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cupacao_Calendario" sheetId="1" r:id="rId4"/>
    <sheet state="visible" name="vacation_home_main_costs" sheetId="2" r:id="rId5"/>
    <sheet state="visible" name="Revenue" sheetId="3" r:id="rId6"/>
    <sheet state="visible" name="Revenue_MyRental" sheetId="4" r:id="rId7"/>
    <sheet state="visible" name="Revenue_Market" sheetId="5" r:id="rId8"/>
    <sheet state="visible" name="Revenue_20percent" sheetId="6" r:id="rId9"/>
    <sheet state="visible" name="Revenue_20percent_MyRental" sheetId="7" r:id="rId10"/>
    <sheet state="visible" name="Revenue_20percent_Market" sheetId="8" r:id="rId11"/>
  </sheets>
  <definedNames>
    <definedName hidden="1" localSheetId="2" name="Z_74752024_F669_43B8_B3F3_7053A46F592A_.wvu.FilterData">Revenue!$A$599:$Y$635</definedName>
    <definedName hidden="1" localSheetId="3" name="Z_74752024_F669_43B8_B3F3_7053A46F592A_.wvu.FilterData">Revenue_MyRental!$A$14:$Y$50</definedName>
    <definedName hidden="1" localSheetId="4" name="Z_74752024_F669_43B8_B3F3_7053A46F592A_.wvu.FilterData">Revenue_Market!$A$599:$Y$635</definedName>
    <definedName hidden="1" localSheetId="5" name="Z_74752024_F669_43B8_B3F3_7053A46F592A_.wvu.FilterData">Revenue_20percent!$X$16:$X$17</definedName>
    <definedName hidden="1" localSheetId="7" name="Z_74752024_F669_43B8_B3F3_7053A46F592A_.wvu.FilterData">Revenue_20percent_Market!$X$16:$X$17</definedName>
    <definedName hidden="1" localSheetId="2" name="Z_7A9FFBAB_D417_43AC_9251_BEAD4004B47E_.wvu.FilterData">Revenue!$U$9:$W$24</definedName>
    <definedName hidden="1" localSheetId="4" name="Z_7A9FFBAB_D417_43AC_9251_BEAD4004B47E_.wvu.FilterData">Revenue_Market!$U$9:$W$24</definedName>
    <definedName hidden="1" localSheetId="5" name="Z_7A9FFBAB_D417_43AC_9251_BEAD4004B47E_.wvu.FilterData">Revenue_20percent!$W$9:$Y$24</definedName>
    <definedName hidden="1" localSheetId="7" name="Z_7A9FFBAB_D417_43AC_9251_BEAD4004B47E_.wvu.FilterData">Revenue_20percent_Market!$W$9:$Y$24</definedName>
    <definedName hidden="1" localSheetId="2" name="Z_B6123A8F_D7D4_464F_815E_2170AECCC855_.wvu.FilterData">Revenue!$A$1:$T$634</definedName>
    <definedName hidden="1" localSheetId="5" name="Z_B6123A8F_D7D4_464F_815E_2170AECCC855_.wvu.FilterData">Revenue_20percent!$A$599:$AA$635</definedName>
    <definedName hidden="1" localSheetId="6" name="Z_B6123A8F_D7D4_464F_815E_2170AECCC855_.wvu.FilterData">Revenue_20percent_MyRental!$A$14:$AA$50</definedName>
    <definedName hidden="1" localSheetId="7" name="Z_B6123A8F_D7D4_464F_815E_2170AECCC855_.wvu.FilterData">Revenue_20percent_Market!$A$599:$AA$635</definedName>
  </definedNames>
  <calcPr/>
  <customWorkbookViews>
    <customWorkbookView activeSheetId="0" maximized="1" windowHeight="0" windowWidth="0" guid="{7A9FFBAB-D417-43AC-9251-BEAD4004B47E}" name="Filtro 1"/>
    <customWorkbookView activeSheetId="0" maximized="1" windowHeight="0" windowWidth="0" guid="{74752024-F669-43B8-B3F3-7053A46F592A}" name="Filtro 2"/>
    <customWorkbookView activeSheetId="0" maximized="1" windowHeight="0" windowWidth="0" guid="{B6123A8F-D7D4-464F-815E-2170AECCC855}" name="Filtro 3"/>
  </customWorkbookViews>
</workbook>
</file>

<file path=xl/sharedStrings.xml><?xml version="1.0" encoding="utf-8"?>
<sst xmlns="http://schemas.openxmlformats.org/spreadsheetml/2006/main" count="2945" uniqueCount="680">
  <si>
    <t>id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</si>
  <si>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</si>
  <si>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</si>
  <si>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</si>
  <si>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</si>
  <si>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</si>
  <si>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</si>
  <si>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</si>
  <si>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</si>
  <si>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</si>
  <si>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</si>
  <si>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</si>
  <si>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</si>
  <si>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Avg_Ocuppancy</t>
  </si>
  <si>
    <t>Location</t>
  </si>
  <si>
    <t>Avg_price_per_night</t>
  </si>
  <si>
    <t>Avg_Revenue</t>
  </si>
  <si>
    <t>Weekly_Views</t>
  </si>
  <si>
    <t>host maturity</t>
  </si>
  <si>
    <t xml:space="preserve">Investment option </t>
  </si>
  <si>
    <t>Bedrooms</t>
  </si>
  <si>
    <t>maintenance</t>
  </si>
  <si>
    <t>advertising_fees</t>
  </si>
  <si>
    <t>management_company</t>
  </si>
  <si>
    <t>Electricity</t>
  </si>
  <si>
    <t>HOAS</t>
  </si>
  <si>
    <t>home_setup</t>
  </si>
  <si>
    <t>Wi-Fi and Cable</t>
  </si>
  <si>
    <t>Insurance</t>
  </si>
  <si>
    <t xml:space="preserve">Cost -Opex </t>
  </si>
  <si>
    <t xml:space="preserve">Cost -Capex  </t>
  </si>
  <si>
    <t xml:space="preserve">Total cost </t>
  </si>
  <si>
    <t xml:space="preserve">Cost per opex for bedrooms </t>
  </si>
  <si>
    <t xml:space="preserve">2 Bedroom </t>
  </si>
  <si>
    <t xml:space="preserve">3 Bedroom </t>
  </si>
  <si>
    <t xml:space="preserve">4 Bedroom </t>
  </si>
  <si>
    <t xml:space="preserve">5 Bedroom </t>
  </si>
  <si>
    <t xml:space="preserve">6 Bedroom </t>
  </si>
  <si>
    <t>property_name</t>
  </si>
  <si>
    <t>avg_price_per_night</t>
  </si>
  <si>
    <t>bedrooms</t>
  </si>
  <si>
    <t>Maintenance</t>
  </si>
  <si>
    <t>Profit</t>
  </si>
  <si>
    <t>status</t>
  </si>
  <si>
    <t>Fantasy World 2br, Universal Studio</t>
  </si>
  <si>
    <t>Incredible FantasyWorld NewlyRenovated Near Disney</t>
  </si>
  <si>
    <t>DISNEY VACATION APARTMENT~EXCELLENT</t>
  </si>
  <si>
    <t>Fantasy World 2br, Wet N Wild! Close to Disney!</t>
  </si>
  <si>
    <t>Welcome to your house in Orlando and Disney area!</t>
  </si>
  <si>
    <t>NO AIRBNB FEES! 5 Miles 2 Disney-Free Water Park-A</t>
  </si>
  <si>
    <t>Dream House Near Disney</t>
  </si>
  <si>
    <t>5Bed 5bath with pool near Disney</t>
  </si>
  <si>
    <t>Luxury near Disney - Pool Home</t>
  </si>
  <si>
    <t>6BR/4.5B, Private Pool/SPA, 10mi Disney. Amazing!</t>
  </si>
  <si>
    <t>The Lake House. 7Br 4.5ba with private pool!</t>
  </si>
  <si>
    <t>invalido</t>
  </si>
  <si>
    <t>Beautiful Private Apartment (Handicap-Accessible)</t>
  </si>
  <si>
    <t>Studio</t>
  </si>
  <si>
    <t>NH-18002 Brand New 5 Bedroom Near Disney</t>
  </si>
  <si>
    <t>Modern 4br at Gated Resort</t>
  </si>
  <si>
    <t>Start Island Resort 1bedroom deluxe w jacuzzi</t>
  </si>
  <si>
    <t>Deluxe 1 bedroom in resort w free water park</t>
  </si>
  <si>
    <t>Minutes from Disney - themed luxury villa W/pool</t>
  </si>
  <si>
    <t>SPECIAL OFFER! Storey Lake 4Beds&amp;3Bath+Pool TH4832</t>
  </si>
  <si>
    <t>DISNEY Pool/Spa Home 5 BDRM 3 Bath w/ updates</t>
  </si>
  <si>
    <t>SPECIAL OFFER! Storey Lake 4Beds&amp;3Bath+Pool 4978</t>
  </si>
  <si>
    <t>Brand New Luxury home with 7 bedrooms-3851SB</t>
  </si>
  <si>
    <t>LAUNCH PRICE! New 4bed/3bath private pool!</t>
  </si>
  <si>
    <t>Disney Townhome</t>
  </si>
  <si>
    <t>Beautiful Pool and Lake View Condo Near Disney.</t>
  </si>
  <si>
    <t>Beautiful &amp; spacious near Disney</t>
  </si>
  <si>
    <t>Townhouse Home from Home</t>
  </si>
  <si>
    <t>Great place for 8, just 10 min from Disney + WiFi</t>
  </si>
  <si>
    <t>Villa Zion - Feel @ home when away!</t>
  </si>
  <si>
    <t>Entire Home - Luxury Resort - 3 bedrooms</t>
  </si>
  <si>
    <t>Beautiful 3 Bedroom Townhome / SPA</t>
  </si>
  <si>
    <t>Beautiful Kissimmee Pool Home</t>
  </si>
  <si>
    <t>Conservation View, Hot Tub, Very Private</t>
  </si>
  <si>
    <t>SPECIAL OFFER Storey Lake 4Bd&amp;3ba Pool&amp;Lake JH3157</t>
  </si>
  <si>
    <t>SPECIAL OFFER Storey Lake 4Bd&amp;3ba Pool&amp;Lake JP3151</t>
  </si>
  <si>
    <t>LUXURY 4 BED 3 BATH TOWNHOUSE NEAR DISNEY</t>
  </si>
  <si>
    <t>Comfort and modernity at your fingertips</t>
  </si>
  <si>
    <t>STOREYLAKE! 4/3POOL!GATED!LAZYRIVER</t>
  </si>
  <si>
    <t>SPECIAL OFFER Storey Lake 4bed&amp;3bath + Pool FC3056</t>
  </si>
  <si>
    <t>LoCaTiOn! LoCaTiOn! - BRAND NEW 4/3 Private Pool!!</t>
  </si>
  <si>
    <t>SPECIAL OFFER Storey Lake 4Bd&amp;3Ba+Pool Lake GL4863</t>
  </si>
  <si>
    <t>FANTASTIC MICKEY MOUSE BRAND NEW 4BED PRIVATE POOL</t>
  </si>
  <si>
    <t>South Facing Pool / Spa / Games Room /WiFi &amp; Cable</t>
  </si>
  <si>
    <t>4B New Home/Pool/Wifi/10Min Disney</t>
  </si>
  <si>
    <t>Stunning! 4Bedrm/3Ba/Pool/Spa/GmRm/Lake View/Gated</t>
  </si>
  <si>
    <t>NH-18005 Amazing New 4 Bedroom House Near Disney</t>
  </si>
  <si>
    <t>♥Spacious 5 Stars PvtPool in Disney Area☆No Carpet</t>
  </si>
  <si>
    <t>Gardenia 2331</t>
  </si>
  <si>
    <t>SPECIAL OFFER Storey Lake 4bed&amp;3bath + Pool LV3058</t>
  </si>
  <si>
    <t>4BR/3BA /rent a dream townhouse</t>
  </si>
  <si>
    <t>Storey Lake Resort Townhome with private pool</t>
  </si>
  <si>
    <t>Gorgeous Disney Lake View Home</t>
  </si>
  <si>
    <t>SPECIAL OFFER Storey Lake 5Bd&amp;4ba Pool&amp;Lake LL3087</t>
  </si>
  <si>
    <t>5 bedroom villa, private pool, 5 minutes from Disn</t>
  </si>
  <si>
    <t>5 bed 10 min to Disney at Storey Lake 4785</t>
  </si>
  <si>
    <t>Fantasia 1</t>
  </si>
  <si>
    <t>Near Disney, in a Wonderful Gated Community</t>
  </si>
  <si>
    <t>Gorgeous Huge House 7Bed/ 7Bath Private Pool Game</t>
  </si>
  <si>
    <t>M-U-S-T-S-E-E- 4BR with Lake View 5 min from Disney(3155PP)</t>
  </si>
  <si>
    <t>4 Bedroom/3 Bathroom Crystal Cove (1044TD)</t>
  </si>
  <si>
    <t>6 Bedrooms 4 suites, South Facing Pool near Disney</t>
  </si>
  <si>
    <t>Luxury Superior 3Bd House with Private Pool@Disney</t>
  </si>
  <si>
    <t>Fun in Fantasy very close to Disney</t>
  </si>
  <si>
    <t>Perfect Home for your Vacation SL4807</t>
  </si>
  <si>
    <t>SPECIAL OFFER Storey Lake 4Bd&amp;3Ba+Pool Lake CV4905</t>
  </si>
  <si>
    <t>Storey Lake Escape</t>
  </si>
  <si>
    <t>Stunning 5 bedroom home at Storey Lake</t>
  </si>
  <si>
    <t>Magic Disney Vacation Home SL4827</t>
  </si>
  <si>
    <t>BreathTaking!FantasyWorld NewlyRenovated Nr Disney</t>
  </si>
  <si>
    <t>Storey Lake - Amazing 4 bedroom villa</t>
  </si>
  <si>
    <t>Fantastic Resort Condo 15 min from Disney</t>
  </si>
  <si>
    <t>Brand New Storey Lake 4Bdr private pool</t>
  </si>
  <si>
    <t>Family Vacation Home in Gated Resort /Private Pool</t>
  </si>
  <si>
    <t>Superior Executive Home on gated area near Disney</t>
  </si>
  <si>
    <t>Casa near Disney: 5 bed/3 bath lakefront pool home</t>
  </si>
  <si>
    <t>4B/New Home/WiFi/Pool/10 min Disney</t>
  </si>
  <si>
    <t>Disney w/Pool Villa 4Bed/3Bath</t>
  </si>
  <si>
    <t>Gated, 4Br/3Ba, 5mi to Disney, free WiFi/Cable TV</t>
  </si>
  <si>
    <t>4802 STOREY LAKE CLOSE TO DISNEY</t>
  </si>
  <si>
    <t>Luxus Villa Orlando Near Disney</t>
  </si>
  <si>
    <t>Mickey, Minnie, Princess and fun</t>
  </si>
  <si>
    <t>Luxurious Sonoma House - 5br with private pool!ARB</t>
  </si>
  <si>
    <t>AMAZING 4Bdrm, Near DISNEY , Private Pool !!</t>
  </si>
  <si>
    <t>Private 4 bedroom pool home 9 miles to Disney</t>
  </si>
  <si>
    <t>Disney Luxury 5* Star Condo 3 BD / 2,5 BT - SLP 8</t>
  </si>
  <si>
    <t>Calypso Cay Resort deluxe 1 bedroom</t>
  </si>
  <si>
    <t>Spacious Villa near Disney</t>
  </si>
  <si>
    <t>Brand new 7BR/5BA pool home in Storey Lake Resort!</t>
  </si>
  <si>
    <t>Fantasy World Resort 2 Bedroom near Disney A</t>
  </si>
  <si>
    <t>SPECIAL OFFER Storey Lake 5Bed&amp;5Bath Pool&amp;Spa 4804</t>
  </si>
  <si>
    <t>Amazing, Cozy 4BR/3B. This house was made for YOU!</t>
  </si>
  <si>
    <t>NO AIRBNB FEES! 5 Miles 2 Disney-Free Water Park-E</t>
  </si>
  <si>
    <t>Star Island Resort deluxe 1 BDRM w jacuzzi</t>
  </si>
  <si>
    <t>Florence, Lake Berkley Resort - 3br</t>
  </si>
  <si>
    <t>4 Bedroom POOL Home Minutes from All Attractions!</t>
  </si>
  <si>
    <t>Fantasy World 2br - Wet N Wild #3</t>
  </si>
  <si>
    <t>House 7 minutes from Disney and Out Let</t>
  </si>
  <si>
    <t>JUST REMODELED!! 3BDR/2BTH Villa near Disney World</t>
  </si>
  <si>
    <t>6B SPA/GAME ROOM/POOL/HUGE BACKYARD! (957EG)</t>
  </si>
  <si>
    <t>Home near Disney 4br with pool</t>
  </si>
  <si>
    <t>Jenny’s Studio. 25mins to Parks/15 from airport</t>
  </si>
  <si>
    <t>Beautiful &amp; Modern 8BD/5BA Home at Sonoma Resort!</t>
  </si>
  <si>
    <t>3BD Villa near Disney@VB from $89nt</t>
  </si>
  <si>
    <t>Terra Verde by the Lake. Enjoy a private pool!</t>
  </si>
  <si>
    <t>Comfortable and Beautiful 3BR House near Disney</t>
  </si>
  <si>
    <t>Disney Delight</t>
  </si>
  <si>
    <t>Fantasy World 2br, Luxury on Wet N Wild.</t>
  </si>
  <si>
    <t>SPECIAL OFFER! Storey Lake 4Beds&amp;3Bath+Pool BV4834</t>
  </si>
  <si>
    <t>Disney Lakeview Villa</t>
  </si>
  <si>
    <t>Beautiful pool villa, gated community, near Disney</t>
  </si>
  <si>
    <t>Great Lake View Condo Near Disney.</t>
  </si>
  <si>
    <t>Casa De Estrellas</t>
  </si>
  <si>
    <t>Runaway2 Great 3 bd Gated Luxury Minutes to Disney</t>
  </si>
  <si>
    <t>DISNEY WORLD ORLANDO - FEEL AT HOME IN THIS PLACE</t>
  </si>
  <si>
    <t>4B at Terra Verde Resort with Private pool</t>
  </si>
  <si>
    <t>Calypso Cay Resort deluxe 1 BDRM w free water park</t>
  </si>
  <si>
    <t>Lakeview 5Br/Private Pool/Gated Resort/near Disney</t>
  </si>
  <si>
    <t>DISNEY WORLD ORLANDO - THE BEST PLACE IN TOWN</t>
  </si>
  <si>
    <t>Villas at Seven Dwarfs 24</t>
  </si>
  <si>
    <t>Renovated townhouse with waterpark!</t>
  </si>
  <si>
    <t>Villa near Disney 4Bd Luxury Villa Private pool</t>
  </si>
  <si>
    <t>A2- Amazing and Near Disney Home 6 Bedrooms</t>
  </si>
  <si>
    <t>Best deal in town minutes from Disney Parks</t>
  </si>
  <si>
    <t>1860 - Modern Home 6 Ensuites Close to Disney</t>
  </si>
  <si>
    <t>Florida Fun in the Disney/Universal Parks Area</t>
  </si>
  <si>
    <t>Comfortable 4BR/3B, perfect location! Check it out</t>
  </si>
  <si>
    <t>4BR Luxury home, Themed rooms -10Minutes to DISNEY</t>
  </si>
  <si>
    <t>Brand new house at Disney area, gated, sleeps 12</t>
  </si>
  <si>
    <t>3 Bed Townhouse on gated community in Kissimmee.</t>
  </si>
  <si>
    <t>Luxury 7 bedroom home 10 minutes from Disney</t>
  </si>
  <si>
    <t>SPECIAL OFFER Storey Lake 4bed&amp;3bath +Pool JAG3068</t>
  </si>
  <si>
    <t>The Lilac House - studio with independent entrance</t>
  </si>
  <si>
    <t>DISNEY AREA LAKE FRONT LUXURY HOUSE RESORT</t>
  </si>
  <si>
    <t>Large 6 bedroom, among all attractions and parks</t>
  </si>
  <si>
    <t>BRIGHT AND LUXURIOUS 7BR/6BA LAKESIDE GATED VILLA</t>
  </si>
  <si>
    <t>STOREY LAKE NO WATER PARK FEE VACATION HOME</t>
  </si>
  <si>
    <t>Fantasy World Resort - Disney / Universal Studios</t>
  </si>
  <si>
    <t>LUXURIOUS VACATION HOME NEXT DISNEY 6 BED\6.5 BATH</t>
  </si>
  <si>
    <t>Be the First Ones! 9BD/5BA at Storey Lake!</t>
  </si>
  <si>
    <t>BRAND NEWHOME, close to Disney, Free waterpark!</t>
  </si>
  <si>
    <t>NEW! 4 Bedroom/3 Bathroom Storey Lake (3062)</t>
  </si>
  <si>
    <t>Best vacation spot next to DISNEY!!</t>
  </si>
  <si>
    <t>NO AIRBNB FEES! 5 Miles 2 Disney-Free Water Park-D</t>
  </si>
  <si>
    <t>Spacious home with private pool in gated resort</t>
  </si>
  <si>
    <t>Upgraded Family 4 bedroom Villa</t>
  </si>
  <si>
    <t>SPECIAL OFFER Storey Lake 6BD&amp;6BA 2963</t>
  </si>
  <si>
    <t>6BR New Home/Pool/WiFi 15min Disney</t>
  </si>
  <si>
    <t>Vacation Home Orlando</t>
  </si>
  <si>
    <t>Lakefront,gated 4Br,6mi2Disney, free WiFi/Cable TV</t>
  </si>
  <si>
    <t>DisneyOrlandoTerraverde</t>
  </si>
  <si>
    <t>3 Bedroom Disney Area home</t>
  </si>
  <si>
    <t>Amazing Townhome near Disney</t>
  </si>
  <si>
    <t>4BVilla Toplocation,10 Min to Disney, Pool, 24hArr</t>
  </si>
  <si>
    <t>Gated, 5Br/3Ba, 6mi to Disney, free WiFi/Cable TV</t>
  </si>
  <si>
    <t>Fun for All at Laguna Bay</t>
  </si>
  <si>
    <t>Storey Lake Luxury Home | Mins to Disney | Pool</t>
  </si>
  <si>
    <t>Private Hot Tub! Awesome 5BR Unit Near ALL Parks (2420CV)</t>
  </si>
  <si>
    <t>Townhome NEW 4 BR - Private BBQ / Splash Pool</t>
  </si>
  <si>
    <t>Orlando Terra Verde Retreat</t>
  </si>
  <si>
    <t>NO AIRBNB FEES! 5 Miles 2 Disney-Free Water Park-B</t>
  </si>
  <si>
    <t>Gated, Sleep12, free WiFi/TV, 6mToDisney, Jacuzzi</t>
  </si>
  <si>
    <t>Bella Vida Hideaway with Splash pool</t>
  </si>
  <si>
    <t>Villas at Seven Dwarfs 25</t>
  </si>
  <si>
    <t>SPECIAL OFFER! Storey Lake 4Beds&amp;3Bath+Pool ME4876</t>
  </si>
  <si>
    <t>Beautiful New Resort-Style Condo Near Theme Parks</t>
  </si>
  <si>
    <t>Luxury 4BR townhome - Gated resort - DISNEY WORLD</t>
  </si>
  <si>
    <t>New Big and beautiful house close to all parks</t>
  </si>
  <si>
    <t>Great Family Vacation Home Near Disney</t>
  </si>
  <si>
    <t>Wonderful Family Oriented Home in Lovely Kissimmee</t>
  </si>
  <si>
    <t>Big Villa, Heated Pool 9ms Disney</t>
  </si>
  <si>
    <t>COZY VILLA AT THE HEART OF DISNEY</t>
  </si>
  <si>
    <t>SPECIAL OFFER - AMAZING NEW HOUSE with Lake View in Orlando, 5 MIN DISNEY</t>
  </si>
  <si>
    <t>Comfortable with game room and pool! Near Disney!</t>
  </si>
  <si>
    <t>SPECIAL OFFER! Storey Lake 4Beds&amp;3Bath+Pool CA4808</t>
  </si>
  <si>
    <t>3 Bed Shuttle DISNEY, V NICE RESORT</t>
  </si>
  <si>
    <t>Condo Near Walt Disney World - Kissimmee</t>
  </si>
  <si>
    <t>Lakeside Florida holiday home close to attractions</t>
  </si>
  <si>
    <t>A3-Sunny Home in Bella Vida 4 Bedrooms near Disney</t>
  </si>
  <si>
    <t>Terra Verde Home Near Disney!(4764)</t>
  </si>
  <si>
    <t>Amazing Resort Condo Near Disney.</t>
  </si>
  <si>
    <t>3 bedroom Orlando Florida pool home</t>
  </si>
  <si>
    <t>SPECIAL OFFER Storey Lake 4Bd3Ba Pool Lake JCZ4891</t>
  </si>
  <si>
    <t>SPECIAL OFFER Storey Lake 5Bed5Bath Pool&amp;Spa 4708</t>
  </si>
  <si>
    <t>DISNEY LUXURY HOME - THE HOUSE FOR YOUR FAMILY</t>
  </si>
  <si>
    <t>3 bedroom Villa in Kissimmee</t>
  </si>
  <si>
    <t>4 BED TOWNOME IN KISSIMMEE 6 MILES FROM DISNEY!</t>
  </si>
  <si>
    <t>Fantasy World 2 bed/2 bath - Sea World</t>
  </si>
  <si>
    <t>BRAND NEW! NeXt To DiSnEy 4/3 WiTh PrIvAtE PoOl!!</t>
  </si>
  <si>
    <t>Luxury villa near Disney !</t>
  </si>
  <si>
    <t>Villa in Seven Dwarfs Resort 3/2 Disney Área!!!!</t>
  </si>
  <si>
    <t>The family’s vacation home, just 5 mins to Disney!</t>
  </si>
  <si>
    <t>Luxurious 4BR PondView Disney Villa</t>
  </si>
  <si>
    <t>DEAL! 4BR, 2 King Masters,Pool,GameRoom, LOCATION</t>
  </si>
  <si>
    <t>FABULOUS BRAND NEW 6BED/ LEGO- MICKEY PRIVATE POOL</t>
  </si>
  <si>
    <t>Villa near Disney and Universal</t>
  </si>
  <si>
    <t>Beautiful 4br condo min from Disney</t>
  </si>
  <si>
    <t>Magical Villa Next to Disney Parks</t>
  </si>
  <si>
    <t>7-bedroom vacation home near Disney with pool/spa</t>
  </si>
  <si>
    <t>Destination Sunsation!! 1 Bedroom Villa 1st Floor!</t>
  </si>
  <si>
    <t>COSTAL Venetian Bay Village condo -Disney World!!</t>
  </si>
  <si>
    <t>Disney mansion; Shop, Park, Relax, Sleep, Repeat</t>
  </si>
  <si>
    <t>Modern Bellavida Resort Home 4Bed/3bath (900)</t>
  </si>
  <si>
    <t>Nice big house, close to Disney and attractions!</t>
  </si>
  <si>
    <t>Loft Beach Club Waterpark Near Disney</t>
  </si>
  <si>
    <t>Close to Disney! Immaculate Villa ! Great Resort!</t>
  </si>
  <si>
    <t>7BR dream home with pool &amp; spa 10 min. from Disney</t>
  </si>
  <si>
    <t>Fabulous Brand New 5Bed/5Bath/Game and Movie room</t>
  </si>
  <si>
    <t>5B/LAKE VIEW/GAME ROOM/15MIN DISNEY</t>
  </si>
  <si>
    <t>The Anchor House at Terra Verde</t>
  </si>
  <si>
    <t>Single Level - No Carpet - Gated Community! (4695)</t>
  </si>
  <si>
    <t>3 BEDROOMS 2 HEADS, STYLISH, CLOSE TO DISNEY</t>
  </si>
  <si>
    <t>SPECIAL OFFER Storey Lake 4Bd&amp;3Ba+Pool Lake JN4903</t>
  </si>
  <si>
    <t>Nautical themed Venetian Bay Village Disney World</t>
  </si>
  <si>
    <t>LAS FUENTES VILLA</t>
  </si>
  <si>
    <t>New Home Storey Lake Resorts</t>
  </si>
  <si>
    <t>Fantasy World 2br, Wet N Wild #2, 10min to Disney!</t>
  </si>
  <si>
    <t>5BR New Home, Private Pool, 15min Disney, Gated</t>
  </si>
  <si>
    <t>SPECIAL OFFER Storey Lake 4Bd&amp;3Bath Pool&amp;Lake 3077</t>
  </si>
  <si>
    <t>Veranda Palms Luxurious Home w/Pool &amp; NEAR DISNEY</t>
  </si>
  <si>
    <t>SPECIAL OFFER Storey Lake 4Bd&amp;3Ba+Pool Lake JM4887</t>
  </si>
  <si>
    <t>Entire Home; Spacious 3bed/2bath Near Attractions</t>
  </si>
  <si>
    <t>6 bed 10 min to Disney at Storey Lake 4737</t>
  </si>
  <si>
    <t>SPECIAL OFFER Storey Lake 5Bd&amp;4Ba+Pool Lake MB4895</t>
  </si>
  <si>
    <t>3078 Great 4 Bedroom w/Clubhouse and Private Pool</t>
  </si>
  <si>
    <t>SUNSET LAKE ASK FOR SPECIAL $</t>
  </si>
  <si>
    <t>Modern + Fun! Includes Waterpark! Disney 4BR, Lake View-Storey Lake (3053GS)</t>
  </si>
  <si>
    <t>5 Bdrm/Priv Pool MInutes to Disney!</t>
  </si>
  <si>
    <t>Venetian Bay Townhouse - 4 Bedrooms</t>
  </si>
  <si>
    <t>Lake Front House Resort Near Disney 4Bd 3Bath</t>
  </si>
  <si>
    <t>Disney Lake view</t>
  </si>
  <si>
    <t>Gated villa, 5mi to Disney, sleep 12, free WiFi 71</t>
  </si>
  <si>
    <t>1091 Tourmaline Drive</t>
  </si>
  <si>
    <t>3BR Villa near Disney@7D from $95nt</t>
  </si>
  <si>
    <t>Storey Lake House 6 rooms, pool private</t>
  </si>
  <si>
    <t>NH-18001 Brand New Townhouse 5 min From Disney</t>
  </si>
  <si>
    <t>Luxury 4 BR Gated Villa 5 Miles to Disney WiFi</t>
  </si>
  <si>
    <t>SHORT TERM RENTAL</t>
  </si>
  <si>
    <t>$149+ pool and lake view by Disney</t>
  </si>
  <si>
    <t>Home Sweet Home - Near Disney World - Private pool</t>
  </si>
  <si>
    <t>NEW! 5 Bed/4 Bath Near Disney! Storey Lake (3066)</t>
  </si>
  <si>
    <t>4 bed house Private pool Like New! 2680</t>
  </si>
  <si>
    <t>SPECIAL OFFER Storey Lake 4Bd3Ba Pool&amp;Lake 4790</t>
  </si>
  <si>
    <t>Gorgeous Top Pool Home SL4730</t>
  </si>
  <si>
    <t>NH-18006 New Luxury 5 Bedr House Close to Disney</t>
  </si>
  <si>
    <t>3177 Great 4 Bedroom w/Clubhouse and Private Pool</t>
  </si>
  <si>
    <t>Luxury 6 bd vacation home in resort</t>
  </si>
  <si>
    <t>Fantasy World Resort ,free shuttle to all Parks</t>
  </si>
  <si>
    <t>Magical Mckenna villa</t>
  </si>
  <si>
    <t>Orlando Kissimmee home near Disney</t>
  </si>
  <si>
    <t>Great location! Storey Lake Resort, Disney Area</t>
  </si>
  <si>
    <t>SPECIAL OFFER Storey Lake 4Bd&amp;3Ba+Pool Lake IA4885</t>
  </si>
  <si>
    <t>1235 Villa las Palmas</t>
  </si>
  <si>
    <t>Storey Lake 4 Bdr, 3 Bth with private splash pool</t>
  </si>
  <si>
    <t>Brand new townhome with splash pool</t>
  </si>
  <si>
    <t>Villa Yvette 3 BDR near Disney</t>
  </si>
  <si>
    <t>Beautiful 4 bedroom townhouse</t>
  </si>
  <si>
    <t>NEWLY BUILT 5 bed 5 bath 5 minutes to Disney World</t>
  </si>
  <si>
    <t>Villa at Disney Terra Verde Resort</t>
  </si>
  <si>
    <t>ST61, Beautiful Lakeviews, 2 Miles from Disney!!</t>
  </si>
  <si>
    <t>Gated villa, 6 mi to Disney, free WiFi/TV</t>
  </si>
  <si>
    <t>Wonder near Disney - Pool Home</t>
  </si>
  <si>
    <t>Vacation home in Orlando</t>
  </si>
  <si>
    <t>ST23-CLOSE TO DISNEY,BBQ GRILL,LAKE FRONT,+RESORT!</t>
  </si>
  <si>
    <t>Delightful Family Villa - South Facing Pool</t>
  </si>
  <si>
    <t>Gated Community - Pool and Spa</t>
  </si>
  <si>
    <t>Close to Disney!NewTownhome5BD 4BTH W/Private Pool</t>
  </si>
  <si>
    <t>Sweet vacation home</t>
  </si>
  <si>
    <t>SPECIAL OFFER Storey Lake 4Bd&amp;3Ba+Pool Lake GL4865</t>
  </si>
  <si>
    <t>4BD/3BA Modern upgraded Townhome -private pool #62</t>
  </si>
  <si>
    <t>NO AIRBNB FEES! 5 Miles 2 Disney-Free Water Park-C</t>
  </si>
  <si>
    <t>Amazing Decor Townhome SL3078</t>
  </si>
  <si>
    <t>Villa Abreu - Storey Lake Resort.</t>
  </si>
  <si>
    <t>DISNEY HOME- Huge 4BR with Private Pool at Bella Vida! (820LF)</t>
  </si>
  <si>
    <t>Close to Disney. Shop Orlando.4 bdr</t>
  </si>
  <si>
    <t>FreeWaterPark Resort, 5milesToDisney 4b3b</t>
  </si>
  <si>
    <t>WONDERFUL HOUSE NEXT TO DISNEY TERRAVERDE RESORT</t>
  </si>
  <si>
    <t>Free water park! Luxury 2BR -10 minutes to Disney</t>
  </si>
  <si>
    <t>SPECIAL OFFER Storey Lake 4Bd&amp;3Ba+Pool Lake JA4907</t>
  </si>
  <si>
    <t>Trendy 4 bedroom pool home</t>
  </si>
  <si>
    <t>SPECIAL OFFER Storey Lake 6Bed&amp;5Bath Pool&amp;Spa 4792</t>
  </si>
  <si>
    <t>A1- COZY BellaVida 4 Bedrooms/4 Baths near Disney</t>
  </si>
  <si>
    <t>SPECIAL OFFER! Storey Lake 4Beds&amp;3Bath+Pool PG4927</t>
  </si>
  <si>
    <t>Casa Condomínio Storey Lake</t>
  </si>
  <si>
    <t>Vista Bay Villa</t>
  </si>
  <si>
    <t>Lightning McQueen's Pit Stop</t>
  </si>
  <si>
    <t>Beautiful Venetian Bay Townhouse</t>
  </si>
  <si>
    <t>SPECIAL OFFER Storey Lake 4Bd&amp;3ba Pool&amp;Lake GL3159</t>
  </si>
  <si>
    <t>SPECIAL OFFER Storey Lake 4Bd&amp;3Ba+Pool Lake LV4899</t>
  </si>
  <si>
    <t>SPECIAL OFFER! Storey Lake 4Beds&amp;3Bath+Pool EV4821</t>
  </si>
  <si>
    <t>5bed Lake view Themed house Orlando</t>
  </si>
  <si>
    <t>4 Bed/3.5 Veranda Palms (2629)</t>
  </si>
  <si>
    <t>Spacious 5bd near Disney -Top Rated Resort 4815</t>
  </si>
  <si>
    <t>House Crystal Cove</t>
  </si>
  <si>
    <t>LUXURY 4bd POOL Villa near Disney</t>
  </si>
  <si>
    <t>Relaxed Villa,3 Miles to Disney, 5BR/3.5 Bath/Pool</t>
  </si>
  <si>
    <t>4BDRM, PRIV. POOL,MINS TO DISNEY</t>
  </si>
  <si>
    <t>Blue Diamond Close To Disney!</t>
  </si>
  <si>
    <t>ST24- LAKEVIEW, BBQ GRILL + RESORT,CLOSETO DISNEY!</t>
  </si>
  <si>
    <t>ST26-6 MILES FROM DISNEY, BRAND NEW,LAKE FRONT!!</t>
  </si>
  <si>
    <t>Spacious 3 Bedroom w/Game Room Loft, Near DISNEY</t>
  </si>
  <si>
    <t>LUXURY VILLA 1.5 MILES TO DISNEY</t>
  </si>
  <si>
    <t>4BR/3 bath-near DISNEY-Upgraded-Private Pool★★★</t>
  </si>
  <si>
    <t>DISNEY-Lakefront-Upgraded-Private Pool★★★</t>
  </si>
  <si>
    <t>Disney World Area Villa Orlando * 4 Beds * Pool *</t>
  </si>
  <si>
    <t>Beautiful Hollywood Style home next to Disney</t>
  </si>
  <si>
    <t>The Enchanted Villa in Windsor Hills near Disney</t>
  </si>
  <si>
    <t>4BED/2BATH LRG LAKE VIEW CONDO - VISTA CAY (1003)</t>
  </si>
  <si>
    <t>3BED/2BATH LAKE VIEW CONDO - VISTA CAY (1002)</t>
  </si>
  <si>
    <t>3 BED/2BATH LAKE VIEW CONDO - VISTA CAY (1005)</t>
  </si>
  <si>
    <t>Convention Center Shingle Parks</t>
  </si>
  <si>
    <t>2BED/2BATH PREMIUM LARGE CONDO - VISTA CAY (2002)</t>
  </si>
  <si>
    <t>OCCC Home 4-3-2 Walk to Publix Walk to Pool/Hoops</t>
  </si>
  <si>
    <t>6bds/3BR/3Fl/3.5ba Convention Ctr/Shingle Creek</t>
  </si>
  <si>
    <t>Convention Center Close - 3BR 6beds</t>
  </si>
  <si>
    <t>Convention Center Classic in Luxury Resort wlk2mkt</t>
  </si>
  <si>
    <t>Awesome Disney Vacation Rental</t>
  </si>
  <si>
    <t>Tideview Townhome Convention Center</t>
  </si>
  <si>
    <t>Beautiful Resort Condo</t>
  </si>
  <si>
    <t>REUNION RESORT LUXURIOUS VACATION</t>
  </si>
  <si>
    <t>Runaway Beach Club - 2br/2bath 1300 sqft sleeps 6</t>
  </si>
  <si>
    <t>3-story townhome sleeps up to 10!!!</t>
  </si>
  <si>
    <t>Fantastic 3BR condo close to pool!!</t>
  </si>
  <si>
    <t>Fantasy World 2br - Fantasy Boardwalk</t>
  </si>
  <si>
    <t>Brand new condo with amazing view!!</t>
  </si>
  <si>
    <t>Modern design for a luxurious stay</t>
  </si>
  <si>
    <t>3BR/2BA 1st floor condo sleeps 10!</t>
  </si>
  <si>
    <t>Fantasy World 2br - Rosie</t>
  </si>
  <si>
    <t>Fantastic Orlando TownHome</t>
  </si>
  <si>
    <t>Charming 3BR, 2BA Orlando Condo!!!!</t>
  </si>
  <si>
    <t>Beautiful 5 BR townhome with pool and game room</t>
  </si>
  <si>
    <t>Gated Resort Sunny 4br by the Pool, Sleeps 12</t>
  </si>
  <si>
    <t>Vacation like a celebrity! 5 BR with splash pool!</t>
  </si>
  <si>
    <t>Newly updated 3BD/3.5BA town home in Vista Cay!</t>
  </si>
  <si>
    <t>Luxurious 4BR/3BA with private pool in Storey Lake</t>
  </si>
  <si>
    <t>5BR/4BA home with splash pool, sleeps 12!!!</t>
  </si>
  <si>
    <t>Oasis Retreat by Sparkling pool!</t>
  </si>
  <si>
    <t>Fantasy World 2br - Disney MGM Studios #2</t>
  </si>
  <si>
    <t>Phenomenal Brand New 5BD/4.5BA Townhome!</t>
  </si>
  <si>
    <t>Beautifully renovated 5BD 3.5BA villa near Disney!</t>
  </si>
  <si>
    <t>Beautiful 3BD town home in the Vista Cay Resort!!!</t>
  </si>
  <si>
    <t>4Bd, 3Ba, Pool, 15 min to Disney</t>
  </si>
  <si>
    <t>Vista Cay Townhome 4 BED 3 BATH</t>
  </si>
  <si>
    <t>4 MIN TO CON. CENTER + FREE PRK/WIFI/POOL#26109</t>
  </si>
  <si>
    <t>Storey Lake 4 bedroom 3 baths private pool MC</t>
  </si>
  <si>
    <t>House Disney in Orlando / Vacation</t>
  </si>
  <si>
    <t>Casa ao lado da Disney - 3 minutos - House Disney</t>
  </si>
  <si>
    <t>Nova casa disney ate 12 pessoas - new house up 12</t>
  </si>
  <si>
    <t>$139+ for 6, private pool by Disney</t>
  </si>
  <si>
    <t>Gorgeous New 4 Bedroom Townhouse near Disney</t>
  </si>
  <si>
    <t>Clean, Comfortable, and Spacious!</t>
  </si>
  <si>
    <t>Luxury Home by Disney World Florida</t>
  </si>
  <si>
    <t>Comfortable home near Disney</t>
  </si>
  <si>
    <t>Stylish Vista Cay Condo. Nr all Parks and OCCC</t>
  </si>
  <si>
    <t>10 min to Disney, Wifi + Cable, Sleep Number Bed!</t>
  </si>
  <si>
    <t>Vacation town home, minutes away from Disney.</t>
  </si>
  <si>
    <t>Orlando Vacation Condo - 3bed/2bath</t>
  </si>
  <si>
    <t>Beautiful Pool Home Close to all Attractions!</t>
  </si>
  <si>
    <t>Minnie Heaven - 4 Miles from Disney</t>
  </si>
  <si>
    <t>Disney vacation home w/4 suites!</t>
  </si>
  <si>
    <t>Stylish Lakeside Disney Retreat</t>
  </si>
  <si>
    <t>4/3 townhouse in Orlando Resort - DISNEY UNIVERSAL</t>
  </si>
  <si>
    <t>Your VIP Home in Orlando - Disney!!</t>
  </si>
  <si>
    <t>Top Fl Suite 10 min to DISNEY w/ FIREWORKS view</t>
  </si>
  <si>
    <t>Brand New 4BR Town Home Close to all Parks!! 21</t>
  </si>
  <si>
    <t>Brand New 4BR Home close to parks!! 25</t>
  </si>
  <si>
    <t>From $99 near DisneyWorld, Pool, NETFLIX, PS4!</t>
  </si>
  <si>
    <t>2 Story 4Bed/4Ba Disney Pool Villa -Golf Shopping</t>
  </si>
  <si>
    <t>Spacious 2BR+Loft Resort Condo 3 Miles to Disney!!</t>
  </si>
  <si>
    <t>3 mi to Disney!*Spacious 3BR/2BA+Loft Resort Condo</t>
  </si>
  <si>
    <t>3 mi to Disney!*Spacious 2BR/2BA+Loft Resort Condo</t>
  </si>
  <si>
    <t>Cancelled #03</t>
  </si>
  <si>
    <t>Cancelled #17</t>
  </si>
  <si>
    <t>Cancelled #12</t>
  </si>
  <si>
    <t>Cancelled #13</t>
  </si>
  <si>
    <t>Cancelled #21</t>
  </si>
  <si>
    <t>Cancelled #24</t>
  </si>
  <si>
    <t>Cancelled #29</t>
  </si>
  <si>
    <t>Cancelled #43</t>
  </si>
  <si>
    <t>Cancelled #44</t>
  </si>
  <si>
    <t>7BD/6BA Fantastic Home w/pool at Storey Lake #61</t>
  </si>
  <si>
    <t>★ 1800sqft ★ ClubHouse ★ Pvt Pool ★ 8min to Disney</t>
  </si>
  <si>
    <t>Resort pool smart house</t>
  </si>
  <si>
    <t>2 bed/2.5 bath &amp; hot tub by Disney</t>
  </si>
  <si>
    <t>3 bed/2.5 bath &amp; hot tub by Disney</t>
  </si>
  <si>
    <t>4bed/3bath &amp; private pool by Disney</t>
  </si>
  <si>
    <t>4-bedroom Vacation Home near ORLANDO-DISNEY</t>
  </si>
  <si>
    <t>LAKEFRONT STUDIO APARTMENT (private entrance)</t>
  </si>
  <si>
    <t>YOUR SWEET HOME VACATIONS AREA DISNEY.</t>
  </si>
  <si>
    <t>Disney Golf Exec. Home (1108)</t>
  </si>
  <si>
    <t>Davenport Florida Close to All Theme Parks; Davenport Florida Close to All Theme Parks</t>
  </si>
  <si>
    <t>Unique lakefront property 6 acres!</t>
  </si>
  <si>
    <t>Orlando Dream At Westside 10 min from Disney!</t>
  </si>
  <si>
    <t>Villa near Disney with heated pool</t>
  </si>
  <si>
    <t>Resort Living 4 Bed 3.5 Bath Townhome</t>
  </si>
  <si>
    <t>MAGICAL Lucaya Village Townhome - 4 bdr / 3 bts</t>
  </si>
  <si>
    <t>Luxury 7BD villa, perfect location.</t>
  </si>
  <si>
    <t>New townhouse near Orlando parks</t>
  </si>
  <si>
    <t>Orlando Compass Bay Resort ¡VERY CLOSE TO PARKS!</t>
  </si>
  <si>
    <t>Rare Disney Property, 2 Bd/Slp 8 Wymdham Bonnet</t>
  </si>
  <si>
    <t>Close by DISNEY, where Dreams come true.</t>
  </si>
  <si>
    <t>Magic Kings House - Just 3 miles from Walt Disney!</t>
  </si>
  <si>
    <t>Luxury 3-bdr house next to Disney</t>
  </si>
  <si>
    <t>Casa Disney</t>
  </si>
  <si>
    <t>Mickey Themed. Most Popular Home in the area</t>
  </si>
  <si>
    <t>Lucaya Village, close to Disney</t>
  </si>
  <si>
    <t>Casa na Disney Kissimmee</t>
  </si>
  <si>
    <t>Luxurious Solterra Resort 15 min from Disney area</t>
  </si>
  <si>
    <t>Gorgeous Solterra Resort 15 min from Disney area</t>
  </si>
  <si>
    <t>New Townhome 4/3½ near Disney, Universal, Walmart.</t>
  </si>
  <si>
    <t>Family Friendly Close to Disney</t>
  </si>
  <si>
    <t>7BR, Private 3D Cinema, Pool, Spa, 4 miles Disney</t>
  </si>
  <si>
    <t>Large Resort Condo Near Disney.</t>
  </si>
  <si>
    <t>Orlando 5 bdr w/pool + close to Disney</t>
  </si>
  <si>
    <t>Casa Encantada Resort Disney</t>
  </si>
  <si>
    <t>Stay near Disney World at Windsor Hills Resort</t>
  </si>
  <si>
    <t>Brand New Amazing Resort, Private Pool, PEQ3141</t>
  </si>
  <si>
    <t>Beautiful 3 bedroom 2 bath condo</t>
  </si>
  <si>
    <t>New Vacation Pool Home Orlando Area</t>
  </si>
  <si>
    <t>Beautiful house near Disney Parks !</t>
  </si>
  <si>
    <t>Lakeview Vacation Home with pool</t>
  </si>
  <si>
    <t>Beautiful 6 bedroom Home- reunion</t>
  </si>
  <si>
    <t>Vista Cay Lake view 3B condo #3091; Vista Cay Lake view 3B condo #3091</t>
  </si>
  <si>
    <t>Vista Cay 3B Lakeview Condo (#3104)</t>
  </si>
  <si>
    <t>Vista Cay Luxury 4 bedroom Condo (#3080)</t>
  </si>
  <si>
    <t>Bella Vida Dream</t>
  </si>
  <si>
    <t>Close to Disney 4 beds &amp; 3 Baths +Pool&amp;Lake DS3081</t>
  </si>
  <si>
    <t>Close to Disney 4 Beds &amp; 3 baths + Pool AO3081</t>
  </si>
  <si>
    <t>Close to Disney 4 Beds &amp; 3 baths + Pool JV3069</t>
  </si>
  <si>
    <t>Close to Disney 4 Beds &amp; 3 Baths + Pool FH4882</t>
  </si>
  <si>
    <t>Close to Disney 4 Beds &amp; 3 Baths+Pool&amp;Lake BR4867</t>
  </si>
  <si>
    <t>Close to Disney 4 Beds &amp; 3 Baths+Pool EF4909</t>
  </si>
  <si>
    <t>Private Pool/FREE Wifi/Disney Area/Clubhouse; Private Pool/FREE Wifi/Disney Area/Clubhouse</t>
  </si>
  <si>
    <t>Vacation Home near Disney</t>
  </si>
  <si>
    <t>3/2 Magical Tuscan Experience</t>
  </si>
  <si>
    <t>Lovely Resort 4 BR ★ near Disney &amp; Universal!</t>
  </si>
  <si>
    <t>Brand new house close to all!</t>
  </si>
  <si>
    <t>BRAND NEW!, private Pool, Free Wifi</t>
  </si>
  <si>
    <t>Disney Universal Convention Center - Renewed</t>
  </si>
  <si>
    <t>Best place for vacation or business</t>
  </si>
  <si>
    <t>New 8 Bed/6 Bath Luxury Villa</t>
  </si>
  <si>
    <t>Townhome 5 BR NEW "Windsor at Westside Resort"</t>
  </si>
  <si>
    <t>Home Near Disney! (10-105)</t>
  </si>
  <si>
    <t>Downtown Orlando Luxury Townhouse</t>
  </si>
  <si>
    <t>NEW! Modern/3m Disney (3133) Two Ensuites</t>
  </si>
  <si>
    <t>4 Bedroom/3Bathroom Crystal Cove (4712)</t>
  </si>
  <si>
    <t>NEW! Modern Home 5 Min Disney (4813) Two Ensuites</t>
  </si>
  <si>
    <t>NEW! Home Near Disney - Lucaya Village (16-106)</t>
  </si>
  <si>
    <t>Lucaya Home Near Disney(4Bed/3Bath)2Ensuites 1-104</t>
  </si>
  <si>
    <t>NEW! 5 Bedroom/5 Bathroom Paradise Palms (8942SP)</t>
  </si>
  <si>
    <t>NEW! 6 Bedroom/5 Bathroom Storey Lake(4784KC)</t>
  </si>
  <si>
    <t>NEW! 4 Bedroom/3 Bathroom Lucaya Village (25-108)</t>
  </si>
  <si>
    <t>NEW! 3 Bedroom / 2 Bathroom Lucaya 15-102</t>
  </si>
  <si>
    <t>NEW! 4 Bedrooms/3 Bathrooms Storey Lake (4853RC)</t>
  </si>
  <si>
    <t>5 Bedroom/5 Bathroom Storey Lake (4777KC)</t>
  </si>
  <si>
    <t>5 Bathrooms/4 Bathrooms Storey Lake (4890RC)</t>
  </si>
  <si>
    <t>NEW! 4 Bedroom/3 Bathroom Storey Lake (4829RC)</t>
  </si>
  <si>
    <t>*NEWLY RENOVATED* Chic Disney Vacation Home w/POOL</t>
  </si>
  <si>
    <t>Casa em Resort - Condominio Windsor at Westside</t>
  </si>
  <si>
    <t>Cozy townhouse close to Disney and Universal</t>
  </si>
  <si>
    <t>WATER View 4BR/Elevator/DISNEY Area</t>
  </si>
  <si>
    <t>Cozy Condo3/2- Near Disney Resort Areas</t>
  </si>
  <si>
    <t>3080 4 BedTownhouse in Kissimmee, 15 min to Disney</t>
  </si>
  <si>
    <t>Disney Themed Home, Close To Parks!</t>
  </si>
  <si>
    <t>Cozy for Family Vacation WL8988</t>
  </si>
  <si>
    <t>Contemporary Decor Vacation Home SL4773</t>
  </si>
  <si>
    <t>Adventure Awaits! &lt;5 Miles from Parks! 2 Masters!</t>
  </si>
  <si>
    <t>Spacious New Villa for Families - close to disney</t>
  </si>
  <si>
    <t>Luxury Townhouse near Disney</t>
  </si>
  <si>
    <t>New Town House Very Confortable</t>
  </si>
  <si>
    <t>New Townhome 8 minutes from Disney</t>
  </si>
  <si>
    <t>Brand New 2BR home•DisneyUniversal•Private Hot Tub</t>
  </si>
  <si>
    <t>LUXURY 3BED 2BATH TOWNHOUSE CLOSE TO DISNEY!!!</t>
  </si>
  <si>
    <t>LUXURY 5BED 3BATH|PRIVATE POOL HOME|LAKE VIEW</t>
  </si>
  <si>
    <t>Disney area 3 Bedroom 2 Bath-Private Pool - 5371</t>
  </si>
  <si>
    <t>3 Luxury Bed/Bath-Disney,Universal, Seaworld,Conv</t>
  </si>
  <si>
    <t>DOWNTOWN ORLANDO - PRIVATE POOL HOME - RETREAT</t>
  </si>
  <si>
    <t>Gorgeous Villa at Seven Dwarfs. Near Disney!</t>
  </si>
  <si>
    <t>Just steps away from Disney...You will love it!</t>
  </si>
  <si>
    <t>Destiny Disney</t>
  </si>
  <si>
    <t>Gorgeous Townhome by Disney w/ Private Jacuzzi</t>
  </si>
  <si>
    <t>Kiki's Townhouse (Regal Oaks Resort)</t>
  </si>
  <si>
    <t>Regal Oaks Resort Getaway at Disney Orlando</t>
  </si>
  <si>
    <t>Regal Oaks-Olga,3 brs. Enjoy your private jacuzzi!</t>
  </si>
  <si>
    <t>Regal Oaks-Camaro,4brs,Enjoy your private jacuzzi!</t>
  </si>
  <si>
    <t>Regal Oaks Resort Hideaway at Disney Orlando</t>
  </si>
  <si>
    <t>3-Star Hotel Suite Grade Luxury House near Parks</t>
  </si>
  <si>
    <t>Family Friendly Villa, Disney, Universal, Orlando</t>
  </si>
  <si>
    <t>CASA VACACIONAL EN DISNEY A 5M PARQUES 10 PERS.</t>
  </si>
  <si>
    <t>Disney/Universal Home Away from Home!</t>
  </si>
  <si>
    <t>10Mins UNIVERSAL/DISNEY Private Pool 4BR/8guest</t>
  </si>
  <si>
    <t>Lucaya Village, close to Disney Parks, Outlets.</t>
  </si>
  <si>
    <t>Newly Renovated Home 10 Minutes from Disney!</t>
  </si>
  <si>
    <t>Spacious 7-BR home near Disney World</t>
  </si>
  <si>
    <t>Bright &amp; Sunny Resort-Style Home Near Attractions</t>
  </si>
  <si>
    <t>Luxury Home Disney and Universal Studio</t>
  </si>
  <si>
    <t>Large pool home 2 miles from Univeral Studios.</t>
  </si>
  <si>
    <t>Luxury Champions Gate Villa</t>
  </si>
  <si>
    <t>Disney 5bd 4bath Private Pool &amp; Spa</t>
  </si>
  <si>
    <t>Private studio: Kissimmee Pool home</t>
  </si>
  <si>
    <t>AMAZING RESORT HOUSE NEXT to DISNEY</t>
  </si>
  <si>
    <t>Highgate Park - 4 bed villa with 30' pool</t>
  </si>
  <si>
    <t>Fantastic 3 Bed/2 Bath Condo!</t>
  </si>
  <si>
    <t>Disney Vacation Home, Lake View, Great Location !</t>
  </si>
  <si>
    <t>4 Bedroom Priv. Pool/Spa Disney</t>
  </si>
  <si>
    <t>⭐ Beautiful 2300 sqft. ⭐ 4BR Villa 6 Mi. to Disney</t>
  </si>
  <si>
    <t>15 Minutes From Disney ★ Full Kitchen And Balcony</t>
  </si>
  <si>
    <t>Spectacular Orlando Golf Villa</t>
  </si>
  <si>
    <t>Classy Studio in Downtown Orlando; Classy Studio in Downtown Orlando</t>
  </si>
  <si>
    <t>Family Resort Villa near Disney #426</t>
  </si>
  <si>
    <t>2 bedroom Villa near Disney,Universal,Seaworld,I-4; 2 bedroom Villa near Disney,Universal,Seaworld,I-4</t>
  </si>
  <si>
    <t>Resort in the Heart of Orlando!</t>
  </si>
  <si>
    <t>Orlando Florida Conv Ctr 3 ensuites</t>
  </si>
  <si>
    <t>LUXURY HOME Paradise Palm KISSIMMEE RESORT FLORIDA</t>
  </si>
  <si>
    <t>Amazing House Solterra Resort 15 min from Disney</t>
  </si>
  <si>
    <t>6 Bed 5 Bath Private Pool Home</t>
  </si>
  <si>
    <t>Newly Renovated Condo near Disney!</t>
  </si>
  <si>
    <t>Private 2 bedroom Apartment in POOL home</t>
  </si>
  <si>
    <t>The Lake House</t>
  </si>
  <si>
    <t>4 BDRM 3 BTH Disney World</t>
  </si>
  <si>
    <t>☆Big Townhouse near airport &amp; 25 min to Disney☆</t>
  </si>
  <si>
    <t>Modern apartment next to UNIVERSAL and other parks</t>
  </si>
  <si>
    <t>Modern home near Disney (5452)</t>
  </si>
  <si>
    <t>Themed luxury Villa - 5 Star Resort - DISNEY WORLD</t>
  </si>
  <si>
    <t>Beautiful and Modern 4 Bedroom Home with Pool!!</t>
  </si>
  <si>
    <t>Amazing King Retreat near Disney #528</t>
  </si>
  <si>
    <t>5 Bedroom/4.5 Bathroom Windsor Westside (2034MD)</t>
  </si>
  <si>
    <t>Luxury meets convenience!! Free parking included</t>
  </si>
  <si>
    <t>Spaciacious Pool House Near Disney and Universal</t>
  </si>
  <si>
    <t>4 Bedroom Villa -Fully Upgraded, Near Disney</t>
  </si>
  <si>
    <t>Palms Resort at its best!!</t>
  </si>
  <si>
    <t>Just minutes away from Disney/Universal/Sea World</t>
  </si>
  <si>
    <t>Entire Home Relax in walking distance to downtown</t>
  </si>
  <si>
    <t>New Town Home 5 Bad / 4 bat near Disney with Pool</t>
  </si>
  <si>
    <t>4 Luxury Bed/Bath-Disney,Universal, Seaworld,Conv</t>
  </si>
  <si>
    <t>Disney Home for YOU</t>
  </si>
  <si>
    <t>Bright &amp; Cozy Cottage Near Disney</t>
  </si>
  <si>
    <t>Spacious townhome close to Disney World</t>
  </si>
  <si>
    <t>Festival Vacation Getaway - 5 Miles from Disney!</t>
  </si>
  <si>
    <t>Beautiful View, Newly Renovated 1 Mile to Disney</t>
  </si>
  <si>
    <t>3Miles to DISNEY! 6BD/5BA, Heated Pool &amp; Theater</t>
  </si>
  <si>
    <t>Huge Private Studio mins from Airport/Attractions</t>
  </si>
  <si>
    <t>New 7 bedroom home 10 min from Disney (sleeps 16)!</t>
  </si>
  <si>
    <t>The Ritz (Tiny House)</t>
  </si>
  <si>
    <t>Small World!</t>
  </si>
  <si>
    <t>Orlando Venice (Tiny House)</t>
  </si>
  <si>
    <t>SandCastle 93 at Tropical Palms Resort</t>
  </si>
  <si>
    <t>4 Bedroom/3 Bathrooms Crystal Cove (925EG)</t>
  </si>
  <si>
    <t>Cozy family house with private pool.</t>
  </si>
  <si>
    <t>NEW!!! Modern and spacious family vacation home</t>
  </si>
  <si>
    <t>Stellar location near Universal, I-Drive &amp; more!!</t>
  </si>
  <si>
    <t>Sand Castle Cottage at Disney</t>
  </si>
  <si>
    <t>Resort Vacation ★ 4m to Disney ★ Fun Water Slides</t>
  </si>
  <si>
    <t>2BR Luxury townhome - Waterpark! 10 min to Disney</t>
  </si>
  <si>
    <t>Disney House by Harry Potter - 01</t>
  </si>
  <si>
    <t>Contemporary Villa next to Disney</t>
  </si>
  <si>
    <t>Min to Disney World! 5 bed 5 Bath !Free Shuttle!(4781)</t>
  </si>
  <si>
    <t>LUXURY VACATION HOME 1 VERY CLOSE TO DISNEY</t>
  </si>
  <si>
    <t>Up 12 guests,9beds 5/5b Luxury at Encore WaterPark</t>
  </si>
  <si>
    <t>Bitty Bungalow #113 - a hop and a skip to Disney</t>
  </si>
  <si>
    <t>Perfect Mickey Mouse Getaway next to Disney</t>
  </si>
  <si>
    <t>Cozy 1/1 Condo in the Center of All The Action!</t>
  </si>
  <si>
    <t>New Large Townhouse Near Disney.</t>
  </si>
  <si>
    <t>Bitty Belle #94 - a hop and a skip to Disney.</t>
  </si>
  <si>
    <t>Gorgeous &amp; Luxury home near Disney KWA132</t>
  </si>
  <si>
    <t>Sand Castle Cottage #98 at Disney</t>
  </si>
  <si>
    <t>Incredible private studio</t>
  </si>
  <si>
    <t>house near parks</t>
  </si>
  <si>
    <t>Brand New 5BD/5BA Villa 10 min from Walt Disney!</t>
  </si>
  <si>
    <t>Luxury House 4B/3B near Airport Disney &amp; Lake Nona</t>
  </si>
  <si>
    <t>ST66-GATED RESORT, KIDS THEMED ROOMS, BBQ, WIFI!!!</t>
  </si>
  <si>
    <t>Luxury Home in Disney Area</t>
  </si>
  <si>
    <t>Spacious 6BR/5BA Villa w private pool near Disney!; Spacious 6BR/5BA Villa w private pool near Disney!</t>
  </si>
  <si>
    <t>Vista Cay Townhome 3BR</t>
  </si>
  <si>
    <t>The best view inside and out.</t>
  </si>
  <si>
    <t>FULLY FURNISHED 4/3 POOL DISNEY HOME</t>
  </si>
  <si>
    <t>5 Bed/4 Bth Star Wars/Frozen Home Private Pool/Spa</t>
  </si>
  <si>
    <t>Make Rich Everlasting Memories &amp; Dreams Come True</t>
  </si>
  <si>
    <t>Luxurious Cane Island Resort condo near Disney</t>
  </si>
  <si>
    <t>**NEW 5 BED WITH POOL NEAR DISNEY**</t>
  </si>
  <si>
    <t>SUNSHINE LAKE VILLA 3 MILES FROM DISNEY</t>
  </si>
  <si>
    <t>Emerald Island Luxury 5 BR 4 Bath 3 Miles Disney</t>
  </si>
  <si>
    <t>#3111 Mickey</t>
  </si>
  <si>
    <t>Private Home w/ Pool/3 Bd 2 Bath/Close to Disney</t>
  </si>
  <si>
    <t>Compass Bay 5124KW - New House Close to Disney</t>
  </si>
  <si>
    <t>5 bedroom Home with Pool 10 min from Disney World</t>
  </si>
  <si>
    <t>Townhouse at Storay Lake near Disney in FL</t>
  </si>
  <si>
    <t>MyRental Property 48</t>
  </si>
  <si>
    <t>MyRental Property 47</t>
  </si>
  <si>
    <t>MyRental Property 46</t>
  </si>
  <si>
    <t>MyRental Property 45</t>
  </si>
  <si>
    <t>MyRental Property 44</t>
  </si>
  <si>
    <t>MyRental Property 43</t>
  </si>
  <si>
    <t>MyRental Property 42</t>
  </si>
  <si>
    <t>MyRental Property 41</t>
  </si>
  <si>
    <t>MyRental Property 40</t>
  </si>
  <si>
    <t>MyRental Property 39</t>
  </si>
  <si>
    <t>MyRental Property 38</t>
  </si>
  <si>
    <t>MyRental Property 37</t>
  </si>
  <si>
    <t>MyRental Property 36</t>
  </si>
  <si>
    <t>MyRental Property 35</t>
  </si>
  <si>
    <t>MyRental Property 34</t>
  </si>
  <si>
    <t>MyRental Property 33</t>
  </si>
  <si>
    <t>MyRental Property 32</t>
  </si>
  <si>
    <t>MyRental Property 31</t>
  </si>
  <si>
    <t>MyRental Property 30</t>
  </si>
  <si>
    <t>MyRental Property 29</t>
  </si>
  <si>
    <t>MyRental Property 28</t>
  </si>
  <si>
    <t>MyRental Property 27</t>
  </si>
  <si>
    <t>MyRental Property 26</t>
  </si>
  <si>
    <t>MyRental Property 25</t>
  </si>
  <si>
    <t>MyRental Property 24</t>
  </si>
  <si>
    <t>MyRental Property 23</t>
  </si>
  <si>
    <t>MyRental Property 22</t>
  </si>
  <si>
    <t>MyRental Property 21</t>
  </si>
  <si>
    <t>MyRental Property 20</t>
  </si>
  <si>
    <t>MyRental Property 19</t>
  </si>
  <si>
    <t>MyRental Property 18</t>
  </si>
  <si>
    <t>MyRental Property 17</t>
  </si>
  <si>
    <t>MyRental Property 16</t>
  </si>
  <si>
    <t>MyRental Property 15</t>
  </si>
  <si>
    <t>MyRental Property 14</t>
  </si>
  <si>
    <t>MyRental Property 13</t>
  </si>
  <si>
    <t>MyRental Property 12</t>
  </si>
  <si>
    <t>MyRental Property 11</t>
  </si>
  <si>
    <t>MyRental Property 10</t>
  </si>
  <si>
    <t>MyRental Property 09</t>
  </si>
  <si>
    <t>MyRental Property 08</t>
  </si>
  <si>
    <t>MyRental Property 07</t>
  </si>
  <si>
    <t>MyRental Property 06</t>
  </si>
  <si>
    <t>MyRental Property 05</t>
  </si>
  <si>
    <t>MyRental Property 04</t>
  </si>
  <si>
    <t>MyRental Property 03</t>
  </si>
  <si>
    <t>MyRental Property 02</t>
  </si>
  <si>
    <t>MyRental Property 01</t>
  </si>
  <si>
    <t>avg_price_per_night_20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</si>
</sst>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&quot;$&quot;#,##0.00"/>
    <numFmt numFmtId="165" formatCode="[$$]#,##0.00"/>
    <numFmt numFmtId="166" formatCode="&quot;$&quot;#,##0"/>
    <numFmt numFmtId="167" formatCode="[$$-409]#,##0.00"/>
    <numFmt numFmtId="168" formatCode="[$$-540A]#,##0.00"/>
  </numFmts>
  <fonts count="11">
    <font>
      <sz val="10.0"/>
      <color rgb="FF000000"/>
      <name val="Arial"/>
      <scheme val="minor"/>
    </font>
    <font>
      <sz val="11.0"/>
      <color rgb="FFFFFFFF"/>
      <name val="Calibri"/>
    </font>
    <font>
      <sz val="10.0"/>
      <color rgb="FFFFFFFF"/>
      <name val="Arial"/>
    </font>
    <font>
      <sz val="11.0"/>
      <color theme="1"/>
      <name val="Calibri"/>
    </font>
    <font>
      <sz val="10.0"/>
      <color theme="1"/>
      <name val="Calibri"/>
    </font>
    <font>
      <sz val="10.0"/>
      <color theme="1"/>
      <name val="Arial"/>
    </font>
    <font>
      <b/>
      <sz val="10.0"/>
      <color rgb="FF1C4587"/>
      <name val="Arial"/>
    </font>
    <font>
      <sz val="10.0"/>
      <color rgb="FF000000"/>
      <name val="Arial"/>
    </font>
    <font>
      <color theme="1"/>
      <name val="Arial"/>
    </font>
    <font>
      <color theme="1"/>
      <name val="Calibri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  <fill>
      <patternFill patternType="solid">
        <fgColor rgb="FF000000"/>
        <bgColor rgb="FF000000"/>
      </patternFill>
    </fill>
    <fill>
      <patternFill patternType="solid">
        <fgColor rgb="FFFFE598"/>
        <bgColor rgb="FFFFE598"/>
      </patternFill>
    </fill>
    <fill>
      <patternFill patternType="solid">
        <fgColor rgb="FFFFFF00"/>
        <bgColor rgb="FFFFFF00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10" xfId="0" applyAlignment="1" applyBorder="1" applyFont="1" applyNumberFormat="1">
      <alignment horizontal="center"/>
    </xf>
    <xf borderId="1" fillId="2" fontId="1" numFmtId="0" xfId="0" applyAlignment="1" applyBorder="1" applyFont="1">
      <alignment horizontal="center" readingOrder="0"/>
    </xf>
    <xf borderId="1" fillId="3" fontId="2" numFmtId="1" xfId="0" applyAlignment="1" applyBorder="1" applyFill="1" applyFont="1" applyNumberFormat="1">
      <alignment horizontal="center"/>
    </xf>
    <xf borderId="1" fillId="3" fontId="2" numFmtId="0" xfId="0" applyAlignment="1" applyBorder="1" applyFont="1">
      <alignment horizontal="center"/>
    </xf>
    <xf borderId="0" fillId="0" fontId="3" numFmtId="9" xfId="0" applyAlignment="1" applyFont="1" applyNumberFormat="1">
      <alignment horizontal="center"/>
    </xf>
    <xf borderId="0" fillId="0" fontId="3" numFmtId="0" xfId="0" applyFont="1"/>
    <xf borderId="0" fillId="0" fontId="4" numFmtId="0" xfId="0" applyAlignment="1" applyFont="1">
      <alignment horizontal="center"/>
    </xf>
    <xf borderId="0" fillId="0" fontId="4" numFmtId="10" xfId="0" applyAlignment="1" applyFont="1" applyNumberFormat="1">
      <alignment horizontal="center"/>
    </xf>
    <xf borderId="0" fillId="0" fontId="4" numFmtId="164" xfId="0" applyAlignment="1" applyFont="1" applyNumberFormat="1">
      <alignment horizontal="center"/>
    </xf>
    <xf borderId="0" fillId="0" fontId="5" numFmtId="164" xfId="0" applyAlignment="1" applyFont="1" applyNumberFormat="1">
      <alignment horizontal="center"/>
    </xf>
    <xf borderId="0" fillId="0" fontId="4" numFmtId="165" xfId="0" applyAlignment="1" applyFont="1" applyNumberFormat="1">
      <alignment horizontal="center"/>
    </xf>
    <xf borderId="0" fillId="0" fontId="5" numFmtId="1" xfId="0" applyAlignment="1" applyFont="1" applyNumberFormat="1">
      <alignment horizontal="center"/>
    </xf>
    <xf borderId="1" fillId="4" fontId="5" numFmtId="1" xfId="0" applyAlignment="1" applyBorder="1" applyFill="1" applyFont="1" applyNumberFormat="1">
      <alignment horizontal="center"/>
    </xf>
    <xf borderId="0" fillId="0" fontId="4" numFmtId="9" xfId="0" applyAlignment="1" applyFont="1" applyNumberFormat="1">
      <alignment horizontal="center"/>
    </xf>
    <xf borderId="1" fillId="5" fontId="5" numFmtId="1" xfId="0" applyAlignment="1" applyBorder="1" applyFill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1" fillId="4" fontId="5" numFmtId="1" xfId="0" applyAlignment="1" applyBorder="1" applyFont="1" applyNumberFormat="1">
      <alignment horizontal="center" readingOrder="0"/>
    </xf>
    <xf borderId="0" fillId="0" fontId="5" numFmtId="165" xfId="0" applyAlignment="1" applyFont="1" applyNumberFormat="1">
      <alignment horizontal="center" readingOrder="0"/>
    </xf>
    <xf borderId="1" fillId="5" fontId="6" numFmtId="0" xfId="0" applyAlignment="1" applyBorder="1" applyFont="1">
      <alignment horizontal="center"/>
    </xf>
    <xf borderId="0" fillId="0" fontId="6" numFmtId="0" xfId="0" applyAlignment="1" applyFont="1">
      <alignment horizontal="center"/>
    </xf>
    <xf borderId="0" fillId="0" fontId="6" numFmtId="164" xfId="0" applyAlignment="1" applyFont="1" applyNumberFormat="1">
      <alignment horizontal="center"/>
    </xf>
    <xf borderId="1" fillId="5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0" fillId="0" fontId="5" numFmtId="9" xfId="0" applyAlignment="1" applyFont="1" applyNumberFormat="1">
      <alignment horizontal="center"/>
    </xf>
    <xf borderId="1" fillId="5" fontId="7" numFmtId="164" xfId="0" applyAlignment="1" applyBorder="1" applyFont="1" applyNumberFormat="1">
      <alignment horizontal="center"/>
    </xf>
    <xf borderId="0" fillId="0" fontId="5" numFmtId="9" xfId="0" applyFont="1" applyNumberFormat="1"/>
    <xf borderId="0" fillId="0" fontId="7" numFmtId="0" xfId="0" applyFont="1"/>
    <xf borderId="0" fillId="0" fontId="5" numFmtId="164" xfId="0" applyFont="1" applyNumberFormat="1"/>
    <xf borderId="0" fillId="0" fontId="5" numFmtId="0" xfId="0" applyFont="1"/>
    <xf borderId="2" fillId="0" fontId="8" numFmtId="167" xfId="0" applyAlignment="1" applyBorder="1" applyFont="1" applyNumberFormat="1">
      <alignment horizontal="right" vertical="bottom"/>
    </xf>
    <xf borderId="2" fillId="0" fontId="9" numFmtId="167" xfId="0" applyAlignment="1" applyBorder="1" applyFont="1" applyNumberFormat="1">
      <alignment vertical="bottom"/>
    </xf>
    <xf borderId="0" fillId="0" fontId="8" numFmtId="167" xfId="0" applyAlignment="1" applyFont="1" applyNumberFormat="1">
      <alignment horizontal="right" vertical="bottom"/>
    </xf>
    <xf borderId="0" fillId="0" fontId="9" numFmtId="167" xfId="0" applyAlignment="1" applyFont="1" applyNumberFormat="1">
      <alignment vertical="bottom"/>
    </xf>
    <xf borderId="0" fillId="0" fontId="8" numFmtId="0" xfId="0" applyAlignment="1" applyFont="1">
      <alignment vertical="bottom"/>
    </xf>
    <xf borderId="0" fillId="0" fontId="10" numFmtId="165" xfId="0" applyFont="1" applyNumberFormat="1"/>
    <xf borderId="0" fillId="0" fontId="8" numFmtId="167" xfId="0" applyAlignment="1" applyFont="1" applyNumberFormat="1">
      <alignment horizontal="center" vertical="bottom"/>
    </xf>
    <xf borderId="0" fillId="0" fontId="8" numFmtId="167" xfId="0" applyAlignment="1" applyFont="1" applyNumberFormat="1">
      <alignment readingOrder="0" vertical="bottom"/>
    </xf>
    <xf borderId="0" fillId="0" fontId="8" numFmtId="168" xfId="0" applyAlignment="1" applyFont="1" applyNumberFormat="1">
      <alignment horizontal="right" vertical="bottom"/>
    </xf>
    <xf borderId="0" fillId="0" fontId="9" numFmtId="168" xfId="0" applyAlignment="1" applyFont="1" applyNumberFormat="1">
      <alignment vertical="bottom"/>
    </xf>
    <xf borderId="0" fillId="0" fontId="9" numFmtId="0" xfId="0" applyAlignment="1" applyFont="1">
      <alignment vertical="bottom"/>
    </xf>
    <xf borderId="0" fillId="0" fontId="8" numFmtId="167" xfId="0" applyAlignment="1" applyFont="1" applyNumberFormat="1">
      <alignment vertical="bottom"/>
    </xf>
    <xf borderId="1" fillId="3" fontId="2" numFmtId="0" xfId="0" applyAlignment="1" applyBorder="1" applyFont="1">
      <alignment horizontal="center" readingOrder="0"/>
    </xf>
    <xf borderId="2" fillId="0" fontId="9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8.25"/>
    <col customWidth="1" min="2" max="6" width="12.63"/>
    <col customWidth="1" min="16" max="16" width="16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5" t="s">
        <v>18</v>
      </c>
      <c r="T1" s="6"/>
      <c r="U1" s="6"/>
      <c r="V1" s="6"/>
      <c r="W1" s="6"/>
      <c r="X1" s="6"/>
      <c r="Y1" s="6"/>
      <c r="Z1" s="6"/>
      <c r="AA1" s="6"/>
      <c r="AB1" s="6"/>
      <c r="AC1" s="6"/>
      <c r="AD1" s="7"/>
    </row>
    <row r="2">
      <c r="A2" s="8">
        <v>6629005.0</v>
      </c>
      <c r="B2" s="9">
        <v>0.71</v>
      </c>
      <c r="C2" s="9">
        <v>0.83</v>
      </c>
      <c r="D2" s="9">
        <v>0.63</v>
      </c>
      <c r="E2" s="9">
        <v>0.7</v>
      </c>
      <c r="F2" s="9">
        <v>0.59</v>
      </c>
      <c r="G2" s="9">
        <v>0.85</v>
      </c>
      <c r="H2" s="9">
        <v>0.91</v>
      </c>
      <c r="I2" s="9">
        <v>0.88</v>
      </c>
      <c r="J2" s="9">
        <v>0.93</v>
      </c>
      <c r="K2" s="9">
        <v>0.78</v>
      </c>
      <c r="L2" s="9">
        <v>0.81</v>
      </c>
      <c r="M2" s="9">
        <v>0.86</v>
      </c>
      <c r="N2" s="9">
        <f t="shared" ref="N2:N634" si="1">Sum(B2:M2)/12</f>
        <v>0.79</v>
      </c>
      <c r="O2" s="10" t="str">
        <f t="shared" ref="O2:O634" si="2">VLOOKUP(A2,airbnb_listings_orlando!$A$2:$L$634,12,0)</f>
        <v>#REF!</v>
      </c>
      <c r="P2" s="11">
        <v>110.0</v>
      </c>
      <c r="Q2" s="12">
        <f>Revenue!Q2</f>
        <v>31691</v>
      </c>
      <c r="R2" s="13">
        <v>1000.0</v>
      </c>
      <c r="S2" s="14">
        <v>8.0</v>
      </c>
      <c r="T2" s="2"/>
      <c r="U2" s="2"/>
      <c r="V2" s="2"/>
      <c r="W2" s="2"/>
      <c r="X2" s="2"/>
      <c r="Y2" s="2"/>
      <c r="Z2" s="2"/>
      <c r="AA2" s="2"/>
      <c r="AB2" s="15"/>
      <c r="AC2" s="15"/>
    </row>
    <row r="3">
      <c r="A3" s="8">
        <v>2.2679214E7</v>
      </c>
      <c r="B3" s="9">
        <v>0.66</v>
      </c>
      <c r="C3" s="9">
        <v>0.98</v>
      </c>
      <c r="D3" s="9">
        <v>0.73</v>
      </c>
      <c r="E3" s="9">
        <v>0.63</v>
      </c>
      <c r="F3" s="9">
        <v>0.47</v>
      </c>
      <c r="G3" s="9">
        <v>0.71</v>
      </c>
      <c r="H3" s="9">
        <v>0.85</v>
      </c>
      <c r="I3" s="9">
        <v>0.989999999999994</v>
      </c>
      <c r="J3" s="9">
        <v>0.83</v>
      </c>
      <c r="K3" s="9">
        <v>0.99</v>
      </c>
      <c r="L3" s="9">
        <v>0.99</v>
      </c>
      <c r="M3" s="9">
        <v>0.83</v>
      </c>
      <c r="N3" s="9">
        <f t="shared" si="1"/>
        <v>0.805</v>
      </c>
      <c r="O3" s="10" t="str">
        <f t="shared" si="2"/>
        <v>#REF!</v>
      </c>
      <c r="P3" s="11">
        <v>100.0</v>
      </c>
      <c r="Q3" s="12">
        <f>Revenue!Q3</f>
        <v>29336</v>
      </c>
      <c r="R3" s="13">
        <v>1000.0</v>
      </c>
      <c r="S3" s="14">
        <v>7.0</v>
      </c>
      <c r="T3" s="15"/>
      <c r="U3" s="15"/>
      <c r="V3" s="15"/>
      <c r="W3" s="15"/>
      <c r="X3" s="15"/>
      <c r="Y3" s="15"/>
      <c r="Z3" s="15"/>
      <c r="AA3" s="15"/>
      <c r="AB3" s="15"/>
      <c r="AC3" s="15"/>
    </row>
    <row r="4">
      <c r="A4" s="8">
        <v>2431772.0</v>
      </c>
      <c r="B4" s="9">
        <v>0.79</v>
      </c>
      <c r="C4" s="9">
        <v>0.9</v>
      </c>
      <c r="D4" s="9">
        <v>0.72</v>
      </c>
      <c r="E4" s="9">
        <v>0.59</v>
      </c>
      <c r="F4" s="9">
        <v>0.82</v>
      </c>
      <c r="G4" s="9">
        <v>0.98</v>
      </c>
      <c r="H4" s="9">
        <v>0.91</v>
      </c>
      <c r="I4" s="9">
        <v>0.839999999999997</v>
      </c>
      <c r="J4" s="9">
        <v>0.81</v>
      </c>
      <c r="K4" s="9">
        <v>0.79</v>
      </c>
      <c r="L4" s="9">
        <v>0.86</v>
      </c>
      <c r="M4" s="9">
        <v>0.85</v>
      </c>
      <c r="N4" s="9">
        <f t="shared" si="1"/>
        <v>0.8216666667</v>
      </c>
      <c r="O4" s="10" t="str">
        <f t="shared" si="2"/>
        <v>#REF!</v>
      </c>
      <c r="P4" s="11">
        <v>65.0</v>
      </c>
      <c r="Q4" s="12">
        <f>Revenue!Q4</f>
        <v>19481.8</v>
      </c>
      <c r="R4" s="13">
        <v>1000.0</v>
      </c>
      <c r="S4" s="14">
        <v>8.0</v>
      </c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>
      <c r="A5" s="8">
        <v>5048917.0</v>
      </c>
      <c r="B5" s="9">
        <v>0.69</v>
      </c>
      <c r="C5" s="9">
        <v>0.85</v>
      </c>
      <c r="D5" s="9">
        <v>0.63</v>
      </c>
      <c r="E5" s="9">
        <v>0.66</v>
      </c>
      <c r="F5" s="9">
        <v>0.62</v>
      </c>
      <c r="G5" s="9">
        <v>0.72</v>
      </c>
      <c r="H5" s="9">
        <v>0.99</v>
      </c>
      <c r="I5" s="9">
        <v>0.869999999999996</v>
      </c>
      <c r="J5" s="9">
        <v>0.98</v>
      </c>
      <c r="K5" s="9">
        <v>0.86</v>
      </c>
      <c r="L5" s="9">
        <v>0.95</v>
      </c>
      <c r="M5" s="9">
        <v>0.89</v>
      </c>
      <c r="N5" s="9">
        <f t="shared" si="1"/>
        <v>0.8091666667</v>
      </c>
      <c r="O5" s="10" t="str">
        <f t="shared" si="2"/>
        <v>#REF!</v>
      </c>
      <c r="P5" s="11">
        <v>97.0</v>
      </c>
      <c r="Q5" s="12">
        <f>Revenue!Q5</f>
        <v>28629.55</v>
      </c>
      <c r="R5" s="13">
        <v>1000.0</v>
      </c>
      <c r="S5" s="14">
        <v>8.0</v>
      </c>
      <c r="T5" s="15"/>
      <c r="U5" s="15"/>
      <c r="V5" s="15"/>
      <c r="W5" s="15"/>
      <c r="X5" s="15"/>
      <c r="Y5" s="15"/>
      <c r="Z5" s="15"/>
      <c r="AA5" s="15"/>
      <c r="AB5" s="15"/>
      <c r="AC5" s="15"/>
    </row>
    <row r="6">
      <c r="A6" s="8">
        <v>1.0624178E7</v>
      </c>
      <c r="B6" s="9">
        <v>0.64</v>
      </c>
      <c r="C6" s="9">
        <v>0.78</v>
      </c>
      <c r="D6" s="9">
        <v>0.84</v>
      </c>
      <c r="E6" s="9">
        <v>0.89</v>
      </c>
      <c r="F6" s="9">
        <v>0.48</v>
      </c>
      <c r="G6" s="9">
        <v>0.87</v>
      </c>
      <c r="H6" s="9">
        <v>0.85</v>
      </c>
      <c r="I6" s="9">
        <v>0.809999999999997</v>
      </c>
      <c r="J6" s="9">
        <v>1.0</v>
      </c>
      <c r="K6" s="9">
        <v>0.96</v>
      </c>
      <c r="L6" s="9">
        <v>0.82</v>
      </c>
      <c r="M6" s="9">
        <v>0.82</v>
      </c>
      <c r="N6" s="9">
        <f t="shared" si="1"/>
        <v>0.8133333333</v>
      </c>
      <c r="O6" s="10" t="str">
        <f t="shared" si="2"/>
        <v>#REF!</v>
      </c>
      <c r="P6" s="11">
        <v>123.0</v>
      </c>
      <c r="Q6" s="12">
        <f>Revenue!Q6</f>
        <v>36486.72</v>
      </c>
      <c r="R6" s="13">
        <v>1000.0</v>
      </c>
      <c r="S6" s="14">
        <v>6.0</v>
      </c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>
      <c r="A7" s="8">
        <v>7732748.0</v>
      </c>
      <c r="B7" s="9">
        <v>0.81</v>
      </c>
      <c r="C7" s="9">
        <v>0.67</v>
      </c>
      <c r="D7" s="9">
        <v>0.56</v>
      </c>
      <c r="E7" s="9">
        <v>0.88</v>
      </c>
      <c r="F7" s="9">
        <v>0.38</v>
      </c>
      <c r="G7" s="9">
        <v>0.74</v>
      </c>
      <c r="H7" s="9">
        <v>0.84</v>
      </c>
      <c r="I7" s="9">
        <v>0.879999999999996</v>
      </c>
      <c r="J7" s="9">
        <v>0.79</v>
      </c>
      <c r="K7" s="9">
        <v>0.97</v>
      </c>
      <c r="L7" s="9">
        <v>0.79</v>
      </c>
      <c r="M7" s="9">
        <v>0.76</v>
      </c>
      <c r="N7" s="9">
        <f t="shared" si="1"/>
        <v>0.7558333333</v>
      </c>
      <c r="O7" s="10" t="str">
        <f t="shared" si="2"/>
        <v>#REF!</v>
      </c>
      <c r="P7" s="11">
        <v>99.0</v>
      </c>
      <c r="Q7" s="12">
        <f>Revenue!Q7</f>
        <v>27320.04</v>
      </c>
      <c r="R7" s="13">
        <v>1000.0</v>
      </c>
      <c r="S7" s="14">
        <v>6.0</v>
      </c>
      <c r="T7" s="15"/>
      <c r="U7" s="15"/>
      <c r="V7" s="15"/>
      <c r="W7" s="15"/>
      <c r="X7" s="15"/>
      <c r="Y7" s="15"/>
      <c r="Z7" s="15"/>
      <c r="AA7" s="15"/>
      <c r="AB7" s="15"/>
      <c r="AC7" s="15"/>
    </row>
    <row r="8">
      <c r="A8" s="8">
        <v>2.6275806E7</v>
      </c>
      <c r="B8" s="9">
        <v>0.7</v>
      </c>
      <c r="C8" s="9">
        <v>0.87</v>
      </c>
      <c r="D8" s="9">
        <v>0.7</v>
      </c>
      <c r="E8" s="9">
        <v>0.71</v>
      </c>
      <c r="F8" s="9">
        <v>0.58</v>
      </c>
      <c r="G8" s="9">
        <v>0.94</v>
      </c>
      <c r="H8" s="9">
        <v>0.74</v>
      </c>
      <c r="I8" s="9">
        <v>0.909999999999995</v>
      </c>
      <c r="J8" s="9">
        <v>0.75</v>
      </c>
      <c r="K8" s="9">
        <v>0.86</v>
      </c>
      <c r="L8" s="9">
        <v>0.72</v>
      </c>
      <c r="M8" s="9">
        <v>0.72</v>
      </c>
      <c r="N8" s="9">
        <f t="shared" si="1"/>
        <v>0.7666666667</v>
      </c>
      <c r="O8" s="10" t="str">
        <f t="shared" si="2"/>
        <v>#REF!</v>
      </c>
      <c r="P8" s="11">
        <v>129.0</v>
      </c>
      <c r="Q8" s="12">
        <f>Revenue!Q8</f>
        <v>36051.63</v>
      </c>
      <c r="R8" s="13">
        <v>1000.0</v>
      </c>
      <c r="S8" s="14">
        <v>6.0</v>
      </c>
      <c r="T8" s="15"/>
      <c r="U8" s="15"/>
      <c r="V8" s="15"/>
      <c r="W8" s="15"/>
      <c r="X8" s="15"/>
      <c r="Y8" s="15"/>
      <c r="Z8" s="15"/>
      <c r="AA8" s="15"/>
      <c r="AB8" s="15"/>
      <c r="AC8" s="15"/>
    </row>
    <row r="9">
      <c r="A9" s="8">
        <v>9506622.0</v>
      </c>
      <c r="B9" s="9">
        <v>0.72</v>
      </c>
      <c r="C9" s="9">
        <v>0.81</v>
      </c>
      <c r="D9" s="9">
        <v>0.56</v>
      </c>
      <c r="E9" s="9">
        <v>0.62</v>
      </c>
      <c r="F9" s="9">
        <v>0.66</v>
      </c>
      <c r="G9" s="9">
        <v>0.84</v>
      </c>
      <c r="H9" s="9">
        <v>0.72</v>
      </c>
      <c r="I9" s="9">
        <v>0.7</v>
      </c>
      <c r="J9" s="9">
        <v>0.98</v>
      </c>
      <c r="K9" s="9">
        <v>0.72</v>
      </c>
      <c r="L9" s="9">
        <v>0.86</v>
      </c>
      <c r="M9" s="9">
        <v>0.9</v>
      </c>
      <c r="N9" s="9">
        <f t="shared" si="1"/>
        <v>0.7575</v>
      </c>
      <c r="O9" s="10" t="str">
        <f t="shared" si="2"/>
        <v>#REF!</v>
      </c>
      <c r="P9" s="11">
        <v>204.0</v>
      </c>
      <c r="Q9" s="12">
        <f>Revenue!Q9</f>
        <v>56316.24</v>
      </c>
      <c r="R9" s="13">
        <v>1000.0</v>
      </c>
      <c r="S9" s="14">
        <v>7.0</v>
      </c>
      <c r="T9" s="15"/>
      <c r="U9" s="15"/>
      <c r="V9" s="15"/>
      <c r="W9" s="15"/>
      <c r="X9" s="15"/>
      <c r="Y9" s="15"/>
      <c r="Z9" s="15"/>
      <c r="AA9" s="15"/>
      <c r="AB9" s="15"/>
      <c r="AC9" s="15"/>
    </row>
    <row r="10">
      <c r="A10" s="8">
        <v>2.00144E7</v>
      </c>
      <c r="B10" s="9">
        <v>0.94</v>
      </c>
      <c r="C10" s="9">
        <v>0.91</v>
      </c>
      <c r="D10" s="9">
        <v>0.84</v>
      </c>
      <c r="E10" s="9">
        <v>0.82</v>
      </c>
      <c r="F10" s="9">
        <v>0.82</v>
      </c>
      <c r="G10" s="9">
        <v>0.94</v>
      </c>
      <c r="H10" s="9">
        <v>0.88</v>
      </c>
      <c r="I10" s="9">
        <v>0.779999999999998</v>
      </c>
      <c r="J10" s="9">
        <v>0.91</v>
      </c>
      <c r="K10" s="9">
        <v>0.81</v>
      </c>
      <c r="L10" s="9">
        <v>0.81</v>
      </c>
      <c r="M10" s="9">
        <v>0.84</v>
      </c>
      <c r="N10" s="9">
        <f t="shared" si="1"/>
        <v>0.8583333333</v>
      </c>
      <c r="O10" s="10" t="str">
        <f t="shared" si="2"/>
        <v>#REF!</v>
      </c>
      <c r="P10" s="11">
        <v>207.0</v>
      </c>
      <c r="Q10" s="12">
        <f>Revenue!Q10</f>
        <v>64809.63</v>
      </c>
      <c r="R10" s="13">
        <v>1000.0</v>
      </c>
      <c r="S10" s="14">
        <v>4.0</v>
      </c>
      <c r="T10" s="15"/>
      <c r="U10" s="15"/>
      <c r="V10" s="15"/>
      <c r="W10" s="15"/>
      <c r="X10" s="15"/>
      <c r="Y10" s="15"/>
      <c r="Z10" s="15"/>
      <c r="AA10" s="15"/>
      <c r="AB10" s="15"/>
      <c r="AC10" s="15"/>
    </row>
    <row r="11">
      <c r="A11" s="8">
        <v>1.8139023E7</v>
      </c>
      <c r="B11" s="9">
        <v>0.9</v>
      </c>
      <c r="C11" s="9">
        <v>0.8</v>
      </c>
      <c r="D11" s="9">
        <v>0.79</v>
      </c>
      <c r="E11" s="9">
        <v>0.73</v>
      </c>
      <c r="F11" s="9">
        <v>0.81</v>
      </c>
      <c r="G11" s="9">
        <v>0.72</v>
      </c>
      <c r="H11" s="9">
        <v>0.95</v>
      </c>
      <c r="I11" s="9">
        <v>0.759999999999998</v>
      </c>
      <c r="J11" s="9">
        <v>0.74</v>
      </c>
      <c r="K11" s="9">
        <v>0.83</v>
      </c>
      <c r="L11" s="9">
        <v>0.91</v>
      </c>
      <c r="M11" s="9">
        <v>0.95</v>
      </c>
      <c r="N11" s="9">
        <f t="shared" si="1"/>
        <v>0.8241666667</v>
      </c>
      <c r="O11" s="10" t="str">
        <f t="shared" si="2"/>
        <v>#REF!</v>
      </c>
      <c r="P11" s="11">
        <v>165.0</v>
      </c>
      <c r="Q11" s="12">
        <f>Revenue!Q11</f>
        <v>49679.85</v>
      </c>
      <c r="R11" s="13">
        <v>1000.0</v>
      </c>
      <c r="S11" s="14">
        <v>6.0</v>
      </c>
      <c r="T11" s="15"/>
      <c r="U11" s="15"/>
      <c r="V11" s="15"/>
      <c r="W11" s="15"/>
      <c r="X11" s="15"/>
      <c r="Y11" s="15"/>
      <c r="Z11" s="15"/>
      <c r="AA11" s="15"/>
      <c r="AB11" s="15"/>
      <c r="AC11" s="15"/>
    </row>
    <row r="12">
      <c r="A12" s="8">
        <v>1.4647831E7</v>
      </c>
      <c r="B12" s="9">
        <v>0.64</v>
      </c>
      <c r="C12" s="9">
        <v>1.0</v>
      </c>
      <c r="D12" s="9">
        <v>0.8</v>
      </c>
      <c r="E12" s="9">
        <v>0.69</v>
      </c>
      <c r="F12" s="9">
        <v>0.58</v>
      </c>
      <c r="G12" s="9">
        <v>0.97</v>
      </c>
      <c r="H12" s="9">
        <v>0.95</v>
      </c>
      <c r="I12" s="9">
        <v>0.999999999999993</v>
      </c>
      <c r="J12" s="9">
        <v>0.8</v>
      </c>
      <c r="K12" s="9">
        <v>0.79</v>
      </c>
      <c r="L12" s="9">
        <v>0.83</v>
      </c>
      <c r="M12" s="9">
        <v>0.75</v>
      </c>
      <c r="N12" s="9">
        <f t="shared" si="1"/>
        <v>0.8166666667</v>
      </c>
      <c r="O12" s="10" t="str">
        <f t="shared" si="2"/>
        <v>#REF!</v>
      </c>
      <c r="P12" s="11">
        <v>185.0</v>
      </c>
      <c r="Q12" s="12">
        <f>Revenue!Q12</f>
        <v>55039.35</v>
      </c>
      <c r="R12" s="13">
        <v>1000.0</v>
      </c>
      <c r="S12" s="14">
        <v>8.0</v>
      </c>
      <c r="T12" s="15"/>
      <c r="U12" s="15"/>
      <c r="V12" s="15"/>
      <c r="W12" s="15"/>
      <c r="X12" s="15"/>
      <c r="Y12" s="15"/>
      <c r="Z12" s="15"/>
      <c r="AA12" s="15"/>
      <c r="AB12" s="15"/>
      <c r="AC12" s="15"/>
    </row>
    <row r="13">
      <c r="A13" s="8">
        <v>2.0917434E7</v>
      </c>
      <c r="B13" s="9">
        <v>0.66</v>
      </c>
      <c r="C13" s="9">
        <v>0.94</v>
      </c>
      <c r="D13" s="9">
        <v>0.43</v>
      </c>
      <c r="E13" s="9">
        <v>0.74</v>
      </c>
      <c r="F13" s="9">
        <v>0.47</v>
      </c>
      <c r="G13" s="9">
        <v>0.99</v>
      </c>
      <c r="H13" s="9">
        <v>0.89</v>
      </c>
      <c r="I13" s="9">
        <v>0.729999999999999</v>
      </c>
      <c r="J13" s="9">
        <v>0.93</v>
      </c>
      <c r="K13" s="9">
        <v>0.97</v>
      </c>
      <c r="L13" s="9">
        <v>0.8</v>
      </c>
      <c r="M13" s="9">
        <v>0.75</v>
      </c>
      <c r="N13" s="9">
        <f t="shared" si="1"/>
        <v>0.775</v>
      </c>
      <c r="O13" s="10" t="str">
        <f t="shared" si="2"/>
        <v>#REF!</v>
      </c>
      <c r="P13" s="11">
        <v>52.0</v>
      </c>
      <c r="Q13" s="12">
        <f>Revenue!Q13</f>
        <v>14665.04</v>
      </c>
      <c r="R13" s="13">
        <v>1000.0</v>
      </c>
      <c r="S13" s="14">
        <v>5.0</v>
      </c>
      <c r="T13" s="15"/>
      <c r="U13" s="15"/>
      <c r="V13" s="15"/>
      <c r="W13" s="15"/>
      <c r="X13" s="15"/>
      <c r="Y13" s="15"/>
      <c r="Z13" s="15"/>
      <c r="AA13" s="15"/>
      <c r="AB13" s="15"/>
      <c r="AC13" s="15"/>
    </row>
    <row r="14">
      <c r="A14" s="8">
        <v>1.339389E7</v>
      </c>
      <c r="B14" s="9">
        <v>0.73</v>
      </c>
      <c r="C14" s="9">
        <v>0.79</v>
      </c>
      <c r="D14" s="9">
        <v>0.79</v>
      </c>
      <c r="E14" s="9">
        <v>0.57</v>
      </c>
      <c r="F14" s="9">
        <v>0.7</v>
      </c>
      <c r="G14" s="9">
        <v>0.98</v>
      </c>
      <c r="H14" s="9">
        <v>0.72</v>
      </c>
      <c r="I14" s="9">
        <v>0.929999999999995</v>
      </c>
      <c r="J14" s="9">
        <v>0.73</v>
      </c>
      <c r="K14" s="9">
        <v>0.91</v>
      </c>
      <c r="L14" s="9">
        <v>0.82</v>
      </c>
      <c r="M14" s="9">
        <v>0.93</v>
      </c>
      <c r="N14" s="9">
        <f t="shared" si="1"/>
        <v>0.8</v>
      </c>
      <c r="O14" s="10" t="str">
        <f t="shared" si="2"/>
        <v>#REF!</v>
      </c>
      <c r="P14" s="11">
        <v>140.0</v>
      </c>
      <c r="Q14" s="12">
        <f>Revenue!Q14</f>
        <v>40898.2</v>
      </c>
      <c r="R14" s="13">
        <v>1000.0</v>
      </c>
      <c r="S14" s="14">
        <v>8.0</v>
      </c>
      <c r="T14" s="15"/>
      <c r="U14" s="15"/>
      <c r="V14" s="15"/>
      <c r="W14" s="15"/>
      <c r="X14" s="15"/>
      <c r="Y14" s="15"/>
      <c r="Z14" s="15"/>
      <c r="AA14" s="15"/>
      <c r="AB14" s="15"/>
      <c r="AC14" s="15"/>
    </row>
    <row r="15">
      <c r="A15" s="8">
        <v>4355718.0</v>
      </c>
      <c r="B15" s="9">
        <v>0.89</v>
      </c>
      <c r="C15" s="9">
        <v>0.99</v>
      </c>
      <c r="D15" s="9">
        <v>0.57</v>
      </c>
      <c r="E15" s="9">
        <v>0.57</v>
      </c>
      <c r="F15" s="9">
        <v>0.53</v>
      </c>
      <c r="G15" s="9">
        <v>0.68</v>
      </c>
      <c r="H15" s="9">
        <v>0.98</v>
      </c>
      <c r="I15" s="9">
        <v>0.819999999999997</v>
      </c>
      <c r="J15" s="9">
        <v>0.8</v>
      </c>
      <c r="K15" s="9">
        <v>0.97</v>
      </c>
      <c r="L15" s="9">
        <v>0.93</v>
      </c>
      <c r="M15" s="9">
        <v>0.75</v>
      </c>
      <c r="N15" s="9">
        <f t="shared" si="1"/>
        <v>0.79</v>
      </c>
      <c r="O15" s="10" t="str">
        <f t="shared" si="2"/>
        <v>#REF!</v>
      </c>
      <c r="P15" s="11">
        <v>108.0</v>
      </c>
      <c r="Q15" s="12">
        <f>Revenue!Q15</f>
        <v>31096.44</v>
      </c>
      <c r="R15" s="13">
        <v>1000.0</v>
      </c>
      <c r="S15" s="14">
        <v>8.0</v>
      </c>
      <c r="T15" s="15"/>
      <c r="U15" s="15"/>
      <c r="V15" s="15"/>
      <c r="W15" s="15"/>
      <c r="X15" s="15"/>
      <c r="Y15" s="15"/>
      <c r="Z15" s="15"/>
      <c r="AA15" s="15"/>
      <c r="AB15" s="15"/>
      <c r="AC15" s="15"/>
    </row>
    <row r="16">
      <c r="A16" s="8">
        <v>2.7734094E7</v>
      </c>
      <c r="B16" s="9">
        <v>0.85</v>
      </c>
      <c r="C16" s="9">
        <v>0.97</v>
      </c>
      <c r="D16" s="9">
        <v>0.49</v>
      </c>
      <c r="E16" s="9">
        <v>0.61</v>
      </c>
      <c r="F16" s="9">
        <v>0.8</v>
      </c>
      <c r="G16" s="9">
        <v>0.9</v>
      </c>
      <c r="H16" s="9">
        <v>0.9</v>
      </c>
      <c r="I16" s="9">
        <v>0.969999999999994</v>
      </c>
      <c r="J16" s="9">
        <v>0.93</v>
      </c>
      <c r="K16" s="9">
        <v>0.89</v>
      </c>
      <c r="L16" s="9">
        <v>0.79</v>
      </c>
      <c r="M16" s="9">
        <v>0.93</v>
      </c>
      <c r="N16" s="9">
        <f t="shared" si="1"/>
        <v>0.8358333333</v>
      </c>
      <c r="O16" s="10" t="str">
        <f t="shared" si="2"/>
        <v>#REF!</v>
      </c>
      <c r="P16" s="11">
        <v>62.0</v>
      </c>
      <c r="Q16" s="12">
        <f>Revenue!Q16</f>
        <v>18896.98</v>
      </c>
      <c r="R16" s="13">
        <v>1000.0</v>
      </c>
      <c r="S16" s="14">
        <v>5.0</v>
      </c>
      <c r="T16" s="15"/>
      <c r="U16" s="15"/>
      <c r="V16" s="15"/>
      <c r="W16" s="15"/>
      <c r="X16" s="15"/>
      <c r="Y16" s="15"/>
      <c r="Z16" s="15"/>
      <c r="AA16" s="15"/>
      <c r="AB16" s="15"/>
      <c r="AC16" s="15"/>
    </row>
    <row r="17">
      <c r="A17" s="8">
        <v>2.8832491E7</v>
      </c>
      <c r="B17" s="9">
        <v>0.71</v>
      </c>
      <c r="C17" s="9">
        <v>0.74</v>
      </c>
      <c r="D17" s="9">
        <v>0.45</v>
      </c>
      <c r="E17" s="9">
        <v>0.54</v>
      </c>
      <c r="F17" s="9">
        <v>0.43</v>
      </c>
      <c r="G17" s="9">
        <v>0.98</v>
      </c>
      <c r="H17" s="9">
        <v>0.72</v>
      </c>
      <c r="I17" s="9">
        <v>0.979999999999994</v>
      </c>
      <c r="J17" s="9">
        <v>0.97</v>
      </c>
      <c r="K17" s="9">
        <v>0.85</v>
      </c>
      <c r="L17" s="9">
        <v>0.72</v>
      </c>
      <c r="M17" s="9">
        <v>0.81</v>
      </c>
      <c r="N17" s="9">
        <f t="shared" si="1"/>
        <v>0.7416666667</v>
      </c>
      <c r="O17" s="10" t="str">
        <f t="shared" si="2"/>
        <v>#REF!</v>
      </c>
      <c r="P17" s="11">
        <v>65.0</v>
      </c>
      <c r="Q17" s="12">
        <f>Revenue!Q17</f>
        <v>17580.55</v>
      </c>
      <c r="R17" s="13">
        <v>1000.0</v>
      </c>
      <c r="S17" s="14">
        <v>5.0</v>
      </c>
      <c r="T17" s="15"/>
      <c r="U17" s="15"/>
      <c r="V17" s="15"/>
      <c r="W17" s="15"/>
      <c r="X17" s="15"/>
      <c r="Y17" s="15"/>
      <c r="Z17" s="15"/>
      <c r="AA17" s="15"/>
      <c r="AB17" s="15"/>
      <c r="AC17" s="15"/>
    </row>
    <row r="18">
      <c r="A18" s="8">
        <v>3.1425751E7</v>
      </c>
      <c r="B18" s="9">
        <v>0.68</v>
      </c>
      <c r="C18" s="9">
        <v>0.67</v>
      </c>
      <c r="D18" s="9">
        <v>0.66</v>
      </c>
      <c r="E18" s="9">
        <v>0.83</v>
      </c>
      <c r="F18" s="9">
        <v>0.77</v>
      </c>
      <c r="G18" s="9">
        <v>0.92</v>
      </c>
      <c r="H18" s="9">
        <v>0.93</v>
      </c>
      <c r="I18" s="9">
        <v>0.859999999999996</v>
      </c>
      <c r="J18" s="9">
        <v>0.81</v>
      </c>
      <c r="K18" s="9">
        <v>0.99</v>
      </c>
      <c r="L18" s="9">
        <v>0.81</v>
      </c>
      <c r="M18" s="9">
        <v>0.92</v>
      </c>
      <c r="N18" s="9">
        <f t="shared" si="1"/>
        <v>0.8208333333</v>
      </c>
      <c r="O18" s="10" t="str">
        <f t="shared" si="2"/>
        <v>#REF!</v>
      </c>
      <c r="P18" s="11">
        <v>188.0</v>
      </c>
      <c r="Q18" s="12">
        <f>Revenue!Q18</f>
        <v>56394.36</v>
      </c>
      <c r="R18" s="13">
        <v>1000.0</v>
      </c>
      <c r="S18" s="14">
        <v>3.0</v>
      </c>
      <c r="T18" s="15"/>
      <c r="U18" s="15"/>
      <c r="V18" s="15"/>
      <c r="W18" s="15"/>
      <c r="X18" s="15"/>
      <c r="Y18" s="15"/>
      <c r="Z18" s="15"/>
      <c r="AA18" s="15"/>
      <c r="AB18" s="15"/>
      <c r="AC18" s="15"/>
    </row>
    <row r="19">
      <c r="A19" s="8">
        <v>3.1509996E7</v>
      </c>
      <c r="B19" s="9">
        <v>0.74</v>
      </c>
      <c r="C19" s="9">
        <v>0.97</v>
      </c>
      <c r="D19" s="9">
        <v>0.72</v>
      </c>
      <c r="E19" s="9">
        <v>0.61</v>
      </c>
      <c r="F19" s="9">
        <v>0.39</v>
      </c>
      <c r="G19" s="9">
        <v>0.96</v>
      </c>
      <c r="H19" s="9">
        <v>0.76</v>
      </c>
      <c r="I19" s="9">
        <v>0.869999999999996</v>
      </c>
      <c r="J19" s="9">
        <v>0.75</v>
      </c>
      <c r="K19" s="9">
        <v>0.98</v>
      </c>
      <c r="L19" s="9">
        <v>0.72</v>
      </c>
      <c r="M19" s="9">
        <v>0.77</v>
      </c>
      <c r="N19" s="9">
        <f t="shared" si="1"/>
        <v>0.77</v>
      </c>
      <c r="O19" s="10" t="str">
        <f t="shared" si="2"/>
        <v>#REF!</v>
      </c>
      <c r="P19" s="11">
        <v>149.0</v>
      </c>
      <c r="Q19" s="12">
        <f>Revenue!Q19</f>
        <v>41793.01</v>
      </c>
      <c r="R19" s="13">
        <v>1000.0</v>
      </c>
      <c r="S19" s="14">
        <v>6.0</v>
      </c>
      <c r="T19" s="15"/>
      <c r="U19" s="15"/>
      <c r="V19" s="15"/>
      <c r="W19" s="15"/>
      <c r="X19" s="15"/>
      <c r="Y19" s="15"/>
      <c r="Z19" s="15"/>
      <c r="AA19" s="15"/>
      <c r="AB19" s="15"/>
      <c r="AC19" s="15"/>
    </row>
    <row r="20">
      <c r="A20" s="8">
        <v>3.1557455E7</v>
      </c>
      <c r="B20" s="9">
        <v>0.97</v>
      </c>
      <c r="C20" s="9">
        <v>0.85</v>
      </c>
      <c r="D20" s="9">
        <v>0.67</v>
      </c>
      <c r="E20" s="9">
        <v>0.74</v>
      </c>
      <c r="F20" s="9">
        <v>0.83</v>
      </c>
      <c r="G20" s="9">
        <v>0.99</v>
      </c>
      <c r="H20" s="9">
        <v>0.74</v>
      </c>
      <c r="I20" s="9">
        <v>0.839999999999997</v>
      </c>
      <c r="J20" s="9">
        <v>0.95</v>
      </c>
      <c r="K20" s="9">
        <v>0.95</v>
      </c>
      <c r="L20" s="9">
        <v>0.73</v>
      </c>
      <c r="M20" s="9">
        <v>0.98</v>
      </c>
      <c r="N20" s="9">
        <f t="shared" si="1"/>
        <v>0.8533333333</v>
      </c>
      <c r="O20" s="10" t="str">
        <f t="shared" si="2"/>
        <v>#REF!</v>
      </c>
      <c r="P20" s="11">
        <v>125.0</v>
      </c>
      <c r="Q20" s="12">
        <f>Revenue!Q20</f>
        <v>38935</v>
      </c>
      <c r="R20" s="13">
        <v>1000.0</v>
      </c>
      <c r="S20" s="14">
        <v>5.0</v>
      </c>
      <c r="T20" s="15"/>
      <c r="U20" s="15"/>
      <c r="V20" s="15"/>
      <c r="W20" s="15"/>
      <c r="X20" s="15"/>
      <c r="Y20" s="15"/>
      <c r="Z20" s="15"/>
      <c r="AA20" s="15"/>
      <c r="AB20" s="15"/>
      <c r="AC20" s="15"/>
    </row>
    <row r="21">
      <c r="A21" s="8">
        <v>3.1565768E7</v>
      </c>
      <c r="B21" s="9">
        <v>0.91</v>
      </c>
      <c r="C21" s="9">
        <v>0.86</v>
      </c>
      <c r="D21" s="9">
        <v>0.77</v>
      </c>
      <c r="E21" s="9">
        <v>0.87</v>
      </c>
      <c r="F21" s="9">
        <v>0.56</v>
      </c>
      <c r="G21" s="9">
        <v>1.0</v>
      </c>
      <c r="H21" s="9">
        <v>0.99</v>
      </c>
      <c r="I21" s="9">
        <v>0.789999999999998</v>
      </c>
      <c r="J21" s="9">
        <v>0.9</v>
      </c>
      <c r="K21" s="9">
        <v>0.81</v>
      </c>
      <c r="L21" s="9">
        <v>0.71</v>
      </c>
      <c r="M21" s="9">
        <v>0.81</v>
      </c>
      <c r="N21" s="9">
        <f t="shared" si="1"/>
        <v>0.8316666667</v>
      </c>
      <c r="O21" s="10" t="str">
        <f t="shared" si="2"/>
        <v>#REF!</v>
      </c>
      <c r="P21" s="11">
        <v>119.0</v>
      </c>
      <c r="Q21" s="12">
        <f>Revenue!Q21</f>
        <v>36095.08</v>
      </c>
      <c r="R21" s="13">
        <v>1000.0</v>
      </c>
      <c r="S21" s="14">
        <v>6.0</v>
      </c>
      <c r="T21" s="15"/>
      <c r="U21" s="15"/>
      <c r="V21" s="15"/>
      <c r="W21" s="15"/>
      <c r="X21" s="15"/>
      <c r="Y21" s="15"/>
      <c r="Z21" s="15"/>
      <c r="AA21" s="15"/>
      <c r="AB21" s="15"/>
      <c r="AC21" s="15"/>
    </row>
    <row r="22">
      <c r="A22" s="8">
        <v>2.0581887E7</v>
      </c>
      <c r="B22" s="9">
        <v>0.91</v>
      </c>
      <c r="C22" s="9">
        <v>1.0</v>
      </c>
      <c r="D22" s="9">
        <v>0.71</v>
      </c>
      <c r="E22" s="9">
        <v>0.77</v>
      </c>
      <c r="F22" s="9">
        <v>0.72</v>
      </c>
      <c r="G22" s="9">
        <v>0.66</v>
      </c>
      <c r="H22" s="9">
        <v>0.97</v>
      </c>
      <c r="I22" s="9">
        <v>0.729999999999999</v>
      </c>
      <c r="J22" s="9">
        <v>0.77</v>
      </c>
      <c r="K22" s="9">
        <v>0.86</v>
      </c>
      <c r="L22" s="9">
        <v>0.71</v>
      </c>
      <c r="M22" s="9">
        <v>0.97</v>
      </c>
      <c r="N22" s="9">
        <f t="shared" si="1"/>
        <v>0.815</v>
      </c>
      <c r="O22" s="10" t="str">
        <f t="shared" si="2"/>
        <v>#REF!</v>
      </c>
      <c r="P22" s="11">
        <v>180.0</v>
      </c>
      <c r="Q22" s="12">
        <f>Revenue!Q22</f>
        <v>53508.6</v>
      </c>
      <c r="R22" s="13">
        <v>1000.0</v>
      </c>
      <c r="S22" s="14">
        <v>4.0</v>
      </c>
      <c r="T22" s="15"/>
      <c r="U22" s="15"/>
      <c r="V22" s="15"/>
      <c r="W22" s="15"/>
      <c r="X22" s="15"/>
      <c r="Y22" s="15"/>
      <c r="Z22" s="15"/>
      <c r="AA22" s="15"/>
      <c r="AB22" s="15"/>
      <c r="AC22" s="15"/>
    </row>
    <row r="23">
      <c r="A23" s="8">
        <v>3.0541201E7</v>
      </c>
      <c r="B23" s="9">
        <v>0.96</v>
      </c>
      <c r="C23" s="9">
        <v>1.0</v>
      </c>
      <c r="D23" s="9">
        <v>0.56</v>
      </c>
      <c r="E23" s="9">
        <v>0.47</v>
      </c>
      <c r="F23" s="9">
        <v>0.67</v>
      </c>
      <c r="G23" s="9">
        <v>0.68</v>
      </c>
      <c r="H23" s="9">
        <v>0.85</v>
      </c>
      <c r="I23" s="9">
        <v>0.759999999999998</v>
      </c>
      <c r="J23" s="9">
        <v>0.73</v>
      </c>
      <c r="K23" s="9">
        <v>0.94</v>
      </c>
      <c r="L23" s="9">
        <v>0.78</v>
      </c>
      <c r="M23" s="9">
        <v>0.75</v>
      </c>
      <c r="N23" s="9">
        <f t="shared" si="1"/>
        <v>0.7625</v>
      </c>
      <c r="O23" s="10" t="str">
        <f t="shared" si="2"/>
        <v>#REF!</v>
      </c>
      <c r="P23" s="11">
        <v>99.0</v>
      </c>
      <c r="Q23" s="12">
        <f>Revenue!Q23</f>
        <v>27521.01</v>
      </c>
      <c r="R23" s="13">
        <v>1000.0</v>
      </c>
      <c r="S23" s="14">
        <v>3.0</v>
      </c>
      <c r="T23" s="15"/>
      <c r="U23" s="15"/>
      <c r="V23" s="15"/>
      <c r="W23" s="15"/>
      <c r="X23" s="15"/>
      <c r="Y23" s="15"/>
      <c r="Z23" s="15"/>
      <c r="AA23" s="15"/>
      <c r="AB23" s="15"/>
      <c r="AC23" s="15"/>
    </row>
    <row r="24">
      <c r="A24" s="8">
        <v>1.3556938E7</v>
      </c>
      <c r="B24" s="9">
        <v>0.78</v>
      </c>
      <c r="C24" s="9">
        <v>0.78</v>
      </c>
      <c r="D24" s="9">
        <v>0.58</v>
      </c>
      <c r="E24" s="9">
        <v>0.47</v>
      </c>
      <c r="F24" s="9">
        <v>0.56</v>
      </c>
      <c r="G24" s="9">
        <v>0.96</v>
      </c>
      <c r="H24" s="9">
        <v>0.73</v>
      </c>
      <c r="I24" s="9">
        <v>0.889999999999996</v>
      </c>
      <c r="J24" s="9">
        <v>0.85</v>
      </c>
      <c r="K24" s="9">
        <v>0.98</v>
      </c>
      <c r="L24" s="9">
        <v>0.84</v>
      </c>
      <c r="M24" s="9">
        <v>0.87</v>
      </c>
      <c r="N24" s="9">
        <f t="shared" si="1"/>
        <v>0.7741666667</v>
      </c>
      <c r="O24" s="10" t="str">
        <f t="shared" si="2"/>
        <v>#REF!</v>
      </c>
      <c r="P24" s="11">
        <v>75.0</v>
      </c>
      <c r="Q24" s="12">
        <f>Revenue!Q24</f>
        <v>21189.75</v>
      </c>
      <c r="R24" s="13">
        <v>1000.0</v>
      </c>
      <c r="S24" s="14">
        <v>5.0</v>
      </c>
      <c r="T24" s="15"/>
      <c r="U24" s="15"/>
      <c r="V24" s="15"/>
      <c r="W24" s="15"/>
      <c r="X24" s="15"/>
      <c r="Y24" s="15"/>
      <c r="Z24" s="15"/>
      <c r="AA24" s="15"/>
      <c r="AB24" s="15"/>
      <c r="AC24" s="15"/>
    </row>
    <row r="25">
      <c r="A25" s="8">
        <v>1.3436396E7</v>
      </c>
      <c r="B25" s="9">
        <v>0.99</v>
      </c>
      <c r="C25" s="9">
        <v>0.74</v>
      </c>
      <c r="D25" s="9">
        <v>0.59</v>
      </c>
      <c r="E25" s="9">
        <v>0.48</v>
      </c>
      <c r="F25" s="9">
        <v>0.79</v>
      </c>
      <c r="G25" s="9">
        <v>0.66</v>
      </c>
      <c r="H25" s="9">
        <v>0.9</v>
      </c>
      <c r="I25" s="9">
        <v>0.829999999999997</v>
      </c>
      <c r="J25" s="9">
        <v>0.84</v>
      </c>
      <c r="K25" s="9">
        <v>0.93</v>
      </c>
      <c r="L25" s="9">
        <v>0.87</v>
      </c>
      <c r="M25" s="9">
        <v>0.69</v>
      </c>
      <c r="N25" s="9">
        <f t="shared" si="1"/>
        <v>0.7758333333</v>
      </c>
      <c r="O25" s="10" t="str">
        <f t="shared" si="2"/>
        <v>#REF!</v>
      </c>
      <c r="P25" s="11">
        <v>99.0</v>
      </c>
      <c r="Q25" s="12">
        <f>Revenue!Q25</f>
        <v>28070.46</v>
      </c>
      <c r="R25" s="13">
        <v>259.0</v>
      </c>
      <c r="S25" s="14">
        <v>6.0</v>
      </c>
      <c r="T25" s="15"/>
      <c r="U25" s="15"/>
      <c r="V25" s="15"/>
      <c r="W25" s="15"/>
      <c r="X25" s="15"/>
      <c r="Y25" s="15"/>
      <c r="Z25" s="15"/>
      <c r="AA25" s="15"/>
      <c r="AB25" s="15"/>
      <c r="AC25" s="15"/>
    </row>
    <row r="26">
      <c r="A26" s="8">
        <v>4455332.0</v>
      </c>
      <c r="B26" s="9">
        <v>0.64</v>
      </c>
      <c r="C26" s="9">
        <v>0.99</v>
      </c>
      <c r="D26" s="9">
        <v>0.7</v>
      </c>
      <c r="E26" s="9">
        <v>0.64</v>
      </c>
      <c r="F26" s="9">
        <v>0.41</v>
      </c>
      <c r="G26" s="9">
        <v>0.73</v>
      </c>
      <c r="H26" s="9">
        <v>0.89</v>
      </c>
      <c r="I26" s="9">
        <v>0.729999999999999</v>
      </c>
      <c r="J26" s="9">
        <v>0.84</v>
      </c>
      <c r="K26" s="9">
        <v>0.96</v>
      </c>
      <c r="L26" s="9">
        <v>0.88</v>
      </c>
      <c r="M26" s="9">
        <v>0.95</v>
      </c>
      <c r="N26" s="9">
        <f t="shared" si="1"/>
        <v>0.78</v>
      </c>
      <c r="O26" s="10" t="str">
        <f t="shared" si="2"/>
        <v>#REF!</v>
      </c>
      <c r="P26" s="11">
        <v>85.0</v>
      </c>
      <c r="Q26" s="12">
        <f>Revenue!Q26</f>
        <v>24148.5</v>
      </c>
      <c r="R26" s="16">
        <v>259.0</v>
      </c>
      <c r="S26" s="14">
        <v>7.0</v>
      </c>
      <c r="T26" s="15"/>
      <c r="U26" s="15"/>
      <c r="V26" s="15"/>
      <c r="W26" s="15"/>
      <c r="X26" s="15"/>
      <c r="Y26" s="15"/>
      <c r="Z26" s="15"/>
      <c r="AA26" s="15"/>
      <c r="AB26" s="15"/>
      <c r="AC26" s="15"/>
    </row>
    <row r="27">
      <c r="A27" s="8">
        <v>1.2965841E7</v>
      </c>
      <c r="B27" s="9">
        <v>0.9</v>
      </c>
      <c r="C27" s="9">
        <v>0.98</v>
      </c>
      <c r="D27" s="9">
        <v>0.61</v>
      </c>
      <c r="E27" s="9">
        <v>0.47</v>
      </c>
      <c r="F27" s="9">
        <v>0.4</v>
      </c>
      <c r="G27" s="9">
        <v>0.86</v>
      </c>
      <c r="H27" s="9">
        <v>0.75</v>
      </c>
      <c r="I27" s="9">
        <v>0.989999999999994</v>
      </c>
      <c r="J27" s="9">
        <v>0.87</v>
      </c>
      <c r="K27" s="9">
        <v>0.83</v>
      </c>
      <c r="L27" s="9">
        <v>0.83</v>
      </c>
      <c r="M27" s="9">
        <v>0.96</v>
      </c>
      <c r="N27" s="9">
        <f t="shared" si="1"/>
        <v>0.7875</v>
      </c>
      <c r="O27" s="10" t="str">
        <f t="shared" si="2"/>
        <v>#REF!</v>
      </c>
      <c r="P27" s="11">
        <v>85.0</v>
      </c>
      <c r="Q27" s="12">
        <f>Revenue!Q27</f>
        <v>24393.3</v>
      </c>
      <c r="R27" s="16">
        <v>259.0</v>
      </c>
      <c r="S27" s="14">
        <v>5.0</v>
      </c>
      <c r="T27" s="15"/>
      <c r="U27" s="15"/>
      <c r="V27" s="15"/>
      <c r="W27" s="15"/>
      <c r="X27" s="15"/>
      <c r="Y27" s="15"/>
      <c r="Z27" s="15"/>
      <c r="AA27" s="15"/>
      <c r="AB27" s="15"/>
      <c r="AC27" s="15"/>
    </row>
    <row r="28">
      <c r="A28" s="8">
        <v>1.3342365E7</v>
      </c>
      <c r="B28" s="9">
        <v>0.91</v>
      </c>
      <c r="C28" s="9">
        <v>0.87</v>
      </c>
      <c r="D28" s="9">
        <v>0.42</v>
      </c>
      <c r="E28" s="9">
        <v>0.81</v>
      </c>
      <c r="F28" s="9">
        <v>0.8</v>
      </c>
      <c r="G28" s="9">
        <v>0.81</v>
      </c>
      <c r="H28" s="9">
        <v>0.97</v>
      </c>
      <c r="I28" s="9">
        <v>0.709999999999999</v>
      </c>
      <c r="J28" s="9">
        <v>0.99</v>
      </c>
      <c r="K28" s="9">
        <v>0.98</v>
      </c>
      <c r="L28" s="9">
        <v>0.87</v>
      </c>
      <c r="M28" s="9">
        <v>0.68</v>
      </c>
      <c r="N28" s="9">
        <f t="shared" si="1"/>
        <v>0.8183333333</v>
      </c>
      <c r="O28" s="10" t="str">
        <f t="shared" si="2"/>
        <v>#REF!</v>
      </c>
      <c r="P28" s="11">
        <v>91.0</v>
      </c>
      <c r="Q28" s="12">
        <f>Revenue!Q28</f>
        <v>27148.03</v>
      </c>
      <c r="R28" s="16">
        <v>259.0</v>
      </c>
      <c r="S28" s="14">
        <v>7.0</v>
      </c>
      <c r="T28" s="15"/>
      <c r="U28" s="15"/>
      <c r="V28" s="15"/>
      <c r="W28" s="15"/>
      <c r="X28" s="15"/>
      <c r="Y28" s="15"/>
      <c r="Z28" s="15"/>
      <c r="AA28" s="15"/>
      <c r="AB28" s="15"/>
      <c r="AC28" s="15"/>
    </row>
    <row r="29">
      <c r="A29" s="8">
        <v>8086960.0</v>
      </c>
      <c r="B29" s="9">
        <v>0.64</v>
      </c>
      <c r="C29" s="9">
        <v>0.72</v>
      </c>
      <c r="D29" s="9">
        <v>0.43</v>
      </c>
      <c r="E29" s="9">
        <v>0.54</v>
      </c>
      <c r="F29" s="9">
        <v>0.57</v>
      </c>
      <c r="G29" s="9">
        <v>0.73</v>
      </c>
      <c r="H29" s="9">
        <v>0.74</v>
      </c>
      <c r="I29" s="9">
        <v>0.929999999999995</v>
      </c>
      <c r="J29" s="9">
        <v>0.82</v>
      </c>
      <c r="K29" s="9">
        <v>0.78</v>
      </c>
      <c r="L29" s="9">
        <v>0.73</v>
      </c>
      <c r="M29" s="9">
        <v>0.87</v>
      </c>
      <c r="N29" s="9">
        <f t="shared" si="1"/>
        <v>0.7083333333</v>
      </c>
      <c r="O29" s="10" t="str">
        <f t="shared" si="2"/>
        <v>#REF!</v>
      </c>
      <c r="P29" s="11">
        <v>70.0</v>
      </c>
      <c r="Q29" s="12">
        <f>Revenue!Q29</f>
        <v>18096.4</v>
      </c>
      <c r="R29" s="16">
        <v>259.0</v>
      </c>
      <c r="S29" s="14">
        <v>6.0</v>
      </c>
      <c r="T29" s="15"/>
      <c r="U29" s="15"/>
      <c r="V29" s="15"/>
      <c r="W29" s="15"/>
      <c r="X29" s="15"/>
      <c r="Y29" s="15"/>
      <c r="Z29" s="15"/>
      <c r="AA29" s="15"/>
      <c r="AB29" s="15"/>
      <c r="AC29" s="15"/>
    </row>
    <row r="30">
      <c r="A30" s="8">
        <v>2.0363744E7</v>
      </c>
      <c r="B30" s="9">
        <v>0.91</v>
      </c>
      <c r="C30" s="9">
        <v>0.92</v>
      </c>
      <c r="D30" s="9">
        <v>0.59</v>
      </c>
      <c r="E30" s="9">
        <v>0.83</v>
      </c>
      <c r="F30" s="9">
        <v>0.46</v>
      </c>
      <c r="G30" s="9">
        <v>0.94</v>
      </c>
      <c r="H30" s="9">
        <v>0.97</v>
      </c>
      <c r="I30" s="9">
        <v>0.68</v>
      </c>
      <c r="J30" s="9">
        <v>0.87</v>
      </c>
      <c r="K30" s="9">
        <v>0.9</v>
      </c>
      <c r="L30" s="9">
        <v>0.98</v>
      </c>
      <c r="M30" s="9">
        <v>0.75</v>
      </c>
      <c r="N30" s="9">
        <f t="shared" si="1"/>
        <v>0.8166666667</v>
      </c>
      <c r="O30" s="10" t="str">
        <f t="shared" si="2"/>
        <v>#REF!</v>
      </c>
      <c r="P30" s="11">
        <v>94.0</v>
      </c>
      <c r="Q30" s="12">
        <f>Revenue!Q30</f>
        <v>27957.48</v>
      </c>
      <c r="R30" s="16">
        <v>259.0</v>
      </c>
      <c r="S30" s="14">
        <v>4.0</v>
      </c>
      <c r="T30" s="15"/>
      <c r="U30" s="15"/>
      <c r="V30" s="15"/>
      <c r="W30" s="15"/>
      <c r="X30" s="15"/>
      <c r="Y30" s="15"/>
      <c r="Z30" s="15"/>
      <c r="AA30" s="15"/>
      <c r="AB30" s="15"/>
      <c r="AC30" s="15"/>
    </row>
    <row r="31">
      <c r="A31" s="8">
        <v>8538084.0</v>
      </c>
      <c r="B31" s="9">
        <v>0.88</v>
      </c>
      <c r="C31" s="9">
        <v>0.74</v>
      </c>
      <c r="D31" s="9">
        <v>0.84</v>
      </c>
      <c r="E31" s="9">
        <v>0.73</v>
      </c>
      <c r="F31" s="9">
        <v>0.77</v>
      </c>
      <c r="G31" s="9">
        <v>0.79</v>
      </c>
      <c r="H31" s="9">
        <v>0.8</v>
      </c>
      <c r="I31" s="9">
        <v>0.829999999999997</v>
      </c>
      <c r="J31" s="9">
        <v>0.96</v>
      </c>
      <c r="K31" s="9">
        <v>0.93</v>
      </c>
      <c r="L31" s="9">
        <v>0.92</v>
      </c>
      <c r="M31" s="9">
        <v>0.89</v>
      </c>
      <c r="N31" s="9">
        <f t="shared" si="1"/>
        <v>0.84</v>
      </c>
      <c r="O31" s="10" t="str">
        <f t="shared" si="2"/>
        <v>#REF!</v>
      </c>
      <c r="P31" s="11">
        <v>95.0</v>
      </c>
      <c r="Q31" s="12">
        <f>Revenue!Q31</f>
        <v>29151.7</v>
      </c>
      <c r="R31" s="16">
        <v>259.0</v>
      </c>
      <c r="S31" s="14">
        <v>4.0</v>
      </c>
      <c r="T31" s="15"/>
      <c r="U31" s="15"/>
      <c r="V31" s="15"/>
      <c r="W31" s="15"/>
      <c r="X31" s="15"/>
      <c r="Y31" s="15"/>
      <c r="Z31" s="15"/>
      <c r="AA31" s="15"/>
      <c r="AB31" s="15"/>
      <c r="AC31" s="15"/>
    </row>
    <row r="32">
      <c r="A32" s="8">
        <v>9443000.0</v>
      </c>
      <c r="B32" s="9">
        <v>0.78</v>
      </c>
      <c r="C32" s="9">
        <v>0.99</v>
      </c>
      <c r="D32" s="9">
        <v>0.72</v>
      </c>
      <c r="E32" s="9">
        <v>0.51</v>
      </c>
      <c r="F32" s="9">
        <v>0.76</v>
      </c>
      <c r="G32" s="9">
        <v>0.78</v>
      </c>
      <c r="H32" s="9">
        <v>0.94</v>
      </c>
      <c r="I32" s="9">
        <v>0.769999999999998</v>
      </c>
      <c r="J32" s="9">
        <v>0.89</v>
      </c>
      <c r="K32" s="9">
        <v>0.82</v>
      </c>
      <c r="L32" s="9">
        <v>0.89</v>
      </c>
      <c r="M32" s="9">
        <v>0.8</v>
      </c>
      <c r="N32" s="9">
        <f t="shared" si="1"/>
        <v>0.8041666667</v>
      </c>
      <c r="O32" s="10" t="str">
        <f t="shared" si="2"/>
        <v>#REF!</v>
      </c>
      <c r="P32" s="11">
        <v>130.0</v>
      </c>
      <c r="Q32" s="12">
        <f>Revenue!Q32</f>
        <v>38104.3</v>
      </c>
      <c r="R32" s="16">
        <v>259.0</v>
      </c>
      <c r="S32" s="14">
        <v>6.0</v>
      </c>
      <c r="T32" s="15"/>
      <c r="U32" s="15"/>
      <c r="V32" s="15"/>
      <c r="W32" s="15"/>
      <c r="X32" s="15"/>
      <c r="Y32" s="15"/>
      <c r="Z32" s="15"/>
      <c r="AA32" s="15"/>
      <c r="AB32" s="15"/>
      <c r="AC32" s="15"/>
    </row>
    <row r="33">
      <c r="A33" s="8">
        <v>1.2977577E7</v>
      </c>
      <c r="B33" s="9">
        <v>0.66</v>
      </c>
      <c r="C33" s="9">
        <v>0.97</v>
      </c>
      <c r="D33" s="9">
        <v>0.6</v>
      </c>
      <c r="E33" s="9">
        <v>0.71</v>
      </c>
      <c r="F33" s="9">
        <v>0.56</v>
      </c>
      <c r="G33" s="9">
        <v>0.78</v>
      </c>
      <c r="H33" s="9">
        <v>0.81</v>
      </c>
      <c r="I33" s="9">
        <v>0.949999999999994</v>
      </c>
      <c r="J33" s="9">
        <v>0.85</v>
      </c>
      <c r="K33" s="9">
        <v>0.96</v>
      </c>
      <c r="L33" s="9">
        <v>0.99</v>
      </c>
      <c r="M33" s="9">
        <v>0.9</v>
      </c>
      <c r="N33" s="9">
        <f t="shared" si="1"/>
        <v>0.8116666667</v>
      </c>
      <c r="O33" s="10" t="str">
        <f t="shared" si="2"/>
        <v>#REF!</v>
      </c>
      <c r="P33" s="11">
        <v>132.0</v>
      </c>
      <c r="Q33" s="12">
        <f>Revenue!Q33</f>
        <v>39032.4</v>
      </c>
      <c r="R33" s="16">
        <v>259.0</v>
      </c>
      <c r="S33" s="14">
        <v>5.0</v>
      </c>
      <c r="T33" s="15"/>
      <c r="U33" s="15"/>
      <c r="V33" s="15"/>
      <c r="W33" s="15"/>
      <c r="X33" s="15"/>
      <c r="Y33" s="15"/>
      <c r="Z33" s="15"/>
      <c r="AA33" s="15"/>
      <c r="AB33" s="15"/>
      <c r="AC33" s="15"/>
    </row>
    <row r="34">
      <c r="A34" s="8">
        <v>1.3583937E7</v>
      </c>
      <c r="B34" s="9">
        <v>0.66</v>
      </c>
      <c r="C34" s="9">
        <v>0.9</v>
      </c>
      <c r="D34" s="9">
        <v>0.62</v>
      </c>
      <c r="E34" s="9">
        <v>0.78</v>
      </c>
      <c r="F34" s="9">
        <v>0.56</v>
      </c>
      <c r="G34" s="9">
        <v>0.97</v>
      </c>
      <c r="H34" s="9">
        <v>0.93</v>
      </c>
      <c r="I34" s="9">
        <v>0.949999999999994</v>
      </c>
      <c r="J34" s="9">
        <v>0.96</v>
      </c>
      <c r="K34" s="9">
        <v>0.74</v>
      </c>
      <c r="L34" s="9">
        <v>0.82</v>
      </c>
      <c r="M34" s="9">
        <v>0.74</v>
      </c>
      <c r="N34" s="9">
        <f t="shared" si="1"/>
        <v>0.8025</v>
      </c>
      <c r="O34" s="10" t="str">
        <f t="shared" si="2"/>
        <v>#REF!</v>
      </c>
      <c r="P34" s="11">
        <v>149.0</v>
      </c>
      <c r="Q34" s="12">
        <f>Revenue!Q34</f>
        <v>43552.7</v>
      </c>
      <c r="R34" s="16">
        <v>259.0</v>
      </c>
      <c r="S34" s="14">
        <v>6.0</v>
      </c>
      <c r="T34" s="15"/>
      <c r="U34" s="15"/>
      <c r="V34" s="15"/>
      <c r="W34" s="15"/>
      <c r="X34" s="15"/>
      <c r="Y34" s="15"/>
      <c r="Z34" s="15"/>
      <c r="AA34" s="15"/>
      <c r="AB34" s="15"/>
      <c r="AC34" s="15"/>
    </row>
    <row r="35">
      <c r="A35" s="8">
        <v>1.3597847E7</v>
      </c>
      <c r="B35" s="9">
        <v>0.93</v>
      </c>
      <c r="C35" s="9">
        <v>0.96</v>
      </c>
      <c r="D35" s="9">
        <v>0.57</v>
      </c>
      <c r="E35" s="9">
        <v>0.85</v>
      </c>
      <c r="F35" s="9">
        <v>0.39</v>
      </c>
      <c r="G35" s="9">
        <v>0.91</v>
      </c>
      <c r="H35" s="9">
        <v>0.97</v>
      </c>
      <c r="I35" s="9">
        <v>0.799999999999998</v>
      </c>
      <c r="J35" s="9">
        <v>0.78</v>
      </c>
      <c r="K35" s="9">
        <v>0.92</v>
      </c>
      <c r="L35" s="9">
        <v>0.77</v>
      </c>
      <c r="M35" s="9">
        <v>0.78</v>
      </c>
      <c r="N35" s="9">
        <f t="shared" si="1"/>
        <v>0.8025</v>
      </c>
      <c r="O35" s="10" t="str">
        <f t="shared" si="2"/>
        <v>#REF!</v>
      </c>
      <c r="P35" s="11">
        <v>169.0</v>
      </c>
      <c r="Q35" s="12">
        <f>Revenue!Q35</f>
        <v>49405.46</v>
      </c>
      <c r="R35" s="16">
        <v>259.0</v>
      </c>
      <c r="S35" s="14">
        <v>6.0</v>
      </c>
      <c r="T35" s="15"/>
      <c r="U35" s="15"/>
      <c r="V35" s="15"/>
      <c r="W35" s="15"/>
      <c r="X35" s="15"/>
      <c r="Y35" s="15"/>
      <c r="Z35" s="15"/>
      <c r="AA35" s="15"/>
      <c r="AB35" s="15"/>
      <c r="AC35" s="15"/>
    </row>
    <row r="36">
      <c r="A36" s="8">
        <v>1.5542607E7</v>
      </c>
      <c r="B36" s="9">
        <v>0.99</v>
      </c>
      <c r="C36" s="9">
        <v>0.89</v>
      </c>
      <c r="D36" s="9">
        <v>0.82</v>
      </c>
      <c r="E36" s="9">
        <v>0.75</v>
      </c>
      <c r="F36" s="9">
        <v>0.82</v>
      </c>
      <c r="G36" s="9">
        <v>0.99</v>
      </c>
      <c r="H36" s="9">
        <v>0.76</v>
      </c>
      <c r="I36" s="9">
        <v>0.979999999999994</v>
      </c>
      <c r="J36" s="9">
        <v>0.79</v>
      </c>
      <c r="K36" s="9">
        <v>0.9</v>
      </c>
      <c r="L36" s="9">
        <v>0.84</v>
      </c>
      <c r="M36" s="9">
        <v>0.92</v>
      </c>
      <c r="N36" s="9">
        <f t="shared" si="1"/>
        <v>0.8708333333</v>
      </c>
      <c r="O36" s="10" t="str">
        <f t="shared" si="2"/>
        <v>#REF!</v>
      </c>
      <c r="P36" s="11">
        <v>150.0</v>
      </c>
      <c r="Q36" s="12">
        <f>Revenue!Q36</f>
        <v>47686.5</v>
      </c>
      <c r="R36" s="16">
        <v>259.0</v>
      </c>
      <c r="S36" s="14">
        <v>5.0</v>
      </c>
      <c r="T36" s="15"/>
      <c r="U36" s="15"/>
      <c r="V36" s="15"/>
      <c r="W36" s="15"/>
      <c r="X36" s="15"/>
      <c r="Y36" s="15"/>
      <c r="Z36" s="15"/>
      <c r="AA36" s="15"/>
      <c r="AB36" s="15"/>
      <c r="AC36" s="15"/>
    </row>
    <row r="37">
      <c r="A37" s="8">
        <v>1.6241453E7</v>
      </c>
      <c r="B37" s="9">
        <v>0.7</v>
      </c>
      <c r="C37" s="9">
        <v>0.71</v>
      </c>
      <c r="D37" s="9">
        <v>0.55</v>
      </c>
      <c r="E37" s="9">
        <v>0.69</v>
      </c>
      <c r="F37" s="9">
        <v>0.52</v>
      </c>
      <c r="G37" s="9">
        <v>0.89</v>
      </c>
      <c r="H37" s="9">
        <v>0.81</v>
      </c>
      <c r="I37" s="9">
        <v>0.879999999999996</v>
      </c>
      <c r="J37" s="9">
        <v>0.95</v>
      </c>
      <c r="K37" s="9">
        <v>0.73</v>
      </c>
      <c r="L37" s="9">
        <v>0.71</v>
      </c>
      <c r="M37" s="9">
        <v>0.78</v>
      </c>
      <c r="N37" s="9">
        <f t="shared" si="1"/>
        <v>0.7433333333</v>
      </c>
      <c r="O37" s="10" t="str">
        <f t="shared" si="2"/>
        <v>#REF!</v>
      </c>
      <c r="P37" s="11">
        <v>135.0</v>
      </c>
      <c r="Q37" s="12">
        <f>Revenue!Q37</f>
        <v>36605.25</v>
      </c>
      <c r="R37" s="16">
        <v>259.0</v>
      </c>
      <c r="S37" s="14">
        <v>5.0</v>
      </c>
      <c r="T37" s="15"/>
      <c r="U37" s="15"/>
      <c r="V37" s="15"/>
      <c r="W37" s="15"/>
      <c r="X37" s="15"/>
      <c r="Y37" s="15"/>
      <c r="Z37" s="15"/>
      <c r="AA37" s="15"/>
      <c r="AB37" s="15"/>
      <c r="AC37" s="15"/>
    </row>
    <row r="38">
      <c r="A38" s="8">
        <v>1.9313035E7</v>
      </c>
      <c r="B38" s="9">
        <v>0.9</v>
      </c>
      <c r="C38" s="9">
        <v>0.8</v>
      </c>
      <c r="D38" s="9">
        <v>0.87</v>
      </c>
      <c r="E38" s="9">
        <v>0.8</v>
      </c>
      <c r="F38" s="9">
        <v>0.67</v>
      </c>
      <c r="G38" s="9">
        <v>0.86</v>
      </c>
      <c r="H38" s="9">
        <v>0.91</v>
      </c>
      <c r="I38" s="9">
        <v>0.899999999999996</v>
      </c>
      <c r="J38" s="9">
        <v>0.87</v>
      </c>
      <c r="K38" s="9">
        <v>0.74</v>
      </c>
      <c r="L38" s="9">
        <v>0.87</v>
      </c>
      <c r="M38" s="9">
        <v>0.68</v>
      </c>
      <c r="N38" s="9">
        <f t="shared" si="1"/>
        <v>0.8225</v>
      </c>
      <c r="O38" s="10" t="str">
        <f t="shared" si="2"/>
        <v>#REF!</v>
      </c>
      <c r="P38" s="11">
        <v>99.0</v>
      </c>
      <c r="Q38" s="12">
        <f>Revenue!Q38</f>
        <v>29716.83</v>
      </c>
      <c r="R38" s="16">
        <v>259.0</v>
      </c>
      <c r="S38" s="14">
        <v>5.0</v>
      </c>
      <c r="T38" s="15"/>
      <c r="U38" s="15"/>
      <c r="V38" s="15"/>
      <c r="W38" s="15"/>
      <c r="X38" s="15"/>
      <c r="Y38" s="15"/>
      <c r="Z38" s="15"/>
      <c r="AA38" s="15"/>
      <c r="AB38" s="15"/>
      <c r="AC38" s="15"/>
    </row>
    <row r="39">
      <c r="A39" s="8">
        <v>1.9829852E7</v>
      </c>
      <c r="B39" s="9">
        <v>0.78</v>
      </c>
      <c r="C39" s="9">
        <v>0.98</v>
      </c>
      <c r="D39" s="9">
        <v>0.66</v>
      </c>
      <c r="E39" s="9">
        <v>0.57</v>
      </c>
      <c r="F39" s="9">
        <v>0.82</v>
      </c>
      <c r="G39" s="9">
        <v>0.78</v>
      </c>
      <c r="H39" s="9">
        <v>0.84</v>
      </c>
      <c r="I39" s="9">
        <v>0.889999999999996</v>
      </c>
      <c r="J39" s="9">
        <v>0.78</v>
      </c>
      <c r="K39" s="9">
        <v>0.72</v>
      </c>
      <c r="L39" s="9">
        <v>0.82</v>
      </c>
      <c r="M39" s="9">
        <v>0.79</v>
      </c>
      <c r="N39" s="9">
        <f t="shared" si="1"/>
        <v>0.7858333333</v>
      </c>
      <c r="O39" s="10" t="str">
        <f t="shared" si="2"/>
        <v>#REF!</v>
      </c>
      <c r="P39" s="11">
        <v>149.0</v>
      </c>
      <c r="Q39" s="12">
        <f>Revenue!Q39</f>
        <v>42679.56</v>
      </c>
      <c r="R39" s="16">
        <v>259.0</v>
      </c>
      <c r="S39" s="14">
        <v>6.0</v>
      </c>
      <c r="T39" s="15"/>
      <c r="U39" s="15"/>
      <c r="V39" s="15"/>
      <c r="W39" s="15"/>
      <c r="X39" s="15"/>
      <c r="Y39" s="15"/>
      <c r="Z39" s="15"/>
      <c r="AA39" s="15"/>
      <c r="AB39" s="15"/>
      <c r="AC39" s="15"/>
    </row>
    <row r="40">
      <c r="A40" s="8">
        <v>2.1596377E7</v>
      </c>
      <c r="B40" s="9">
        <v>0.7</v>
      </c>
      <c r="C40" s="9">
        <v>1.0</v>
      </c>
      <c r="D40" s="9">
        <v>0.75</v>
      </c>
      <c r="E40" s="9">
        <v>0.47</v>
      </c>
      <c r="F40" s="9">
        <v>0.54</v>
      </c>
      <c r="G40" s="9">
        <v>0.76</v>
      </c>
      <c r="H40" s="9">
        <v>0.87</v>
      </c>
      <c r="I40" s="9">
        <v>0.809999999999997</v>
      </c>
      <c r="J40" s="9">
        <v>0.76</v>
      </c>
      <c r="K40" s="9">
        <v>0.83</v>
      </c>
      <c r="L40" s="9">
        <v>0.78</v>
      </c>
      <c r="M40" s="9">
        <v>0.71</v>
      </c>
      <c r="N40" s="9">
        <f t="shared" si="1"/>
        <v>0.7483333333</v>
      </c>
      <c r="O40" s="10" t="str">
        <f t="shared" si="2"/>
        <v>#REF!</v>
      </c>
      <c r="P40" s="11">
        <v>139.0</v>
      </c>
      <c r="Q40" s="12">
        <f>Revenue!Q40</f>
        <v>37892.79</v>
      </c>
      <c r="R40" s="16">
        <v>259.0</v>
      </c>
      <c r="S40" s="14">
        <v>4.0</v>
      </c>
      <c r="T40" s="15"/>
      <c r="U40" s="15"/>
      <c r="V40" s="15"/>
      <c r="W40" s="15"/>
      <c r="X40" s="15"/>
      <c r="Y40" s="15"/>
      <c r="Z40" s="15"/>
      <c r="AA40" s="15"/>
      <c r="AB40" s="15"/>
      <c r="AC40" s="15"/>
    </row>
    <row r="41">
      <c r="A41" s="8">
        <v>2.1697647E7</v>
      </c>
      <c r="B41" s="9">
        <v>0.72</v>
      </c>
      <c r="C41" s="9">
        <v>0.89</v>
      </c>
      <c r="D41" s="9">
        <v>0.62</v>
      </c>
      <c r="E41" s="9">
        <v>0.52</v>
      </c>
      <c r="F41" s="9">
        <v>0.53</v>
      </c>
      <c r="G41" s="9">
        <v>0.98</v>
      </c>
      <c r="H41" s="9">
        <v>1.0</v>
      </c>
      <c r="I41" s="9">
        <v>0.749999999999999</v>
      </c>
      <c r="J41" s="9">
        <v>0.91</v>
      </c>
      <c r="K41" s="9">
        <v>0.91</v>
      </c>
      <c r="L41" s="9">
        <v>0.85</v>
      </c>
      <c r="M41" s="9">
        <v>0.97</v>
      </c>
      <c r="N41" s="9">
        <f t="shared" si="1"/>
        <v>0.8041666667</v>
      </c>
      <c r="O41" s="10" t="str">
        <f t="shared" si="2"/>
        <v>#REF!</v>
      </c>
      <c r="P41" s="11">
        <v>149.0</v>
      </c>
      <c r="Q41" s="12">
        <f>Revenue!Q41</f>
        <v>43689.78</v>
      </c>
      <c r="R41" s="16">
        <v>259.0</v>
      </c>
      <c r="S41" s="14">
        <v>6.0</v>
      </c>
      <c r="T41" s="15"/>
      <c r="U41" s="15"/>
      <c r="V41" s="15"/>
      <c r="W41" s="15"/>
      <c r="X41" s="15"/>
      <c r="Y41" s="15"/>
      <c r="Z41" s="15"/>
      <c r="AA41" s="15"/>
      <c r="AB41" s="15"/>
      <c r="AC41" s="15"/>
    </row>
    <row r="42">
      <c r="A42" s="8">
        <v>2.2379401E7</v>
      </c>
      <c r="B42" s="9">
        <v>0.69</v>
      </c>
      <c r="C42" s="9">
        <v>0.81</v>
      </c>
      <c r="D42" s="9">
        <v>0.46</v>
      </c>
      <c r="E42" s="9">
        <v>0.51</v>
      </c>
      <c r="F42" s="9">
        <v>0.71</v>
      </c>
      <c r="G42" s="9">
        <v>0.71</v>
      </c>
      <c r="H42" s="9">
        <v>0.77</v>
      </c>
      <c r="I42" s="9">
        <v>0.759999999999998</v>
      </c>
      <c r="J42" s="9">
        <v>0.9</v>
      </c>
      <c r="K42" s="9">
        <v>0.83</v>
      </c>
      <c r="L42" s="9">
        <v>0.81</v>
      </c>
      <c r="M42" s="9">
        <v>0.83</v>
      </c>
      <c r="N42" s="9">
        <f t="shared" si="1"/>
        <v>0.7325</v>
      </c>
      <c r="O42" s="10" t="str">
        <f t="shared" si="2"/>
        <v>#REF!</v>
      </c>
      <c r="P42" s="11">
        <v>159.0</v>
      </c>
      <c r="Q42" s="12">
        <f>Revenue!Q42</f>
        <v>42473.67</v>
      </c>
      <c r="R42" s="16">
        <v>259.0</v>
      </c>
      <c r="S42" s="14">
        <v>6.0</v>
      </c>
      <c r="T42" s="15"/>
      <c r="U42" s="15"/>
      <c r="V42" s="15"/>
      <c r="W42" s="15"/>
      <c r="X42" s="15"/>
      <c r="Y42" s="15"/>
      <c r="Z42" s="15"/>
      <c r="AA42" s="15"/>
      <c r="AB42" s="15"/>
      <c r="AC42" s="15"/>
    </row>
    <row r="43">
      <c r="A43" s="8">
        <v>2755158.0</v>
      </c>
      <c r="B43" s="9">
        <v>0.7</v>
      </c>
      <c r="C43" s="9">
        <v>0.9</v>
      </c>
      <c r="D43" s="9">
        <v>0.74</v>
      </c>
      <c r="E43" s="9">
        <v>0.59</v>
      </c>
      <c r="F43" s="9">
        <v>0.71</v>
      </c>
      <c r="G43" s="9">
        <v>0.67</v>
      </c>
      <c r="H43" s="9">
        <v>0.9</v>
      </c>
      <c r="I43" s="9">
        <v>0.719999999999999</v>
      </c>
      <c r="J43" s="9">
        <v>0.81</v>
      </c>
      <c r="K43" s="9">
        <v>0.71</v>
      </c>
      <c r="L43" s="9">
        <v>0.88</v>
      </c>
      <c r="M43" s="9">
        <v>0.74</v>
      </c>
      <c r="N43" s="9">
        <f t="shared" si="1"/>
        <v>0.7558333333</v>
      </c>
      <c r="O43" s="10" t="str">
        <f t="shared" si="2"/>
        <v>#REF!</v>
      </c>
      <c r="P43" s="11">
        <v>135.0</v>
      </c>
      <c r="Q43" s="12">
        <f>Revenue!Q43</f>
        <v>37195.2</v>
      </c>
      <c r="R43" s="16">
        <v>259.0</v>
      </c>
      <c r="S43" s="14">
        <v>8.0</v>
      </c>
      <c r="T43" s="15"/>
      <c r="U43" s="15"/>
      <c r="V43" s="15"/>
      <c r="W43" s="15"/>
      <c r="X43" s="15"/>
      <c r="Y43" s="15"/>
      <c r="Z43" s="15"/>
      <c r="AA43" s="15"/>
      <c r="AB43" s="15"/>
      <c r="AC43" s="15"/>
    </row>
    <row r="44">
      <c r="A44" s="8">
        <v>8596601.0</v>
      </c>
      <c r="B44" s="9">
        <v>0.84</v>
      </c>
      <c r="C44" s="9">
        <v>0.77</v>
      </c>
      <c r="D44" s="9">
        <v>0.74</v>
      </c>
      <c r="E44" s="9">
        <v>0.74</v>
      </c>
      <c r="F44" s="9">
        <v>0.53</v>
      </c>
      <c r="G44" s="9">
        <v>0.71</v>
      </c>
      <c r="H44" s="9">
        <v>0.86</v>
      </c>
      <c r="I44" s="9">
        <v>0.919999999999995</v>
      </c>
      <c r="J44" s="9">
        <v>0.81</v>
      </c>
      <c r="K44" s="9">
        <v>0.76</v>
      </c>
      <c r="L44" s="9">
        <v>0.75</v>
      </c>
      <c r="M44" s="9">
        <v>0.95</v>
      </c>
      <c r="N44" s="9">
        <f t="shared" si="1"/>
        <v>0.7816666667</v>
      </c>
      <c r="O44" s="10" t="str">
        <f t="shared" si="2"/>
        <v>#REF!</v>
      </c>
      <c r="P44" s="11">
        <v>139.0</v>
      </c>
      <c r="Q44" s="12">
        <f>Revenue!Q44</f>
        <v>39678.94</v>
      </c>
      <c r="R44" s="16">
        <v>259.0</v>
      </c>
      <c r="S44" s="14">
        <v>6.0</v>
      </c>
      <c r="T44" s="15"/>
      <c r="U44" s="15"/>
      <c r="V44" s="15"/>
      <c r="W44" s="15"/>
      <c r="X44" s="15"/>
      <c r="Y44" s="15"/>
      <c r="Z44" s="15"/>
      <c r="AA44" s="15"/>
      <c r="AB44" s="15"/>
      <c r="AC44" s="15"/>
    </row>
    <row r="45">
      <c r="A45" s="8">
        <v>9973200.0</v>
      </c>
      <c r="B45" s="9">
        <v>0.84</v>
      </c>
      <c r="C45" s="9">
        <v>0.79</v>
      </c>
      <c r="D45" s="9">
        <v>0.44</v>
      </c>
      <c r="E45" s="9">
        <v>0.83</v>
      </c>
      <c r="F45" s="9">
        <v>0.75</v>
      </c>
      <c r="G45" s="9">
        <v>0.65</v>
      </c>
      <c r="H45" s="9">
        <v>0.92</v>
      </c>
      <c r="I45" s="9">
        <v>0.939999999999995</v>
      </c>
      <c r="J45" s="9">
        <v>0.96</v>
      </c>
      <c r="K45" s="9">
        <v>0.78</v>
      </c>
      <c r="L45" s="9">
        <v>0.72</v>
      </c>
      <c r="M45" s="9">
        <v>0.77</v>
      </c>
      <c r="N45" s="9">
        <f t="shared" si="1"/>
        <v>0.7825</v>
      </c>
      <c r="O45" s="10" t="str">
        <f t="shared" si="2"/>
        <v>#REF!</v>
      </c>
      <c r="P45" s="11">
        <v>185.0</v>
      </c>
      <c r="Q45" s="12">
        <f>Revenue!Q45</f>
        <v>52828.6</v>
      </c>
      <c r="R45" s="16">
        <v>259.0</v>
      </c>
      <c r="S45" s="14">
        <v>6.0</v>
      </c>
      <c r="T45" s="15"/>
      <c r="U45" s="15"/>
      <c r="V45" s="15"/>
      <c r="W45" s="15"/>
      <c r="X45" s="15"/>
      <c r="Y45" s="15"/>
      <c r="Z45" s="15"/>
      <c r="AA45" s="15"/>
      <c r="AB45" s="15"/>
      <c r="AC45" s="15"/>
    </row>
    <row r="46">
      <c r="A46" s="8">
        <v>1.8776892E7</v>
      </c>
      <c r="B46" s="9">
        <v>0.88</v>
      </c>
      <c r="C46" s="9">
        <v>0.94</v>
      </c>
      <c r="D46" s="9">
        <v>0.78</v>
      </c>
      <c r="E46" s="9">
        <v>0.86</v>
      </c>
      <c r="F46" s="9">
        <v>0.71</v>
      </c>
      <c r="G46" s="9">
        <v>0.92</v>
      </c>
      <c r="H46" s="9">
        <v>0.94</v>
      </c>
      <c r="I46" s="9">
        <v>0.799999999999998</v>
      </c>
      <c r="J46" s="9">
        <v>0.8</v>
      </c>
      <c r="K46" s="9">
        <v>0.72</v>
      </c>
      <c r="L46" s="9">
        <v>0.96</v>
      </c>
      <c r="M46" s="9">
        <v>0.77</v>
      </c>
      <c r="N46" s="9">
        <f t="shared" si="1"/>
        <v>0.84</v>
      </c>
      <c r="O46" s="10" t="str">
        <f t="shared" si="2"/>
        <v>#REF!</v>
      </c>
      <c r="P46" s="11">
        <v>150.0</v>
      </c>
      <c r="Q46" s="12">
        <f>Revenue!Q46</f>
        <v>45918</v>
      </c>
      <c r="R46" s="16">
        <v>259.0</v>
      </c>
      <c r="S46" s="14">
        <v>8.0</v>
      </c>
      <c r="T46" s="15"/>
      <c r="U46" s="15"/>
      <c r="V46" s="15"/>
      <c r="W46" s="15"/>
      <c r="X46" s="15"/>
      <c r="Y46" s="15"/>
      <c r="Z46" s="15"/>
      <c r="AA46" s="15"/>
      <c r="AB46" s="15"/>
      <c r="AC46" s="15"/>
    </row>
    <row r="47">
      <c r="A47" s="8">
        <v>5385993.0</v>
      </c>
      <c r="B47" s="9">
        <v>0.68</v>
      </c>
      <c r="C47" s="9">
        <v>0.87</v>
      </c>
      <c r="D47" s="9">
        <v>0.57</v>
      </c>
      <c r="E47" s="9">
        <v>0.67</v>
      </c>
      <c r="F47" s="9">
        <v>0.42</v>
      </c>
      <c r="G47" s="9">
        <v>0.96</v>
      </c>
      <c r="H47" s="9">
        <v>0.83</v>
      </c>
      <c r="I47" s="9">
        <v>0.929999999999995</v>
      </c>
      <c r="J47" s="9">
        <v>0.99</v>
      </c>
      <c r="K47" s="9">
        <v>0.8</v>
      </c>
      <c r="L47" s="9">
        <v>0.74</v>
      </c>
      <c r="M47" s="9">
        <v>0.92</v>
      </c>
      <c r="N47" s="9">
        <f t="shared" si="1"/>
        <v>0.7816666667</v>
      </c>
      <c r="O47" s="10" t="str">
        <f t="shared" si="2"/>
        <v>#REF!</v>
      </c>
      <c r="P47" s="11">
        <v>116.0</v>
      </c>
      <c r="Q47" s="12">
        <f>Revenue!Q47</f>
        <v>33037.96</v>
      </c>
      <c r="R47" s="16">
        <v>259.0</v>
      </c>
      <c r="S47" s="14">
        <v>7.0</v>
      </c>
      <c r="T47" s="15"/>
      <c r="U47" s="15"/>
      <c r="V47" s="15"/>
      <c r="W47" s="15"/>
      <c r="X47" s="15"/>
      <c r="Y47" s="15"/>
      <c r="Z47" s="15"/>
      <c r="AA47" s="15"/>
      <c r="AB47" s="15"/>
      <c r="AC47" s="15"/>
    </row>
    <row r="48">
      <c r="A48" s="8">
        <v>1.7492179E7</v>
      </c>
      <c r="B48" s="9">
        <v>0.78</v>
      </c>
      <c r="C48" s="9">
        <v>0.74</v>
      </c>
      <c r="D48" s="9">
        <v>0.67</v>
      </c>
      <c r="E48" s="9">
        <v>0.66</v>
      </c>
      <c r="F48" s="9">
        <v>0.79</v>
      </c>
      <c r="G48" s="9">
        <v>0.97</v>
      </c>
      <c r="H48" s="9">
        <v>0.85</v>
      </c>
      <c r="I48" s="9">
        <v>0.739999999999999</v>
      </c>
      <c r="J48" s="9">
        <v>0.96</v>
      </c>
      <c r="K48" s="9">
        <v>0.83</v>
      </c>
      <c r="L48" s="9">
        <v>0.81</v>
      </c>
      <c r="M48" s="9">
        <v>0.77</v>
      </c>
      <c r="N48" s="9">
        <f t="shared" si="1"/>
        <v>0.7975</v>
      </c>
      <c r="O48" s="10" t="str">
        <f t="shared" si="2"/>
        <v>#REF!</v>
      </c>
      <c r="P48" s="11">
        <v>95.0</v>
      </c>
      <c r="Q48" s="12">
        <f>Revenue!Q48</f>
        <v>27649.75</v>
      </c>
      <c r="R48" s="16">
        <v>259.0</v>
      </c>
      <c r="S48" s="14">
        <v>5.0</v>
      </c>
      <c r="T48" s="15"/>
      <c r="U48" s="15"/>
      <c r="V48" s="15"/>
      <c r="W48" s="15"/>
      <c r="X48" s="15"/>
      <c r="Y48" s="15"/>
      <c r="Z48" s="15"/>
      <c r="AA48" s="15"/>
      <c r="AB48" s="15"/>
      <c r="AC48" s="15"/>
    </row>
    <row r="49">
      <c r="A49" s="8">
        <v>1.9303828E7</v>
      </c>
      <c r="B49" s="9">
        <v>0.87</v>
      </c>
      <c r="C49" s="9">
        <v>0.86</v>
      </c>
      <c r="D49" s="9">
        <v>0.71</v>
      </c>
      <c r="E49" s="9">
        <v>0.57</v>
      </c>
      <c r="F49" s="9">
        <v>0.67</v>
      </c>
      <c r="G49" s="9">
        <v>0.92</v>
      </c>
      <c r="H49" s="9">
        <v>0.97</v>
      </c>
      <c r="I49" s="9">
        <v>0.889999999999996</v>
      </c>
      <c r="J49" s="9">
        <v>0.75</v>
      </c>
      <c r="K49" s="9">
        <v>0.84</v>
      </c>
      <c r="L49" s="9">
        <v>0.88</v>
      </c>
      <c r="M49" s="9">
        <v>0.9</v>
      </c>
      <c r="N49" s="9">
        <f t="shared" si="1"/>
        <v>0.8191666667</v>
      </c>
      <c r="O49" s="10" t="str">
        <f t="shared" si="2"/>
        <v>#REF!</v>
      </c>
      <c r="P49" s="11">
        <v>149.0</v>
      </c>
      <c r="Q49" s="12">
        <f>Revenue!Q49</f>
        <v>44555.47</v>
      </c>
      <c r="R49" s="16">
        <v>259.0</v>
      </c>
      <c r="S49" s="14">
        <v>6.0</v>
      </c>
      <c r="T49" s="15"/>
      <c r="U49" s="15"/>
      <c r="V49" s="15"/>
      <c r="W49" s="15"/>
      <c r="X49" s="15"/>
      <c r="Y49" s="15"/>
      <c r="Z49" s="15"/>
      <c r="AA49" s="15"/>
      <c r="AB49" s="15"/>
      <c r="AC49" s="15"/>
    </row>
    <row r="50">
      <c r="A50" s="8">
        <v>5394508.0</v>
      </c>
      <c r="B50" s="9">
        <v>0.73</v>
      </c>
      <c r="C50" s="9">
        <v>0.75</v>
      </c>
      <c r="D50" s="9">
        <v>0.5</v>
      </c>
      <c r="E50" s="9">
        <v>0.72</v>
      </c>
      <c r="F50" s="9">
        <v>0.79</v>
      </c>
      <c r="G50" s="9">
        <v>0.89</v>
      </c>
      <c r="H50" s="9">
        <v>0.82</v>
      </c>
      <c r="I50" s="9">
        <v>0.729999999999999</v>
      </c>
      <c r="J50" s="9">
        <v>0.91</v>
      </c>
      <c r="K50" s="9">
        <v>0.92</v>
      </c>
      <c r="L50" s="9">
        <v>0.73</v>
      </c>
      <c r="M50" s="9">
        <v>0.93</v>
      </c>
      <c r="N50" s="9">
        <f t="shared" si="1"/>
        <v>0.785</v>
      </c>
      <c r="O50" s="10" t="str">
        <f t="shared" si="2"/>
        <v>#REF!</v>
      </c>
      <c r="P50" s="11">
        <v>100.0</v>
      </c>
      <c r="Q50" s="12">
        <f>Revenue!Q50</f>
        <v>28652</v>
      </c>
      <c r="R50" s="16">
        <v>259.0</v>
      </c>
      <c r="S50" s="14">
        <v>7.0</v>
      </c>
      <c r="T50" s="15"/>
      <c r="U50" s="15"/>
      <c r="V50" s="15"/>
      <c r="W50" s="15"/>
      <c r="X50" s="15"/>
      <c r="Y50" s="15"/>
      <c r="Z50" s="15"/>
      <c r="AA50" s="15"/>
      <c r="AB50" s="15"/>
      <c r="AC50" s="15"/>
    </row>
    <row r="51">
      <c r="A51" s="8">
        <v>9625698.0</v>
      </c>
      <c r="B51" s="9">
        <v>0.82</v>
      </c>
      <c r="C51" s="9">
        <v>0.78</v>
      </c>
      <c r="D51" s="9">
        <v>0.5</v>
      </c>
      <c r="E51" s="9">
        <v>0.78</v>
      </c>
      <c r="F51" s="9">
        <v>0.67</v>
      </c>
      <c r="G51" s="9">
        <v>0.7</v>
      </c>
      <c r="H51" s="9">
        <v>0.96</v>
      </c>
      <c r="I51" s="9">
        <v>0.809999999999997</v>
      </c>
      <c r="J51" s="9">
        <v>0.83</v>
      </c>
      <c r="K51" s="9">
        <v>0.97</v>
      </c>
      <c r="L51" s="9">
        <v>0.99</v>
      </c>
      <c r="M51" s="9">
        <v>0.9</v>
      </c>
      <c r="N51" s="9">
        <f t="shared" si="1"/>
        <v>0.8091666667</v>
      </c>
      <c r="O51" s="10" t="str">
        <f t="shared" si="2"/>
        <v>#REF!</v>
      </c>
      <c r="P51" s="11">
        <v>115.0</v>
      </c>
      <c r="Q51" s="12">
        <f>Revenue!Q51</f>
        <v>33967.55</v>
      </c>
      <c r="R51" s="16">
        <v>259.0</v>
      </c>
      <c r="S51" s="14">
        <v>6.0</v>
      </c>
      <c r="T51" s="15"/>
      <c r="U51" s="15"/>
      <c r="V51" s="15"/>
      <c r="W51" s="15"/>
      <c r="X51" s="15"/>
      <c r="Y51" s="15"/>
      <c r="Z51" s="15"/>
      <c r="AA51" s="15"/>
      <c r="AB51" s="15"/>
      <c r="AC51" s="15"/>
    </row>
    <row r="52">
      <c r="A52" s="8">
        <v>1.2112853E7</v>
      </c>
      <c r="B52" s="9">
        <v>0.99</v>
      </c>
      <c r="C52" s="9">
        <v>0.95</v>
      </c>
      <c r="D52" s="9">
        <v>0.62</v>
      </c>
      <c r="E52" s="9">
        <v>0.81</v>
      </c>
      <c r="F52" s="9">
        <v>0.49</v>
      </c>
      <c r="G52" s="9">
        <v>0.65</v>
      </c>
      <c r="H52" s="9">
        <v>0.91</v>
      </c>
      <c r="I52" s="9">
        <v>0.889999999999996</v>
      </c>
      <c r="J52" s="9">
        <v>1.0</v>
      </c>
      <c r="K52" s="9">
        <v>0.85</v>
      </c>
      <c r="L52" s="9">
        <v>0.99</v>
      </c>
      <c r="M52" s="9">
        <v>0.78</v>
      </c>
      <c r="N52" s="9">
        <f t="shared" si="1"/>
        <v>0.8275</v>
      </c>
      <c r="O52" s="10" t="str">
        <f t="shared" si="2"/>
        <v>#REF!</v>
      </c>
      <c r="P52" s="11">
        <v>140.0</v>
      </c>
      <c r="Q52" s="12">
        <f>Revenue!Q52</f>
        <v>42214.2</v>
      </c>
      <c r="R52" s="16">
        <v>259.0</v>
      </c>
      <c r="S52" s="14">
        <v>6.0</v>
      </c>
      <c r="T52" s="15"/>
      <c r="U52" s="15"/>
      <c r="V52" s="15"/>
      <c r="W52" s="15"/>
      <c r="X52" s="15"/>
      <c r="Y52" s="15"/>
      <c r="Z52" s="15"/>
      <c r="AA52" s="15"/>
      <c r="AB52" s="15"/>
      <c r="AC52" s="15"/>
    </row>
    <row r="53">
      <c r="A53" s="8">
        <v>1.382121E7</v>
      </c>
      <c r="B53" s="9">
        <v>0.92</v>
      </c>
      <c r="C53" s="9">
        <v>0.86</v>
      </c>
      <c r="D53" s="9">
        <v>0.49</v>
      </c>
      <c r="E53" s="9">
        <v>0.45</v>
      </c>
      <c r="F53" s="9">
        <v>0.69</v>
      </c>
      <c r="G53" s="9">
        <v>0.67</v>
      </c>
      <c r="H53" s="9">
        <v>0.74</v>
      </c>
      <c r="I53" s="9">
        <v>0.909999999999995</v>
      </c>
      <c r="J53" s="9">
        <v>0.87</v>
      </c>
      <c r="K53" s="9">
        <v>0.9</v>
      </c>
      <c r="L53" s="9">
        <v>0.74</v>
      </c>
      <c r="M53" s="9">
        <v>0.88</v>
      </c>
      <c r="N53" s="9">
        <f t="shared" si="1"/>
        <v>0.76</v>
      </c>
      <c r="O53" s="10" t="str">
        <f t="shared" si="2"/>
        <v>#REF!</v>
      </c>
      <c r="P53" s="11">
        <v>179.0</v>
      </c>
      <c r="Q53" s="12">
        <f>Revenue!Q53</f>
        <v>49656.39</v>
      </c>
      <c r="R53" s="16">
        <v>259.0</v>
      </c>
      <c r="S53" s="14">
        <v>6.0</v>
      </c>
      <c r="T53" s="15"/>
      <c r="U53" s="15"/>
      <c r="V53" s="15"/>
      <c r="W53" s="15"/>
      <c r="X53" s="15"/>
      <c r="Y53" s="15"/>
      <c r="Z53" s="15"/>
      <c r="AA53" s="15"/>
      <c r="AB53" s="15"/>
      <c r="AC53" s="15"/>
    </row>
    <row r="54">
      <c r="A54" s="8">
        <v>1.6847375E7</v>
      </c>
      <c r="B54" s="9">
        <v>0.8</v>
      </c>
      <c r="C54" s="9">
        <v>0.76</v>
      </c>
      <c r="D54" s="9">
        <v>0.69</v>
      </c>
      <c r="E54" s="9">
        <v>0.79</v>
      </c>
      <c r="F54" s="9">
        <v>0.84</v>
      </c>
      <c r="G54" s="9">
        <v>0.94</v>
      </c>
      <c r="H54" s="9">
        <v>0.8</v>
      </c>
      <c r="I54" s="9">
        <v>0.989999999999994</v>
      </c>
      <c r="J54" s="9">
        <v>0.82</v>
      </c>
      <c r="K54" s="9">
        <v>0.85</v>
      </c>
      <c r="L54" s="9">
        <v>0.91</v>
      </c>
      <c r="M54" s="9">
        <v>0.75</v>
      </c>
      <c r="N54" s="9">
        <f t="shared" si="1"/>
        <v>0.8283333333</v>
      </c>
      <c r="O54" s="10" t="str">
        <f t="shared" si="2"/>
        <v>#REF!</v>
      </c>
      <c r="P54" s="11">
        <v>176.0</v>
      </c>
      <c r="Q54" s="12">
        <f>Revenue!Q54</f>
        <v>53222.4</v>
      </c>
      <c r="R54" s="16">
        <v>259.0</v>
      </c>
      <c r="S54" s="14">
        <v>6.0</v>
      </c>
      <c r="T54" s="15"/>
      <c r="U54" s="15"/>
      <c r="V54" s="15"/>
      <c r="W54" s="15"/>
      <c r="X54" s="15"/>
      <c r="Y54" s="15"/>
      <c r="Z54" s="15"/>
      <c r="AA54" s="15"/>
      <c r="AB54" s="15"/>
      <c r="AC54" s="15"/>
    </row>
    <row r="55">
      <c r="A55" s="8">
        <v>1.9522947E7</v>
      </c>
      <c r="B55" s="9">
        <v>0.82</v>
      </c>
      <c r="C55" s="9">
        <v>0.74</v>
      </c>
      <c r="D55" s="9">
        <v>0.54</v>
      </c>
      <c r="E55" s="9">
        <v>0.58</v>
      </c>
      <c r="F55" s="9">
        <v>0.41</v>
      </c>
      <c r="G55" s="9">
        <v>0.98</v>
      </c>
      <c r="H55" s="9">
        <v>0.8</v>
      </c>
      <c r="I55" s="9">
        <v>0.849999999999997</v>
      </c>
      <c r="J55" s="9">
        <v>0.89</v>
      </c>
      <c r="K55" s="9">
        <v>0.97</v>
      </c>
      <c r="L55" s="9">
        <v>0.91</v>
      </c>
      <c r="M55" s="9">
        <v>0.87</v>
      </c>
      <c r="N55" s="9">
        <f t="shared" si="1"/>
        <v>0.78</v>
      </c>
      <c r="O55" s="10" t="str">
        <f t="shared" si="2"/>
        <v>#REF!</v>
      </c>
      <c r="P55" s="11">
        <v>159.0</v>
      </c>
      <c r="Q55" s="12">
        <f>Revenue!Q55</f>
        <v>45248.22</v>
      </c>
      <c r="R55" s="16">
        <v>259.0</v>
      </c>
      <c r="S55" s="14">
        <v>9.0</v>
      </c>
      <c r="T55" s="15"/>
      <c r="U55" s="15"/>
      <c r="V55" s="15"/>
      <c r="W55" s="15"/>
      <c r="X55" s="15"/>
      <c r="Y55" s="15"/>
      <c r="Z55" s="15"/>
      <c r="AA55" s="15"/>
      <c r="AB55" s="15"/>
      <c r="AC55" s="15"/>
    </row>
    <row r="56">
      <c r="A56" s="8">
        <v>2.1087893E7</v>
      </c>
      <c r="B56" s="9">
        <v>0.71</v>
      </c>
      <c r="C56" s="9">
        <v>0.87</v>
      </c>
      <c r="D56" s="9">
        <v>0.65</v>
      </c>
      <c r="E56" s="9">
        <v>0.56</v>
      </c>
      <c r="F56" s="9">
        <v>0.77</v>
      </c>
      <c r="G56" s="9">
        <v>0.73</v>
      </c>
      <c r="H56" s="9">
        <v>0.71</v>
      </c>
      <c r="I56" s="9">
        <v>0.779999999999998</v>
      </c>
      <c r="J56" s="9">
        <v>0.75</v>
      </c>
      <c r="K56" s="9">
        <v>0.79</v>
      </c>
      <c r="L56" s="9">
        <v>0.89</v>
      </c>
      <c r="M56" s="9">
        <v>0.73</v>
      </c>
      <c r="N56" s="9">
        <f t="shared" si="1"/>
        <v>0.745</v>
      </c>
      <c r="O56" s="10" t="str">
        <f t="shared" si="2"/>
        <v>#REF!</v>
      </c>
      <c r="P56" s="11">
        <v>89.0</v>
      </c>
      <c r="Q56" s="12">
        <f>Revenue!Q56</f>
        <v>24172.4</v>
      </c>
      <c r="R56" s="16">
        <v>259.0</v>
      </c>
      <c r="S56" s="14">
        <v>4.0</v>
      </c>
      <c r="T56" s="15"/>
      <c r="U56" s="15"/>
      <c r="V56" s="15"/>
      <c r="W56" s="15"/>
      <c r="X56" s="15"/>
      <c r="Y56" s="15"/>
      <c r="Z56" s="15"/>
      <c r="AA56" s="15"/>
      <c r="AB56" s="15"/>
      <c r="AC56" s="15"/>
    </row>
    <row r="57">
      <c r="A57" s="8">
        <v>1.4340339E7</v>
      </c>
      <c r="B57" s="9">
        <v>0.69</v>
      </c>
      <c r="C57" s="9">
        <v>0.83</v>
      </c>
      <c r="D57" s="9">
        <v>0.79</v>
      </c>
      <c r="E57" s="9">
        <v>0.86</v>
      </c>
      <c r="F57" s="9">
        <v>0.6</v>
      </c>
      <c r="G57" s="9">
        <v>0.71</v>
      </c>
      <c r="H57" s="9">
        <v>0.97</v>
      </c>
      <c r="I57" s="9">
        <v>0.69</v>
      </c>
      <c r="J57" s="9">
        <v>0.81</v>
      </c>
      <c r="K57" s="9">
        <v>0.99</v>
      </c>
      <c r="L57" s="9">
        <v>0.78</v>
      </c>
      <c r="M57" s="9">
        <v>0.8</v>
      </c>
      <c r="N57" s="9">
        <f t="shared" si="1"/>
        <v>0.7933333333</v>
      </c>
      <c r="O57" s="10" t="str">
        <f t="shared" si="2"/>
        <v>#REF!</v>
      </c>
      <c r="P57" s="11">
        <v>140.0</v>
      </c>
      <c r="Q57" s="12">
        <f>Revenue!Q57</f>
        <v>40525.8</v>
      </c>
      <c r="R57" s="16">
        <v>259.0</v>
      </c>
      <c r="S57" s="14">
        <v>5.0</v>
      </c>
      <c r="T57" s="15"/>
      <c r="U57" s="15"/>
      <c r="V57" s="15"/>
      <c r="W57" s="15"/>
      <c r="X57" s="15"/>
      <c r="Y57" s="15"/>
      <c r="Z57" s="15"/>
      <c r="AA57" s="15"/>
      <c r="AB57" s="15"/>
      <c r="AC57" s="15"/>
    </row>
    <row r="58">
      <c r="A58" s="8">
        <v>2.0660569E7</v>
      </c>
      <c r="B58" s="9">
        <v>0.8</v>
      </c>
      <c r="C58" s="9">
        <v>1.0</v>
      </c>
      <c r="D58" s="9">
        <v>0.75</v>
      </c>
      <c r="E58" s="9">
        <v>0.64</v>
      </c>
      <c r="F58" s="9">
        <v>0.52</v>
      </c>
      <c r="G58" s="9">
        <v>0.87</v>
      </c>
      <c r="H58" s="9">
        <v>0.89</v>
      </c>
      <c r="I58" s="9">
        <v>0.999999999999993</v>
      </c>
      <c r="J58" s="9">
        <v>0.86</v>
      </c>
      <c r="K58" s="9">
        <v>0.88</v>
      </c>
      <c r="L58" s="9">
        <v>0.8</v>
      </c>
      <c r="M58" s="9">
        <v>0.99</v>
      </c>
      <c r="N58" s="9">
        <f t="shared" si="1"/>
        <v>0.8333333333</v>
      </c>
      <c r="O58" s="10" t="str">
        <f t="shared" si="2"/>
        <v>#REF!</v>
      </c>
      <c r="P58" s="11">
        <v>239.0</v>
      </c>
      <c r="Q58" s="12">
        <f>Revenue!Q58</f>
        <v>72615.37</v>
      </c>
      <c r="R58" s="16">
        <v>259.0</v>
      </c>
      <c r="S58" s="14">
        <v>6.0</v>
      </c>
      <c r="T58" s="15"/>
      <c r="U58" s="15"/>
      <c r="V58" s="15"/>
      <c r="W58" s="15"/>
      <c r="X58" s="15"/>
      <c r="Y58" s="15"/>
      <c r="Z58" s="15"/>
      <c r="AA58" s="15"/>
      <c r="AB58" s="15"/>
      <c r="AC58" s="15"/>
    </row>
    <row r="59">
      <c r="A59" s="8">
        <v>1.4931746E7</v>
      </c>
      <c r="B59" s="9">
        <v>0.72</v>
      </c>
      <c r="C59" s="9">
        <v>0.87</v>
      </c>
      <c r="D59" s="9">
        <v>0.65</v>
      </c>
      <c r="E59" s="9">
        <v>0.49</v>
      </c>
      <c r="F59" s="9">
        <v>0.71</v>
      </c>
      <c r="G59" s="9">
        <v>0.8</v>
      </c>
      <c r="H59" s="9">
        <v>0.96</v>
      </c>
      <c r="I59" s="9">
        <v>0.979999999999994</v>
      </c>
      <c r="J59" s="9">
        <v>0.97</v>
      </c>
      <c r="K59" s="9">
        <v>0.81</v>
      </c>
      <c r="L59" s="9">
        <v>0.77</v>
      </c>
      <c r="M59" s="9">
        <v>1.0</v>
      </c>
      <c r="N59" s="9">
        <f t="shared" si="1"/>
        <v>0.8108333333</v>
      </c>
      <c r="O59" s="10" t="str">
        <f t="shared" si="2"/>
        <v>#REF!</v>
      </c>
      <c r="P59" s="11">
        <v>120.0</v>
      </c>
      <c r="Q59" s="12">
        <f>Revenue!Q59</f>
        <v>35518.8</v>
      </c>
      <c r="R59" s="16">
        <v>259.0</v>
      </c>
      <c r="S59" s="14">
        <v>8.0</v>
      </c>
      <c r="T59" s="15"/>
      <c r="U59" s="15"/>
      <c r="V59" s="15"/>
      <c r="W59" s="15"/>
      <c r="X59" s="15"/>
      <c r="Y59" s="15"/>
      <c r="Z59" s="15"/>
      <c r="AA59" s="15"/>
      <c r="AB59" s="15"/>
      <c r="AC59" s="15"/>
    </row>
    <row r="60">
      <c r="A60" s="8">
        <v>1.965384E7</v>
      </c>
      <c r="B60" s="9">
        <v>0.84</v>
      </c>
      <c r="C60" s="9">
        <v>0.7</v>
      </c>
      <c r="D60" s="9">
        <v>0.48</v>
      </c>
      <c r="E60" s="9">
        <v>0.88</v>
      </c>
      <c r="F60" s="9">
        <v>0.72</v>
      </c>
      <c r="G60" s="9">
        <v>0.72</v>
      </c>
      <c r="H60" s="9">
        <v>0.78</v>
      </c>
      <c r="I60" s="9">
        <v>0.68</v>
      </c>
      <c r="J60" s="9">
        <v>0.85</v>
      </c>
      <c r="K60" s="9">
        <v>0.9</v>
      </c>
      <c r="L60" s="9">
        <v>0.99</v>
      </c>
      <c r="M60" s="9">
        <v>1.0</v>
      </c>
      <c r="N60" s="9">
        <f t="shared" si="1"/>
        <v>0.795</v>
      </c>
      <c r="O60" s="10" t="str">
        <f t="shared" si="2"/>
        <v>#REF!</v>
      </c>
      <c r="P60" s="11">
        <v>142.0</v>
      </c>
      <c r="Q60" s="12">
        <f>Revenue!Q60</f>
        <v>41208.4</v>
      </c>
      <c r="R60" s="16">
        <v>259.0</v>
      </c>
      <c r="S60" s="14">
        <v>5.0</v>
      </c>
      <c r="T60" s="15"/>
      <c r="U60" s="15"/>
      <c r="V60" s="15"/>
      <c r="W60" s="15"/>
      <c r="X60" s="15"/>
      <c r="Y60" s="15"/>
      <c r="Z60" s="15"/>
      <c r="AA60" s="15"/>
      <c r="AB60" s="15"/>
      <c r="AC60" s="15"/>
    </row>
    <row r="61">
      <c r="A61" s="8">
        <v>1.969239E7</v>
      </c>
      <c r="B61" s="9">
        <v>0.62</v>
      </c>
      <c r="C61" s="9">
        <v>0.72</v>
      </c>
      <c r="D61" s="9">
        <v>0.51</v>
      </c>
      <c r="E61" s="9">
        <v>0.8</v>
      </c>
      <c r="F61" s="9">
        <v>0.63</v>
      </c>
      <c r="G61" s="9">
        <v>0.82</v>
      </c>
      <c r="H61" s="9">
        <v>0.95</v>
      </c>
      <c r="I61" s="9">
        <v>0.959999999999994</v>
      </c>
      <c r="J61" s="9">
        <v>0.96</v>
      </c>
      <c r="K61" s="9">
        <v>0.79</v>
      </c>
      <c r="L61" s="9">
        <v>0.97</v>
      </c>
      <c r="M61" s="9">
        <v>0.68</v>
      </c>
      <c r="N61" s="9">
        <f t="shared" si="1"/>
        <v>0.7841666667</v>
      </c>
      <c r="O61" s="10" t="str">
        <f t="shared" si="2"/>
        <v>#REF!</v>
      </c>
      <c r="P61" s="11">
        <v>189.0</v>
      </c>
      <c r="Q61" s="12">
        <f>Revenue!Q61</f>
        <v>54054</v>
      </c>
      <c r="R61" s="16">
        <v>259.0</v>
      </c>
      <c r="S61" s="14">
        <v>5.0</v>
      </c>
      <c r="T61" s="15"/>
      <c r="U61" s="15"/>
      <c r="V61" s="15"/>
      <c r="W61" s="15"/>
      <c r="X61" s="15"/>
      <c r="Y61" s="15"/>
      <c r="Z61" s="15"/>
      <c r="AA61" s="15"/>
      <c r="AB61" s="15"/>
      <c r="AC61" s="15"/>
    </row>
    <row r="62">
      <c r="A62" s="8">
        <v>3152957.0</v>
      </c>
      <c r="B62" s="9">
        <v>0.97</v>
      </c>
      <c r="C62" s="9">
        <v>0.99</v>
      </c>
      <c r="D62" s="9">
        <v>0.78</v>
      </c>
      <c r="E62" s="9">
        <v>0.7</v>
      </c>
      <c r="F62" s="9">
        <v>0.46</v>
      </c>
      <c r="G62" s="9">
        <v>0.94</v>
      </c>
      <c r="H62" s="9">
        <v>0.74</v>
      </c>
      <c r="I62" s="9">
        <v>0.989999999999994</v>
      </c>
      <c r="J62" s="9">
        <v>0.98</v>
      </c>
      <c r="K62" s="9">
        <v>0.81</v>
      </c>
      <c r="L62" s="9">
        <v>0.85</v>
      </c>
      <c r="M62" s="9">
        <v>0.93</v>
      </c>
      <c r="N62" s="9">
        <f t="shared" si="1"/>
        <v>0.845</v>
      </c>
      <c r="O62" s="10" t="str">
        <f t="shared" si="2"/>
        <v>#REF!</v>
      </c>
      <c r="P62" s="11">
        <v>92.0</v>
      </c>
      <c r="Q62" s="12">
        <f>Revenue!Q62</f>
        <v>28326.8</v>
      </c>
      <c r="R62" s="16">
        <v>259.0</v>
      </c>
      <c r="S62" s="14">
        <v>8.0</v>
      </c>
      <c r="T62" s="15"/>
      <c r="U62" s="15"/>
      <c r="V62" s="15"/>
      <c r="W62" s="15"/>
      <c r="X62" s="15"/>
      <c r="Y62" s="15"/>
      <c r="Z62" s="15"/>
      <c r="AA62" s="15"/>
      <c r="AB62" s="15"/>
      <c r="AC62" s="15"/>
    </row>
    <row r="63">
      <c r="A63" s="8">
        <v>8932762.0</v>
      </c>
      <c r="B63" s="9">
        <v>0.7</v>
      </c>
      <c r="C63" s="9">
        <v>0.9</v>
      </c>
      <c r="D63" s="9">
        <v>0.55</v>
      </c>
      <c r="E63" s="9">
        <v>0.79</v>
      </c>
      <c r="F63" s="9">
        <v>0.41</v>
      </c>
      <c r="G63" s="9">
        <v>0.66</v>
      </c>
      <c r="H63" s="9">
        <v>1.0</v>
      </c>
      <c r="I63" s="9">
        <v>0.849999999999997</v>
      </c>
      <c r="J63" s="9">
        <v>0.93</v>
      </c>
      <c r="K63" s="9">
        <v>0.9</v>
      </c>
      <c r="L63" s="9">
        <v>0.82</v>
      </c>
      <c r="M63" s="9">
        <v>0.79</v>
      </c>
      <c r="N63" s="9">
        <f t="shared" si="1"/>
        <v>0.775</v>
      </c>
      <c r="O63" s="10" t="str">
        <f t="shared" si="2"/>
        <v>#REF!</v>
      </c>
      <c r="P63" s="11">
        <v>135.0</v>
      </c>
      <c r="Q63" s="12">
        <f>Revenue!Q63</f>
        <v>38124</v>
      </c>
      <c r="R63" s="16">
        <v>259.0</v>
      </c>
      <c r="S63" s="14">
        <v>7.0</v>
      </c>
      <c r="T63" s="15"/>
      <c r="U63" s="15"/>
      <c r="V63" s="15"/>
      <c r="W63" s="15"/>
      <c r="X63" s="15"/>
      <c r="Y63" s="15"/>
      <c r="Z63" s="15"/>
      <c r="AA63" s="15"/>
      <c r="AB63" s="15"/>
      <c r="AC63" s="15"/>
    </row>
    <row r="64">
      <c r="A64" s="8">
        <v>1.7432218E7</v>
      </c>
      <c r="B64" s="9">
        <v>0.66</v>
      </c>
      <c r="C64" s="9">
        <v>0.91</v>
      </c>
      <c r="D64" s="9">
        <v>0.47</v>
      </c>
      <c r="E64" s="9">
        <v>0.71</v>
      </c>
      <c r="F64" s="9">
        <v>0.84</v>
      </c>
      <c r="G64" s="9">
        <v>0.79</v>
      </c>
      <c r="H64" s="9">
        <v>0.73</v>
      </c>
      <c r="I64" s="9">
        <v>0.7</v>
      </c>
      <c r="J64" s="9">
        <v>0.75</v>
      </c>
      <c r="K64" s="9">
        <v>0.74</v>
      </c>
      <c r="L64" s="9">
        <v>0.85</v>
      </c>
      <c r="M64" s="9">
        <v>0.86</v>
      </c>
      <c r="N64" s="9">
        <f t="shared" si="1"/>
        <v>0.7508333333</v>
      </c>
      <c r="O64" s="10" t="str">
        <f t="shared" si="2"/>
        <v>#REF!</v>
      </c>
      <c r="P64" s="11">
        <v>156.0</v>
      </c>
      <c r="Q64" s="12">
        <f>Revenue!Q64</f>
        <v>42662.88</v>
      </c>
      <c r="R64" s="16">
        <v>259.0</v>
      </c>
      <c r="S64" s="14">
        <v>5.0</v>
      </c>
      <c r="T64" s="15"/>
      <c r="U64" s="15"/>
      <c r="V64" s="15"/>
      <c r="W64" s="15"/>
      <c r="X64" s="15"/>
      <c r="Y64" s="15"/>
      <c r="Z64" s="15"/>
      <c r="AA64" s="15"/>
      <c r="AB64" s="15"/>
      <c r="AC64" s="15"/>
    </row>
    <row r="65">
      <c r="A65" s="8">
        <v>2.0653003E7</v>
      </c>
      <c r="B65" s="9">
        <v>0.71</v>
      </c>
      <c r="C65" s="9">
        <v>0.98</v>
      </c>
      <c r="D65" s="9">
        <v>0.68</v>
      </c>
      <c r="E65" s="9">
        <v>0.77</v>
      </c>
      <c r="F65" s="9">
        <v>0.46</v>
      </c>
      <c r="G65" s="9">
        <v>0.76</v>
      </c>
      <c r="H65" s="9">
        <v>0.88</v>
      </c>
      <c r="I65" s="9">
        <v>0.979999999999994</v>
      </c>
      <c r="J65" s="9">
        <v>0.78</v>
      </c>
      <c r="K65" s="9">
        <v>0.84</v>
      </c>
      <c r="L65" s="9">
        <v>0.81</v>
      </c>
      <c r="M65" s="9">
        <v>0.84</v>
      </c>
      <c r="N65" s="9">
        <f t="shared" si="1"/>
        <v>0.7908333333</v>
      </c>
      <c r="O65" s="10" t="str">
        <f t="shared" si="2"/>
        <v>#REF!</v>
      </c>
      <c r="P65" s="11">
        <v>109.0</v>
      </c>
      <c r="Q65" s="12">
        <f>Revenue!Q65</f>
        <v>31406.17</v>
      </c>
      <c r="R65" s="16">
        <v>259.0</v>
      </c>
      <c r="S65" s="14">
        <v>6.0</v>
      </c>
      <c r="T65" s="15"/>
      <c r="U65" s="15"/>
      <c r="V65" s="15"/>
      <c r="W65" s="15"/>
      <c r="X65" s="15"/>
      <c r="Y65" s="15"/>
      <c r="Z65" s="15"/>
      <c r="AA65" s="15"/>
      <c r="AB65" s="15"/>
      <c r="AC65" s="15"/>
    </row>
    <row r="66">
      <c r="A66" s="8">
        <v>2.0815316E7</v>
      </c>
      <c r="B66" s="9">
        <v>0.85</v>
      </c>
      <c r="C66" s="9">
        <v>0.82</v>
      </c>
      <c r="D66" s="9">
        <v>0.63</v>
      </c>
      <c r="E66" s="9">
        <v>0.85</v>
      </c>
      <c r="F66" s="9">
        <v>0.68</v>
      </c>
      <c r="G66" s="9">
        <v>0.68</v>
      </c>
      <c r="H66" s="9">
        <v>0.71</v>
      </c>
      <c r="I66" s="9">
        <v>0.749999999999999</v>
      </c>
      <c r="J66" s="9">
        <v>0.89</v>
      </c>
      <c r="K66" s="9">
        <v>0.77</v>
      </c>
      <c r="L66" s="9">
        <v>0.88</v>
      </c>
      <c r="M66" s="9">
        <v>0.9</v>
      </c>
      <c r="N66" s="9">
        <f t="shared" si="1"/>
        <v>0.7841666667</v>
      </c>
      <c r="O66" s="10" t="str">
        <f t="shared" si="2"/>
        <v>#REF!</v>
      </c>
      <c r="P66" s="11">
        <v>159.0</v>
      </c>
      <c r="Q66" s="12">
        <f>Revenue!Q66</f>
        <v>45466.05</v>
      </c>
      <c r="R66" s="16">
        <v>259.0</v>
      </c>
      <c r="S66" s="14">
        <v>10.0</v>
      </c>
      <c r="T66" s="15"/>
      <c r="U66" s="15"/>
      <c r="V66" s="15"/>
      <c r="W66" s="15"/>
      <c r="X66" s="15"/>
      <c r="Y66" s="15"/>
      <c r="Z66" s="15"/>
      <c r="AA66" s="15"/>
      <c r="AB66" s="15"/>
      <c r="AC66" s="15"/>
    </row>
    <row r="67">
      <c r="A67" s="8">
        <v>2.0960928E7</v>
      </c>
      <c r="B67" s="9">
        <v>0.74</v>
      </c>
      <c r="C67" s="9">
        <v>0.75</v>
      </c>
      <c r="D67" s="9">
        <v>0.76</v>
      </c>
      <c r="E67" s="9">
        <v>0.62</v>
      </c>
      <c r="F67" s="9">
        <v>0.84</v>
      </c>
      <c r="G67" s="9">
        <v>0.73</v>
      </c>
      <c r="H67" s="9">
        <v>0.98</v>
      </c>
      <c r="I67" s="9">
        <v>0.709999999999999</v>
      </c>
      <c r="J67" s="9">
        <v>0.75</v>
      </c>
      <c r="K67" s="9">
        <v>0.98</v>
      </c>
      <c r="L67" s="9">
        <v>0.74</v>
      </c>
      <c r="M67" s="9">
        <v>0.82</v>
      </c>
      <c r="N67" s="9">
        <f t="shared" si="1"/>
        <v>0.785</v>
      </c>
      <c r="O67" s="10" t="str">
        <f t="shared" si="2"/>
        <v>#REF!</v>
      </c>
      <c r="P67" s="11">
        <v>220.0</v>
      </c>
      <c r="Q67" s="12">
        <f>Revenue!Q67</f>
        <v>63124.6</v>
      </c>
      <c r="R67" s="16">
        <v>259.0</v>
      </c>
      <c r="S67" s="14">
        <v>6.0</v>
      </c>
      <c r="T67" s="15"/>
      <c r="U67" s="15"/>
      <c r="V67" s="15"/>
      <c r="W67" s="15"/>
      <c r="X67" s="15"/>
      <c r="Y67" s="15"/>
      <c r="Z67" s="15"/>
      <c r="AA67" s="15"/>
      <c r="AB67" s="15"/>
      <c r="AC67" s="15"/>
    </row>
    <row r="68">
      <c r="A68" s="8">
        <v>2.1215438E7</v>
      </c>
      <c r="B68" s="9">
        <v>0.81</v>
      </c>
      <c r="C68" s="9">
        <v>1.0</v>
      </c>
      <c r="D68" s="9">
        <v>0.59</v>
      </c>
      <c r="E68" s="9">
        <v>0.85</v>
      </c>
      <c r="F68" s="9">
        <v>0.66</v>
      </c>
      <c r="G68" s="9">
        <v>0.68</v>
      </c>
      <c r="H68" s="9">
        <v>0.79</v>
      </c>
      <c r="I68" s="9">
        <v>0.709999999999999</v>
      </c>
      <c r="J68" s="9">
        <v>0.75</v>
      </c>
      <c r="K68" s="9">
        <v>0.85</v>
      </c>
      <c r="L68" s="9">
        <v>0.75</v>
      </c>
      <c r="M68" s="9">
        <v>1.0</v>
      </c>
      <c r="N68" s="9">
        <f t="shared" si="1"/>
        <v>0.7866666667</v>
      </c>
      <c r="O68" s="10" t="str">
        <f t="shared" si="2"/>
        <v>#REF!</v>
      </c>
      <c r="P68" s="11">
        <v>233.0</v>
      </c>
      <c r="Q68" s="12">
        <f>Revenue!Q68</f>
        <v>66780.13</v>
      </c>
      <c r="R68" s="16">
        <v>259.0</v>
      </c>
      <c r="S68" s="14">
        <v>5.0</v>
      </c>
      <c r="T68" s="15"/>
      <c r="U68" s="15"/>
      <c r="V68" s="15"/>
      <c r="W68" s="15"/>
      <c r="X68" s="15"/>
      <c r="Y68" s="15"/>
      <c r="Z68" s="15"/>
      <c r="AA68" s="15"/>
      <c r="AB68" s="15"/>
      <c r="AC68" s="15"/>
    </row>
    <row r="69">
      <c r="A69" s="8">
        <v>2.1349367E7</v>
      </c>
      <c r="B69" s="9">
        <v>0.7</v>
      </c>
      <c r="C69" s="9">
        <v>0.93</v>
      </c>
      <c r="D69" s="9">
        <v>0.72</v>
      </c>
      <c r="E69" s="9">
        <v>0.5</v>
      </c>
      <c r="F69" s="9">
        <v>0.8</v>
      </c>
      <c r="G69" s="9">
        <v>0.96</v>
      </c>
      <c r="H69" s="9">
        <v>0.81</v>
      </c>
      <c r="I69" s="9">
        <v>0.749999999999999</v>
      </c>
      <c r="J69" s="9">
        <v>0.93</v>
      </c>
      <c r="K69" s="9">
        <v>0.92</v>
      </c>
      <c r="L69" s="9">
        <v>0.72</v>
      </c>
      <c r="M69" s="9">
        <v>0.82</v>
      </c>
      <c r="N69" s="9">
        <f t="shared" si="1"/>
        <v>0.7966666667</v>
      </c>
      <c r="O69" s="10" t="str">
        <f t="shared" si="2"/>
        <v>#REF!</v>
      </c>
      <c r="P69" s="11">
        <v>59.0</v>
      </c>
      <c r="Q69" s="12">
        <f>Revenue!Q69</f>
        <v>17137.14</v>
      </c>
      <c r="R69" s="16">
        <v>259.0</v>
      </c>
      <c r="S69" s="14">
        <v>7.0</v>
      </c>
      <c r="T69" s="15"/>
      <c r="U69" s="15"/>
      <c r="V69" s="15"/>
      <c r="W69" s="15"/>
      <c r="X69" s="15"/>
      <c r="Y69" s="15"/>
      <c r="Z69" s="15"/>
      <c r="AA69" s="15"/>
      <c r="AB69" s="15"/>
      <c r="AC69" s="15"/>
    </row>
    <row r="70">
      <c r="A70" s="8">
        <v>2.2433001E7</v>
      </c>
      <c r="B70" s="9">
        <v>0.67</v>
      </c>
      <c r="C70" s="9">
        <v>0.72</v>
      </c>
      <c r="D70" s="9">
        <v>0.71</v>
      </c>
      <c r="E70" s="9">
        <v>0.58</v>
      </c>
      <c r="F70" s="9">
        <v>0.6</v>
      </c>
      <c r="G70" s="9">
        <v>0.84</v>
      </c>
      <c r="H70" s="9">
        <v>0.71</v>
      </c>
      <c r="I70" s="9">
        <v>0.709999999999999</v>
      </c>
      <c r="J70" s="9">
        <v>0.84</v>
      </c>
      <c r="K70" s="9">
        <v>0.78</v>
      </c>
      <c r="L70" s="9">
        <v>1.0</v>
      </c>
      <c r="M70" s="9">
        <v>0.96</v>
      </c>
      <c r="N70" s="9">
        <f t="shared" si="1"/>
        <v>0.76</v>
      </c>
      <c r="O70" s="10" t="str">
        <f t="shared" si="2"/>
        <v>#REF!</v>
      </c>
      <c r="P70" s="11">
        <v>149.0</v>
      </c>
      <c r="Q70" s="12">
        <f>Revenue!Q70</f>
        <v>41317.7</v>
      </c>
      <c r="R70" s="16">
        <v>259.0</v>
      </c>
      <c r="S70" s="14">
        <v>6.0</v>
      </c>
      <c r="T70" s="15"/>
      <c r="U70" s="15"/>
      <c r="V70" s="15"/>
      <c r="W70" s="15"/>
      <c r="X70" s="15"/>
      <c r="Y70" s="15"/>
      <c r="Z70" s="15"/>
      <c r="AA70" s="15"/>
      <c r="AB70" s="15"/>
      <c r="AC70" s="15"/>
    </row>
    <row r="71">
      <c r="A71" s="8">
        <v>2.4980019E7</v>
      </c>
      <c r="B71" s="9">
        <v>0.89</v>
      </c>
      <c r="C71" s="9">
        <v>0.91</v>
      </c>
      <c r="D71" s="9">
        <v>0.69</v>
      </c>
      <c r="E71" s="9">
        <v>0.55</v>
      </c>
      <c r="F71" s="9">
        <v>0.51</v>
      </c>
      <c r="G71" s="9">
        <v>0.78</v>
      </c>
      <c r="H71" s="9">
        <v>1.0</v>
      </c>
      <c r="I71" s="9">
        <v>0.999999999999993</v>
      </c>
      <c r="J71" s="9">
        <v>0.97</v>
      </c>
      <c r="K71" s="9">
        <v>1.0</v>
      </c>
      <c r="L71" s="9">
        <v>0.76</v>
      </c>
      <c r="M71" s="9">
        <v>0.79</v>
      </c>
      <c r="N71" s="9">
        <f t="shared" si="1"/>
        <v>0.8208333333</v>
      </c>
      <c r="O71" s="10" t="str">
        <f t="shared" si="2"/>
        <v>#REF!</v>
      </c>
      <c r="P71" s="11">
        <v>76.0</v>
      </c>
      <c r="Q71" s="12">
        <f>Revenue!Q71</f>
        <v>22766.56</v>
      </c>
      <c r="R71" s="16">
        <v>259.0</v>
      </c>
      <c r="S71" s="14">
        <v>7.0</v>
      </c>
      <c r="T71" s="15"/>
      <c r="U71" s="15"/>
      <c r="V71" s="15"/>
      <c r="W71" s="15"/>
      <c r="X71" s="15"/>
      <c r="Y71" s="15"/>
      <c r="Z71" s="15"/>
      <c r="AA71" s="15"/>
      <c r="AB71" s="15"/>
      <c r="AC71" s="15"/>
    </row>
    <row r="72">
      <c r="A72" s="8">
        <v>2.645268E7</v>
      </c>
      <c r="B72" s="9">
        <v>0.62</v>
      </c>
      <c r="C72" s="9">
        <v>0.94</v>
      </c>
      <c r="D72" s="9">
        <v>0.87</v>
      </c>
      <c r="E72" s="9">
        <v>0.88</v>
      </c>
      <c r="F72" s="9">
        <v>0.6</v>
      </c>
      <c r="G72" s="9">
        <v>0.69</v>
      </c>
      <c r="H72" s="9">
        <v>0.9</v>
      </c>
      <c r="I72" s="9">
        <v>0.989999999999994</v>
      </c>
      <c r="J72" s="9">
        <v>0.74</v>
      </c>
      <c r="K72" s="9">
        <v>0.96</v>
      </c>
      <c r="L72" s="9">
        <v>0.99</v>
      </c>
      <c r="M72" s="9">
        <v>0.83</v>
      </c>
      <c r="N72" s="9">
        <f t="shared" si="1"/>
        <v>0.8341666667</v>
      </c>
      <c r="O72" s="10" t="str">
        <f t="shared" si="2"/>
        <v>#REF!</v>
      </c>
      <c r="P72" s="11">
        <v>149.0</v>
      </c>
      <c r="Q72" s="12">
        <f>Revenue!Q72</f>
        <v>45324.31</v>
      </c>
      <c r="R72" s="16">
        <v>259.0</v>
      </c>
      <c r="S72" s="14">
        <v>8.0</v>
      </c>
      <c r="T72" s="15"/>
      <c r="U72" s="15"/>
      <c r="V72" s="15"/>
      <c r="W72" s="15"/>
      <c r="X72" s="15"/>
      <c r="Y72" s="15"/>
      <c r="Z72" s="15"/>
      <c r="AA72" s="15"/>
      <c r="AB72" s="15"/>
      <c r="AC72" s="15"/>
    </row>
    <row r="73">
      <c r="A73" s="8">
        <v>3051708.0</v>
      </c>
      <c r="B73" s="9">
        <v>0.76</v>
      </c>
      <c r="C73" s="9">
        <v>0.97</v>
      </c>
      <c r="D73" s="9">
        <v>0.42</v>
      </c>
      <c r="E73" s="9">
        <v>0.88</v>
      </c>
      <c r="F73" s="9">
        <v>0.65</v>
      </c>
      <c r="G73" s="9">
        <v>0.88</v>
      </c>
      <c r="H73" s="9">
        <v>0.86</v>
      </c>
      <c r="I73" s="9">
        <v>0.949999999999994</v>
      </c>
      <c r="J73" s="9">
        <v>0.73</v>
      </c>
      <c r="K73" s="9">
        <v>0.86</v>
      </c>
      <c r="L73" s="9">
        <v>0.75</v>
      </c>
      <c r="M73" s="9">
        <v>0.87</v>
      </c>
      <c r="N73" s="9">
        <f t="shared" si="1"/>
        <v>0.7983333333</v>
      </c>
      <c r="O73" s="10" t="str">
        <f t="shared" si="2"/>
        <v>#REF!</v>
      </c>
      <c r="P73" s="11">
        <v>108.0</v>
      </c>
      <c r="Q73" s="12">
        <f>Revenue!Q73</f>
        <v>31409.64</v>
      </c>
      <c r="R73" s="16">
        <v>259.0</v>
      </c>
      <c r="S73" s="14">
        <v>8.0</v>
      </c>
      <c r="T73" s="15"/>
      <c r="U73" s="15"/>
      <c r="V73" s="15"/>
      <c r="W73" s="15"/>
      <c r="X73" s="15"/>
      <c r="Y73" s="15"/>
      <c r="Z73" s="15"/>
      <c r="AA73" s="15"/>
      <c r="AB73" s="15"/>
      <c r="AC73" s="15"/>
    </row>
    <row r="74">
      <c r="A74" s="8">
        <v>2.1799563E7</v>
      </c>
      <c r="B74" s="9">
        <v>0.78</v>
      </c>
      <c r="C74" s="9">
        <v>1.0</v>
      </c>
      <c r="D74" s="9">
        <v>0.48</v>
      </c>
      <c r="E74" s="9">
        <v>0.9</v>
      </c>
      <c r="F74" s="9">
        <v>0.81</v>
      </c>
      <c r="G74" s="9">
        <v>0.9</v>
      </c>
      <c r="H74" s="9">
        <v>0.83</v>
      </c>
      <c r="I74" s="9">
        <v>0.809999999999997</v>
      </c>
      <c r="J74" s="9">
        <v>0.73</v>
      </c>
      <c r="K74" s="9">
        <v>0.89</v>
      </c>
      <c r="L74" s="9">
        <v>0.74</v>
      </c>
      <c r="M74" s="9">
        <v>0.92</v>
      </c>
      <c r="N74" s="9">
        <f t="shared" si="1"/>
        <v>0.8158333333</v>
      </c>
      <c r="O74" s="10" t="str">
        <f t="shared" si="2"/>
        <v>#REF!</v>
      </c>
      <c r="P74" s="11">
        <v>115.0</v>
      </c>
      <c r="Q74" s="12">
        <f>Revenue!Q74</f>
        <v>34180.3</v>
      </c>
      <c r="R74" s="16">
        <v>259.0</v>
      </c>
      <c r="S74" s="14">
        <v>4.0</v>
      </c>
      <c r="T74" s="15"/>
      <c r="U74" s="15"/>
      <c r="V74" s="15"/>
      <c r="W74" s="15"/>
      <c r="X74" s="15"/>
      <c r="Y74" s="15"/>
      <c r="Z74" s="15"/>
      <c r="AA74" s="15"/>
      <c r="AB74" s="15"/>
      <c r="AC74" s="15"/>
    </row>
    <row r="75">
      <c r="A75" s="8">
        <v>2.5168316E7</v>
      </c>
      <c r="B75" s="9">
        <v>0.96</v>
      </c>
      <c r="C75" s="9">
        <v>0.85</v>
      </c>
      <c r="D75" s="9">
        <v>0.49</v>
      </c>
      <c r="E75" s="9">
        <v>0.82</v>
      </c>
      <c r="F75" s="9">
        <v>0.73</v>
      </c>
      <c r="G75" s="9">
        <v>0.97</v>
      </c>
      <c r="H75" s="9">
        <v>0.74</v>
      </c>
      <c r="I75" s="9">
        <v>0.919999999999995</v>
      </c>
      <c r="J75" s="9">
        <v>0.84</v>
      </c>
      <c r="K75" s="9">
        <v>0.72</v>
      </c>
      <c r="L75" s="9">
        <v>0.95</v>
      </c>
      <c r="M75" s="9">
        <v>0.72</v>
      </c>
      <c r="N75" s="9">
        <f t="shared" si="1"/>
        <v>0.8091666667</v>
      </c>
      <c r="O75" s="10" t="str">
        <f t="shared" si="2"/>
        <v>#REF!</v>
      </c>
      <c r="P75" s="11">
        <v>150.0</v>
      </c>
      <c r="Q75" s="12">
        <f>Revenue!Q75</f>
        <v>44232</v>
      </c>
      <c r="R75" s="16">
        <v>259.0</v>
      </c>
      <c r="S75" s="14">
        <v>3.0</v>
      </c>
      <c r="T75" s="15"/>
      <c r="U75" s="15"/>
      <c r="V75" s="15"/>
      <c r="W75" s="15"/>
      <c r="X75" s="15"/>
      <c r="Y75" s="15"/>
      <c r="Z75" s="15"/>
      <c r="AA75" s="15"/>
      <c r="AB75" s="15"/>
      <c r="AC75" s="15"/>
    </row>
    <row r="76">
      <c r="A76" s="8">
        <v>8574020.0</v>
      </c>
      <c r="B76" s="9">
        <v>0.82</v>
      </c>
      <c r="C76" s="9">
        <v>0.91</v>
      </c>
      <c r="D76" s="9">
        <v>0.5</v>
      </c>
      <c r="E76" s="9">
        <v>0.47</v>
      </c>
      <c r="F76" s="9">
        <v>0.39</v>
      </c>
      <c r="G76" s="9">
        <v>0.71</v>
      </c>
      <c r="H76" s="9">
        <v>0.81</v>
      </c>
      <c r="I76" s="9">
        <v>0.799999999999998</v>
      </c>
      <c r="J76" s="9">
        <v>0.88</v>
      </c>
      <c r="K76" s="9">
        <v>0.96</v>
      </c>
      <c r="L76" s="9">
        <v>0.97</v>
      </c>
      <c r="M76" s="9">
        <v>0.97</v>
      </c>
      <c r="N76" s="9">
        <f t="shared" si="1"/>
        <v>0.7658333333</v>
      </c>
      <c r="O76" s="10" t="str">
        <f t="shared" si="2"/>
        <v>#REF!</v>
      </c>
      <c r="P76" s="11">
        <v>145.0</v>
      </c>
      <c r="Q76" s="12">
        <f>Revenue!Q76</f>
        <v>40473.85</v>
      </c>
      <c r="R76" s="16">
        <v>259.0</v>
      </c>
      <c r="S76" s="14">
        <v>8.0</v>
      </c>
      <c r="T76" s="15"/>
      <c r="U76" s="15"/>
      <c r="V76" s="15"/>
      <c r="W76" s="15"/>
      <c r="X76" s="15"/>
      <c r="Y76" s="15"/>
      <c r="Z76" s="15"/>
      <c r="AA76" s="15"/>
      <c r="AB76" s="15"/>
      <c r="AC76" s="15"/>
    </row>
    <row r="77">
      <c r="A77" s="8">
        <v>983375.0</v>
      </c>
      <c r="B77" s="9">
        <v>0.85</v>
      </c>
      <c r="C77" s="9">
        <v>0.67</v>
      </c>
      <c r="D77" s="9">
        <v>0.81</v>
      </c>
      <c r="E77" s="9">
        <v>0.84</v>
      </c>
      <c r="F77" s="9">
        <v>0.61</v>
      </c>
      <c r="G77" s="9">
        <v>0.86</v>
      </c>
      <c r="H77" s="9">
        <v>0.96</v>
      </c>
      <c r="I77" s="9">
        <v>0.819999999999997</v>
      </c>
      <c r="J77" s="9">
        <v>0.96</v>
      </c>
      <c r="K77" s="9">
        <v>0.73</v>
      </c>
      <c r="L77" s="9">
        <v>0.77</v>
      </c>
      <c r="M77" s="9">
        <v>1.0</v>
      </c>
      <c r="N77" s="9">
        <f t="shared" si="1"/>
        <v>0.8233333333</v>
      </c>
      <c r="O77" s="10" t="str">
        <f t="shared" si="2"/>
        <v>#REF!</v>
      </c>
      <c r="P77" s="11">
        <v>99.0</v>
      </c>
      <c r="Q77" s="12">
        <f>Revenue!Q77</f>
        <v>29783.16</v>
      </c>
      <c r="R77" s="16">
        <v>259.0</v>
      </c>
      <c r="S77" s="14">
        <v>9.0</v>
      </c>
      <c r="T77" s="15"/>
      <c r="U77" s="15"/>
      <c r="V77" s="15"/>
      <c r="W77" s="15"/>
      <c r="X77" s="15"/>
      <c r="Y77" s="15"/>
      <c r="Z77" s="15"/>
      <c r="AA77" s="15"/>
      <c r="AB77" s="15"/>
      <c r="AC77" s="15"/>
    </row>
    <row r="78">
      <c r="A78" s="8">
        <v>1089393.0</v>
      </c>
      <c r="B78" s="9">
        <v>0.65</v>
      </c>
      <c r="C78" s="9">
        <v>0.68</v>
      </c>
      <c r="D78" s="9">
        <v>0.61</v>
      </c>
      <c r="E78" s="9">
        <v>0.68</v>
      </c>
      <c r="F78" s="9">
        <v>0.39</v>
      </c>
      <c r="G78" s="9">
        <v>0.69</v>
      </c>
      <c r="H78" s="9">
        <v>0.77</v>
      </c>
      <c r="I78" s="9">
        <v>0.949999999999994</v>
      </c>
      <c r="J78" s="9">
        <v>0.73</v>
      </c>
      <c r="K78" s="9">
        <v>0.71</v>
      </c>
      <c r="L78" s="9">
        <v>0.73</v>
      </c>
      <c r="M78" s="9">
        <v>0.98</v>
      </c>
      <c r="N78" s="9">
        <f t="shared" si="1"/>
        <v>0.7141666667</v>
      </c>
      <c r="O78" s="10" t="str">
        <f t="shared" si="2"/>
        <v>#REF!</v>
      </c>
      <c r="P78" s="11">
        <v>79.0</v>
      </c>
      <c r="Q78" s="12">
        <f>Revenue!Q78</f>
        <v>20603.2</v>
      </c>
      <c r="R78" s="16">
        <v>259.0</v>
      </c>
      <c r="S78" s="14">
        <v>10.0</v>
      </c>
      <c r="T78" s="15"/>
      <c r="U78" s="15"/>
      <c r="V78" s="15"/>
      <c r="W78" s="15"/>
      <c r="X78" s="15"/>
      <c r="Y78" s="15"/>
      <c r="Z78" s="15"/>
      <c r="AA78" s="15"/>
      <c r="AB78" s="15"/>
      <c r="AC78" s="15"/>
    </row>
    <row r="79">
      <c r="A79" s="8">
        <v>1.1640495E7</v>
      </c>
      <c r="B79" s="9">
        <v>0.7</v>
      </c>
      <c r="C79" s="9">
        <v>0.82</v>
      </c>
      <c r="D79" s="9">
        <v>0.7</v>
      </c>
      <c r="E79" s="9">
        <v>0.84</v>
      </c>
      <c r="F79" s="9">
        <v>0.51</v>
      </c>
      <c r="G79" s="9">
        <v>0.86</v>
      </c>
      <c r="H79" s="9">
        <v>0.83</v>
      </c>
      <c r="I79" s="9">
        <v>0.709999999999999</v>
      </c>
      <c r="J79" s="9">
        <v>0.81</v>
      </c>
      <c r="K79" s="9">
        <v>0.84</v>
      </c>
      <c r="L79" s="9">
        <v>0.71</v>
      </c>
      <c r="M79" s="9">
        <v>0.8</v>
      </c>
      <c r="N79" s="9">
        <f t="shared" si="1"/>
        <v>0.7608333333</v>
      </c>
      <c r="O79" s="10" t="str">
        <f t="shared" si="2"/>
        <v>#REF!</v>
      </c>
      <c r="P79" s="11">
        <v>149.0</v>
      </c>
      <c r="Q79" s="12">
        <f>Revenue!Q79</f>
        <v>41325.15</v>
      </c>
      <c r="R79" s="16">
        <v>259.0</v>
      </c>
      <c r="S79" s="14">
        <v>6.0</v>
      </c>
      <c r="T79" s="15"/>
      <c r="U79" s="15"/>
      <c r="V79" s="15"/>
      <c r="W79" s="15"/>
      <c r="X79" s="15"/>
      <c r="Y79" s="15"/>
      <c r="Z79" s="15"/>
      <c r="AA79" s="15"/>
      <c r="AB79" s="15"/>
      <c r="AC79" s="15"/>
    </row>
    <row r="80">
      <c r="A80" s="8">
        <v>1190056.0</v>
      </c>
      <c r="B80" s="9">
        <v>0.9</v>
      </c>
      <c r="C80" s="9">
        <v>0.86</v>
      </c>
      <c r="D80" s="9">
        <v>0.82</v>
      </c>
      <c r="E80" s="9">
        <v>0.83</v>
      </c>
      <c r="F80" s="9">
        <v>0.46</v>
      </c>
      <c r="G80" s="9">
        <v>0.75</v>
      </c>
      <c r="H80" s="9">
        <v>0.79</v>
      </c>
      <c r="I80" s="9">
        <v>0.729999999999999</v>
      </c>
      <c r="J80" s="9">
        <v>0.81</v>
      </c>
      <c r="K80" s="9">
        <v>0.86</v>
      </c>
      <c r="L80" s="9">
        <v>1.0</v>
      </c>
      <c r="M80" s="9">
        <v>0.81</v>
      </c>
      <c r="N80" s="9">
        <f t="shared" si="1"/>
        <v>0.8016666667</v>
      </c>
      <c r="O80" s="10" t="str">
        <f t="shared" si="2"/>
        <v>#REF!</v>
      </c>
      <c r="P80" s="11">
        <v>150.0</v>
      </c>
      <c r="Q80" s="12">
        <f>Revenue!Q80</f>
        <v>43837.5</v>
      </c>
      <c r="R80" s="16">
        <v>259.0</v>
      </c>
      <c r="S80" s="14">
        <v>8.0</v>
      </c>
      <c r="T80" s="15"/>
      <c r="U80" s="15"/>
      <c r="V80" s="15"/>
      <c r="W80" s="15"/>
      <c r="X80" s="15"/>
      <c r="Y80" s="15"/>
      <c r="Z80" s="15"/>
      <c r="AA80" s="15"/>
      <c r="AB80" s="15"/>
      <c r="AC80" s="15"/>
    </row>
    <row r="81">
      <c r="A81" s="8">
        <v>1.3330433E7</v>
      </c>
      <c r="B81" s="9">
        <v>0.74</v>
      </c>
      <c r="C81" s="9">
        <v>1.0</v>
      </c>
      <c r="D81" s="9">
        <v>0.75</v>
      </c>
      <c r="E81" s="9">
        <v>0.71</v>
      </c>
      <c r="F81" s="9">
        <v>0.5</v>
      </c>
      <c r="G81" s="9">
        <v>0.72</v>
      </c>
      <c r="H81" s="9">
        <v>0.87</v>
      </c>
      <c r="I81" s="9">
        <v>0.839999999999997</v>
      </c>
      <c r="J81" s="9">
        <v>0.97</v>
      </c>
      <c r="K81" s="9">
        <v>0.88</v>
      </c>
      <c r="L81" s="9">
        <v>0.82</v>
      </c>
      <c r="M81" s="9">
        <v>0.96</v>
      </c>
      <c r="N81" s="9">
        <f t="shared" si="1"/>
        <v>0.8133333333</v>
      </c>
      <c r="O81" s="10" t="str">
        <f t="shared" si="2"/>
        <v>#REF!</v>
      </c>
      <c r="P81" s="17">
        <v>159.0</v>
      </c>
      <c r="Q81" s="12">
        <f>Revenue!Q81</f>
        <v>47118.06</v>
      </c>
      <c r="R81" s="16">
        <v>259.0</v>
      </c>
      <c r="S81" s="14">
        <v>6.0</v>
      </c>
      <c r="T81" s="15"/>
      <c r="U81" s="15"/>
      <c r="V81" s="15"/>
      <c r="W81" s="15"/>
      <c r="X81" s="15"/>
      <c r="Y81" s="15"/>
      <c r="Z81" s="15"/>
      <c r="AA81" s="15"/>
      <c r="AB81" s="15"/>
      <c r="AC81" s="15"/>
    </row>
    <row r="82">
      <c r="A82" s="8">
        <v>1.5675913E7</v>
      </c>
      <c r="B82" s="9">
        <v>0.9</v>
      </c>
      <c r="C82" s="9">
        <v>0.77</v>
      </c>
      <c r="D82" s="9">
        <v>0.42</v>
      </c>
      <c r="E82" s="9">
        <v>0.55</v>
      </c>
      <c r="F82" s="9">
        <v>0.64</v>
      </c>
      <c r="G82" s="9">
        <v>0.77</v>
      </c>
      <c r="H82" s="9">
        <v>0.88</v>
      </c>
      <c r="I82" s="9">
        <v>0.979999999999994</v>
      </c>
      <c r="J82" s="9">
        <v>1.0</v>
      </c>
      <c r="K82" s="9">
        <v>0.95</v>
      </c>
      <c r="L82" s="9">
        <v>0.99</v>
      </c>
      <c r="M82" s="9">
        <v>1.0</v>
      </c>
      <c r="N82" s="9">
        <f t="shared" si="1"/>
        <v>0.8208333333</v>
      </c>
      <c r="O82" s="10" t="str">
        <f t="shared" si="2"/>
        <v>#REF!</v>
      </c>
      <c r="P82" s="11">
        <v>185.0</v>
      </c>
      <c r="Q82" s="12">
        <f>Revenue!Q82</f>
        <v>55450.05</v>
      </c>
      <c r="R82" s="16">
        <v>259.0</v>
      </c>
      <c r="S82" s="14">
        <v>9.0</v>
      </c>
      <c r="T82" s="15"/>
      <c r="U82" s="15"/>
      <c r="V82" s="15"/>
      <c r="W82" s="15"/>
      <c r="X82" s="15"/>
      <c r="Y82" s="15"/>
      <c r="Z82" s="15"/>
      <c r="AA82" s="15"/>
      <c r="AB82" s="15"/>
      <c r="AC82" s="15"/>
    </row>
    <row r="83">
      <c r="A83" s="8">
        <v>1.5879493E7</v>
      </c>
      <c r="B83" s="9">
        <v>0.85</v>
      </c>
      <c r="C83" s="9">
        <v>0.86</v>
      </c>
      <c r="D83" s="9">
        <v>0.55</v>
      </c>
      <c r="E83" s="9">
        <v>0.53</v>
      </c>
      <c r="F83" s="9">
        <v>0.53</v>
      </c>
      <c r="G83" s="9">
        <v>0.79</v>
      </c>
      <c r="H83" s="9">
        <v>0.97</v>
      </c>
      <c r="I83" s="9">
        <v>0.7</v>
      </c>
      <c r="J83" s="9">
        <v>0.82</v>
      </c>
      <c r="K83" s="9">
        <v>0.89</v>
      </c>
      <c r="L83" s="9">
        <v>0.95</v>
      </c>
      <c r="M83" s="9">
        <v>0.94</v>
      </c>
      <c r="N83" s="9">
        <f t="shared" si="1"/>
        <v>0.7816666667</v>
      </c>
      <c r="O83" s="10" t="str">
        <f t="shared" si="2"/>
        <v>#REF!</v>
      </c>
      <c r="P83" s="11">
        <v>135.0</v>
      </c>
      <c r="Q83" s="12">
        <f>Revenue!Q83</f>
        <v>38489.85</v>
      </c>
      <c r="R83" s="16">
        <v>259.0</v>
      </c>
      <c r="S83" s="14">
        <v>5.0</v>
      </c>
      <c r="T83" s="15"/>
      <c r="U83" s="15"/>
      <c r="V83" s="15"/>
      <c r="W83" s="15"/>
      <c r="X83" s="15"/>
      <c r="Y83" s="15"/>
      <c r="Z83" s="15"/>
      <c r="AA83" s="15"/>
      <c r="AB83" s="15"/>
      <c r="AC83" s="15"/>
    </row>
    <row r="84">
      <c r="A84" s="8">
        <v>1.6087481E7</v>
      </c>
      <c r="B84" s="9">
        <v>0.68</v>
      </c>
      <c r="C84" s="9">
        <v>0.73</v>
      </c>
      <c r="D84" s="9">
        <v>0.56</v>
      </c>
      <c r="E84" s="9">
        <v>0.47</v>
      </c>
      <c r="F84" s="9">
        <v>0.58</v>
      </c>
      <c r="G84" s="9">
        <v>0.83</v>
      </c>
      <c r="H84" s="9">
        <v>0.78</v>
      </c>
      <c r="I84" s="9">
        <v>0.959999999999994</v>
      </c>
      <c r="J84" s="9">
        <v>0.98</v>
      </c>
      <c r="K84" s="9">
        <v>0.93</v>
      </c>
      <c r="L84" s="9">
        <v>0.98</v>
      </c>
      <c r="M84" s="9">
        <v>0.71</v>
      </c>
      <c r="N84" s="9">
        <f t="shared" si="1"/>
        <v>0.7658333333</v>
      </c>
      <c r="O84" s="10" t="str">
        <f t="shared" si="2"/>
        <v>#REF!</v>
      </c>
      <c r="P84" s="11">
        <v>139.0</v>
      </c>
      <c r="Q84" s="12">
        <f>Revenue!Q84</f>
        <v>38842.16</v>
      </c>
      <c r="R84" s="16">
        <v>259.0</v>
      </c>
      <c r="S84" s="14">
        <v>6.0</v>
      </c>
      <c r="T84" s="15"/>
      <c r="U84" s="15"/>
      <c r="V84" s="15"/>
      <c r="W84" s="15"/>
      <c r="X84" s="15"/>
      <c r="Y84" s="15"/>
      <c r="Z84" s="15"/>
      <c r="AA84" s="15"/>
      <c r="AB84" s="15"/>
      <c r="AC84" s="15"/>
    </row>
    <row r="85">
      <c r="A85" s="8">
        <v>5252947.0</v>
      </c>
      <c r="B85" s="9">
        <v>0.89</v>
      </c>
      <c r="C85" s="9">
        <v>0.87</v>
      </c>
      <c r="D85" s="9">
        <v>0.43</v>
      </c>
      <c r="E85" s="9">
        <v>0.62</v>
      </c>
      <c r="F85" s="9">
        <v>0.41</v>
      </c>
      <c r="G85" s="9">
        <v>0.7</v>
      </c>
      <c r="H85" s="9">
        <v>0.73</v>
      </c>
      <c r="I85" s="9">
        <v>0.859999999999996</v>
      </c>
      <c r="J85" s="9">
        <v>0.86</v>
      </c>
      <c r="K85" s="9">
        <v>0.86</v>
      </c>
      <c r="L85" s="9">
        <v>0.91</v>
      </c>
      <c r="M85" s="9">
        <v>0.88</v>
      </c>
      <c r="N85" s="9">
        <f t="shared" si="1"/>
        <v>0.7516666667</v>
      </c>
      <c r="O85" s="10" t="str">
        <f t="shared" si="2"/>
        <v>#REF!</v>
      </c>
      <c r="P85" s="11">
        <v>75.0</v>
      </c>
      <c r="Q85" s="12">
        <f>Revenue!Q85</f>
        <v>20544</v>
      </c>
      <c r="R85" s="13">
        <v>474.0</v>
      </c>
      <c r="S85" s="14">
        <v>7.0</v>
      </c>
      <c r="T85" s="15"/>
      <c r="U85" s="15"/>
      <c r="V85" s="15"/>
      <c r="W85" s="15"/>
      <c r="X85" s="15"/>
      <c r="Y85" s="15"/>
      <c r="Z85" s="15"/>
      <c r="AA85" s="15"/>
      <c r="AB85" s="15"/>
      <c r="AC85" s="15"/>
    </row>
    <row r="86">
      <c r="A86" s="8">
        <v>3.0255205E7</v>
      </c>
      <c r="B86" s="9">
        <v>0.69</v>
      </c>
      <c r="C86" s="9">
        <v>1.0</v>
      </c>
      <c r="D86" s="9">
        <v>0.44</v>
      </c>
      <c r="E86" s="9">
        <v>0.52</v>
      </c>
      <c r="F86" s="9">
        <v>0.58</v>
      </c>
      <c r="G86" s="9">
        <v>0.92</v>
      </c>
      <c r="H86" s="9">
        <v>0.82</v>
      </c>
      <c r="I86" s="9">
        <v>0.779999999999998</v>
      </c>
      <c r="J86" s="9">
        <v>0.82</v>
      </c>
      <c r="K86" s="9">
        <v>0.78</v>
      </c>
      <c r="L86" s="9">
        <v>0.93</v>
      </c>
      <c r="M86" s="9">
        <v>0.82</v>
      </c>
      <c r="N86" s="9">
        <f t="shared" si="1"/>
        <v>0.7583333333</v>
      </c>
      <c r="O86" s="10" t="str">
        <f t="shared" si="2"/>
        <v>#REF!</v>
      </c>
      <c r="P86" s="11">
        <v>65.0</v>
      </c>
      <c r="Q86" s="12">
        <f>Revenue!Q86</f>
        <v>17934.15</v>
      </c>
      <c r="R86" s="13">
        <v>470.0</v>
      </c>
      <c r="S86" s="14">
        <v>3.0</v>
      </c>
      <c r="T86" s="15"/>
      <c r="U86" s="15"/>
      <c r="V86" s="15"/>
      <c r="W86" s="15"/>
      <c r="X86" s="15"/>
      <c r="Y86" s="15"/>
      <c r="Z86" s="15"/>
      <c r="AA86" s="15"/>
      <c r="AB86" s="15"/>
      <c r="AC86" s="15"/>
    </row>
    <row r="87">
      <c r="A87" s="8">
        <v>644892.0</v>
      </c>
      <c r="B87" s="9">
        <v>0.72</v>
      </c>
      <c r="C87" s="9">
        <v>0.76</v>
      </c>
      <c r="D87" s="9">
        <v>0.79</v>
      </c>
      <c r="E87" s="9">
        <v>0.6</v>
      </c>
      <c r="F87" s="9">
        <v>0.39</v>
      </c>
      <c r="G87" s="9">
        <v>0.65</v>
      </c>
      <c r="H87" s="9">
        <v>0.72</v>
      </c>
      <c r="I87" s="9">
        <v>0.839999999999997</v>
      </c>
      <c r="J87" s="9">
        <v>0.84</v>
      </c>
      <c r="K87" s="9">
        <v>0.81</v>
      </c>
      <c r="L87" s="9">
        <v>0.74</v>
      </c>
      <c r="M87" s="9">
        <v>0.96</v>
      </c>
      <c r="N87" s="9">
        <f t="shared" si="1"/>
        <v>0.735</v>
      </c>
      <c r="O87" s="10" t="str">
        <f t="shared" si="2"/>
        <v>#REF!</v>
      </c>
      <c r="P87" s="11">
        <v>69.0</v>
      </c>
      <c r="Q87" s="12">
        <f>Revenue!Q87</f>
        <v>18513.39</v>
      </c>
      <c r="R87" s="13">
        <v>454.0</v>
      </c>
      <c r="S87" s="14">
        <v>9.0</v>
      </c>
      <c r="T87" s="15"/>
      <c r="U87" s="15"/>
      <c r="V87" s="15"/>
      <c r="W87" s="15"/>
      <c r="X87" s="15"/>
      <c r="Y87" s="15"/>
      <c r="Z87" s="15"/>
      <c r="AA87" s="15"/>
      <c r="AB87" s="15"/>
      <c r="AC87" s="15"/>
    </row>
    <row r="88">
      <c r="A88" s="8">
        <v>1.7653174E7</v>
      </c>
      <c r="B88" s="9">
        <v>0.67</v>
      </c>
      <c r="C88" s="9">
        <v>0.89</v>
      </c>
      <c r="D88" s="9">
        <v>0.73</v>
      </c>
      <c r="E88" s="9">
        <v>0.79</v>
      </c>
      <c r="F88" s="9">
        <v>0.48</v>
      </c>
      <c r="G88" s="9">
        <v>0.78</v>
      </c>
      <c r="H88" s="9">
        <v>0.75</v>
      </c>
      <c r="I88" s="9">
        <v>0.829999999999997</v>
      </c>
      <c r="J88" s="9">
        <v>0.92</v>
      </c>
      <c r="K88" s="9">
        <v>0.99</v>
      </c>
      <c r="L88" s="9">
        <v>0.77</v>
      </c>
      <c r="M88" s="9">
        <v>0.99</v>
      </c>
      <c r="N88" s="9">
        <f t="shared" si="1"/>
        <v>0.7991666667</v>
      </c>
      <c r="O88" s="10" t="str">
        <f t="shared" si="2"/>
        <v>#REF!</v>
      </c>
      <c r="P88" s="11">
        <v>199.0</v>
      </c>
      <c r="Q88" s="12">
        <f>Revenue!Q88</f>
        <v>57980.64</v>
      </c>
      <c r="R88" s="13">
        <v>448.0</v>
      </c>
      <c r="S88" s="14">
        <v>8.0</v>
      </c>
      <c r="T88" s="15"/>
      <c r="U88" s="15"/>
      <c r="V88" s="15"/>
      <c r="W88" s="15"/>
      <c r="X88" s="15"/>
      <c r="Y88" s="15"/>
      <c r="Z88" s="15"/>
      <c r="AA88" s="15"/>
      <c r="AB88" s="15"/>
      <c r="AC88" s="15"/>
    </row>
    <row r="89">
      <c r="A89" s="8">
        <v>2.3915896E7</v>
      </c>
      <c r="B89" s="9">
        <v>0.61</v>
      </c>
      <c r="C89" s="9">
        <v>0.68</v>
      </c>
      <c r="D89" s="9">
        <v>0.44</v>
      </c>
      <c r="E89" s="9">
        <v>0.66</v>
      </c>
      <c r="F89" s="9">
        <v>0.66</v>
      </c>
      <c r="G89" s="9">
        <v>0.98</v>
      </c>
      <c r="H89" s="9">
        <v>0.84</v>
      </c>
      <c r="I89" s="9">
        <v>0.809999999999997</v>
      </c>
      <c r="J89" s="9">
        <v>0.95</v>
      </c>
      <c r="K89" s="9">
        <v>0.84</v>
      </c>
      <c r="L89" s="9">
        <v>0.93</v>
      </c>
      <c r="M89" s="9">
        <v>0.97</v>
      </c>
      <c r="N89" s="9">
        <f t="shared" si="1"/>
        <v>0.7808333333</v>
      </c>
      <c r="O89" s="10" t="str">
        <f t="shared" si="2"/>
        <v>#REF!</v>
      </c>
      <c r="P89" s="11">
        <v>112.0</v>
      </c>
      <c r="Q89" s="12">
        <f>Revenue!Q89</f>
        <v>31909.92</v>
      </c>
      <c r="R89" s="13">
        <v>446.0</v>
      </c>
      <c r="S89" s="14">
        <v>4.0</v>
      </c>
      <c r="T89" s="15"/>
      <c r="U89" s="15"/>
      <c r="V89" s="15"/>
      <c r="W89" s="15"/>
      <c r="X89" s="15"/>
      <c r="Y89" s="15"/>
      <c r="Z89" s="15"/>
      <c r="AA89" s="15"/>
      <c r="AB89" s="15"/>
      <c r="AC89" s="15"/>
    </row>
    <row r="90">
      <c r="A90" s="8">
        <v>1.9952053E7</v>
      </c>
      <c r="B90" s="9">
        <v>0.95</v>
      </c>
      <c r="C90" s="9">
        <v>0.91</v>
      </c>
      <c r="D90" s="9">
        <v>0.55</v>
      </c>
      <c r="E90" s="9">
        <v>0.67</v>
      </c>
      <c r="F90" s="9">
        <v>0.59</v>
      </c>
      <c r="G90" s="9">
        <v>0.73</v>
      </c>
      <c r="H90" s="9">
        <v>0.99</v>
      </c>
      <c r="I90" s="9">
        <v>0.829999999999997</v>
      </c>
      <c r="J90" s="9">
        <v>0.77</v>
      </c>
      <c r="K90" s="9">
        <v>0.98</v>
      </c>
      <c r="L90" s="9">
        <v>0.9</v>
      </c>
      <c r="M90" s="9">
        <v>0.98</v>
      </c>
      <c r="N90" s="9">
        <f t="shared" si="1"/>
        <v>0.8208333333</v>
      </c>
      <c r="O90" s="10" t="str">
        <f t="shared" si="2"/>
        <v>#REF!</v>
      </c>
      <c r="P90" s="11">
        <v>249.0</v>
      </c>
      <c r="Q90" s="12">
        <f>Revenue!Q90</f>
        <v>74587.95</v>
      </c>
      <c r="R90" s="13">
        <v>442.0</v>
      </c>
      <c r="S90" s="14">
        <v>6.0</v>
      </c>
      <c r="T90" s="15"/>
      <c r="U90" s="15"/>
      <c r="V90" s="15"/>
      <c r="W90" s="15"/>
      <c r="X90" s="15"/>
      <c r="Y90" s="15"/>
      <c r="Z90" s="15"/>
      <c r="AA90" s="15"/>
      <c r="AB90" s="15"/>
      <c r="AC90" s="15"/>
    </row>
    <row r="91">
      <c r="A91" s="8">
        <v>2.2656435E7</v>
      </c>
      <c r="B91" s="9">
        <v>0.63</v>
      </c>
      <c r="C91" s="9">
        <v>0.96</v>
      </c>
      <c r="D91" s="9">
        <v>0.84</v>
      </c>
      <c r="E91" s="9">
        <v>0.54</v>
      </c>
      <c r="F91" s="9">
        <v>0.7</v>
      </c>
      <c r="G91" s="9">
        <v>0.87</v>
      </c>
      <c r="H91" s="9">
        <v>1.0</v>
      </c>
      <c r="I91" s="9">
        <v>0.719999999999999</v>
      </c>
      <c r="J91" s="9">
        <v>0.91</v>
      </c>
      <c r="K91" s="9">
        <v>1.0</v>
      </c>
      <c r="L91" s="9">
        <v>0.98</v>
      </c>
      <c r="M91" s="9">
        <v>0.89</v>
      </c>
      <c r="N91" s="9">
        <f t="shared" si="1"/>
        <v>0.8366666667</v>
      </c>
      <c r="O91" s="10" t="str">
        <f t="shared" si="2"/>
        <v>#REF!</v>
      </c>
      <c r="P91" s="11">
        <v>98.0</v>
      </c>
      <c r="Q91" s="12">
        <f>Revenue!Q91</f>
        <v>29895.88</v>
      </c>
      <c r="R91" s="13">
        <v>441.0</v>
      </c>
      <c r="S91" s="14">
        <v>6.0</v>
      </c>
      <c r="T91" s="15"/>
      <c r="U91" s="15"/>
      <c r="V91" s="15"/>
      <c r="W91" s="15"/>
      <c r="X91" s="15"/>
      <c r="Y91" s="15"/>
      <c r="Z91" s="15"/>
      <c r="AA91" s="15"/>
      <c r="AB91" s="15"/>
      <c r="AC91" s="15"/>
    </row>
    <row r="92">
      <c r="A92" s="8">
        <v>2.5550638E7</v>
      </c>
      <c r="B92" s="9">
        <v>0.97</v>
      </c>
      <c r="C92" s="9">
        <v>0.71</v>
      </c>
      <c r="D92" s="9">
        <v>0.64</v>
      </c>
      <c r="E92" s="9">
        <v>0.56</v>
      </c>
      <c r="F92" s="9">
        <v>0.66</v>
      </c>
      <c r="G92" s="9">
        <v>0.79</v>
      </c>
      <c r="H92" s="9">
        <v>0.77</v>
      </c>
      <c r="I92" s="9">
        <v>0.939999999999995</v>
      </c>
      <c r="J92" s="9">
        <v>0.89</v>
      </c>
      <c r="K92" s="9">
        <v>0.72</v>
      </c>
      <c r="L92" s="9">
        <v>0.85</v>
      </c>
      <c r="M92" s="9">
        <v>0.99</v>
      </c>
      <c r="N92" s="9">
        <f t="shared" si="1"/>
        <v>0.7908333333</v>
      </c>
      <c r="O92" s="10" t="str">
        <f t="shared" si="2"/>
        <v>#REF!</v>
      </c>
      <c r="P92" s="11">
        <v>99.0</v>
      </c>
      <c r="Q92" s="12">
        <f>Revenue!Q92</f>
        <v>28608.03</v>
      </c>
      <c r="R92" s="13">
        <v>424.0</v>
      </c>
      <c r="S92" s="14">
        <v>6.0</v>
      </c>
      <c r="T92" s="15"/>
      <c r="U92" s="15"/>
      <c r="V92" s="15"/>
      <c r="W92" s="15"/>
      <c r="X92" s="15"/>
      <c r="Y92" s="15"/>
      <c r="Z92" s="15"/>
      <c r="AA92" s="15"/>
      <c r="AB92" s="15"/>
      <c r="AC92" s="15"/>
    </row>
    <row r="93">
      <c r="A93" s="8">
        <v>2.8891005E7</v>
      </c>
      <c r="B93" s="9">
        <v>0.65</v>
      </c>
      <c r="C93" s="9">
        <v>0.88</v>
      </c>
      <c r="D93" s="9">
        <v>0.82</v>
      </c>
      <c r="E93" s="9">
        <v>0.84</v>
      </c>
      <c r="F93" s="9">
        <v>0.42</v>
      </c>
      <c r="G93" s="9">
        <v>0.73</v>
      </c>
      <c r="H93" s="9">
        <v>0.79</v>
      </c>
      <c r="I93" s="9">
        <v>0.969999999999994</v>
      </c>
      <c r="J93" s="9">
        <v>0.97</v>
      </c>
      <c r="K93" s="9">
        <v>0.99</v>
      </c>
      <c r="L93" s="9">
        <v>0.82</v>
      </c>
      <c r="M93" s="9">
        <v>0.69</v>
      </c>
      <c r="N93" s="9">
        <f t="shared" si="1"/>
        <v>0.7975</v>
      </c>
      <c r="O93" s="10" t="str">
        <f t="shared" si="2"/>
        <v>#REF!</v>
      </c>
      <c r="P93" s="11">
        <v>60.0</v>
      </c>
      <c r="Q93" s="12">
        <f>Revenue!Q93</f>
        <v>17440.2</v>
      </c>
      <c r="R93" s="13">
        <v>402.0</v>
      </c>
      <c r="S93" s="14">
        <v>5.0</v>
      </c>
      <c r="T93" s="15"/>
      <c r="U93" s="15"/>
      <c r="V93" s="15"/>
      <c r="W93" s="15"/>
      <c r="X93" s="15"/>
      <c r="Y93" s="15"/>
      <c r="Z93" s="15"/>
      <c r="AA93" s="15"/>
      <c r="AB93" s="15"/>
      <c r="AC93" s="15"/>
    </row>
    <row r="94">
      <c r="A94" s="8">
        <v>1734922.0</v>
      </c>
      <c r="B94" s="9">
        <v>0.64</v>
      </c>
      <c r="C94" s="9">
        <v>0.84</v>
      </c>
      <c r="D94" s="9">
        <v>0.66</v>
      </c>
      <c r="E94" s="9">
        <v>0.59</v>
      </c>
      <c r="F94" s="9">
        <v>0.59</v>
      </c>
      <c r="G94" s="9">
        <v>0.95</v>
      </c>
      <c r="H94" s="9">
        <v>0.7</v>
      </c>
      <c r="I94" s="9">
        <v>0.899999999999996</v>
      </c>
      <c r="J94" s="9">
        <v>0.98</v>
      </c>
      <c r="K94" s="9">
        <v>0.83</v>
      </c>
      <c r="L94" s="9">
        <v>0.88</v>
      </c>
      <c r="M94" s="9">
        <v>0.78</v>
      </c>
      <c r="N94" s="9">
        <f t="shared" si="1"/>
        <v>0.7783333333</v>
      </c>
      <c r="O94" s="10" t="str">
        <f t="shared" si="2"/>
        <v>#REF!</v>
      </c>
      <c r="P94" s="11">
        <v>71.0</v>
      </c>
      <c r="Q94" s="12">
        <f>Revenue!Q94</f>
        <v>20137.02</v>
      </c>
      <c r="R94" s="13">
        <v>401.0</v>
      </c>
      <c r="S94" s="14">
        <v>8.0</v>
      </c>
      <c r="T94" s="15"/>
      <c r="U94" s="15"/>
      <c r="V94" s="15"/>
      <c r="W94" s="15"/>
      <c r="X94" s="15"/>
      <c r="Y94" s="15"/>
      <c r="Z94" s="15"/>
      <c r="AA94" s="15"/>
      <c r="AB94" s="15"/>
      <c r="AC94" s="15"/>
    </row>
    <row r="95">
      <c r="A95" s="8">
        <v>3.0443579E7</v>
      </c>
      <c r="B95" s="9">
        <v>0.75</v>
      </c>
      <c r="C95" s="9">
        <v>0.81</v>
      </c>
      <c r="D95" s="9">
        <v>0.73</v>
      </c>
      <c r="E95" s="9">
        <v>0.56</v>
      </c>
      <c r="F95" s="9">
        <v>0.8</v>
      </c>
      <c r="G95" s="9">
        <v>0.83</v>
      </c>
      <c r="H95" s="9">
        <v>0.75</v>
      </c>
      <c r="I95" s="9">
        <v>0.909999999999995</v>
      </c>
      <c r="J95" s="9">
        <v>0.81</v>
      </c>
      <c r="K95" s="9">
        <v>0.71</v>
      </c>
      <c r="L95" s="9">
        <v>0.8</v>
      </c>
      <c r="M95" s="9">
        <v>0.85</v>
      </c>
      <c r="N95" s="9">
        <f t="shared" si="1"/>
        <v>0.7758333333</v>
      </c>
      <c r="O95" s="10" t="str">
        <f t="shared" si="2"/>
        <v>#REF!</v>
      </c>
      <c r="P95" s="11">
        <v>119.0</v>
      </c>
      <c r="Q95" s="12">
        <f>Revenue!Q95</f>
        <v>33698.42</v>
      </c>
      <c r="R95" s="13">
        <v>401.0</v>
      </c>
      <c r="S95" s="14">
        <v>6.0</v>
      </c>
      <c r="T95" s="15"/>
      <c r="U95" s="15"/>
      <c r="V95" s="15"/>
      <c r="W95" s="15"/>
      <c r="X95" s="15"/>
      <c r="Y95" s="15"/>
      <c r="Z95" s="15"/>
      <c r="AA95" s="15"/>
      <c r="AB95" s="15"/>
      <c r="AC95" s="15"/>
    </row>
    <row r="96">
      <c r="A96" s="8">
        <v>1.976274E7</v>
      </c>
      <c r="B96" s="9">
        <v>0.76</v>
      </c>
      <c r="C96" s="9">
        <v>0.94</v>
      </c>
      <c r="D96" s="9">
        <v>0.59</v>
      </c>
      <c r="E96" s="9">
        <v>0.54</v>
      </c>
      <c r="F96" s="9">
        <v>0.41</v>
      </c>
      <c r="G96" s="9">
        <v>0.97</v>
      </c>
      <c r="H96" s="9">
        <v>0.74</v>
      </c>
      <c r="I96" s="9">
        <v>0.729999999999999</v>
      </c>
      <c r="J96" s="9">
        <v>0.98</v>
      </c>
      <c r="K96" s="9">
        <v>0.88</v>
      </c>
      <c r="L96" s="9">
        <v>0.87</v>
      </c>
      <c r="M96" s="9">
        <v>0.88</v>
      </c>
      <c r="N96" s="9">
        <f t="shared" si="1"/>
        <v>0.7741666667</v>
      </c>
      <c r="O96" s="10" t="str">
        <f t="shared" si="2"/>
        <v>#REF!</v>
      </c>
      <c r="P96" s="11">
        <v>90.0</v>
      </c>
      <c r="Q96" s="12">
        <f>Revenue!Q96</f>
        <v>25362.9</v>
      </c>
      <c r="R96" s="13">
        <v>399.0</v>
      </c>
      <c r="S96" s="14">
        <v>8.0</v>
      </c>
      <c r="T96" s="15"/>
      <c r="U96" s="15"/>
      <c r="V96" s="15"/>
      <c r="W96" s="15"/>
      <c r="X96" s="15"/>
      <c r="Y96" s="15"/>
      <c r="Z96" s="15"/>
      <c r="AA96" s="15"/>
      <c r="AB96" s="15"/>
      <c r="AC96" s="15"/>
    </row>
    <row r="97">
      <c r="A97" s="8">
        <v>1.6283846E7</v>
      </c>
      <c r="B97" s="9">
        <v>0.64</v>
      </c>
      <c r="C97" s="9">
        <v>1.0</v>
      </c>
      <c r="D97" s="9">
        <v>0.64</v>
      </c>
      <c r="E97" s="9">
        <v>0.69</v>
      </c>
      <c r="F97" s="9">
        <v>0.69</v>
      </c>
      <c r="G97" s="9">
        <v>0.87</v>
      </c>
      <c r="H97" s="9">
        <v>0.82</v>
      </c>
      <c r="I97" s="9">
        <v>0.829999999999997</v>
      </c>
      <c r="J97" s="9">
        <v>1.0</v>
      </c>
      <c r="K97" s="9">
        <v>0.96</v>
      </c>
      <c r="L97" s="9">
        <v>0.83</v>
      </c>
      <c r="M97" s="9">
        <v>0.76</v>
      </c>
      <c r="N97" s="9">
        <f t="shared" si="1"/>
        <v>0.8108333333</v>
      </c>
      <c r="O97" s="10" t="str">
        <f t="shared" si="2"/>
        <v>#REF!</v>
      </c>
      <c r="P97" s="11">
        <v>125.0</v>
      </c>
      <c r="Q97" s="12">
        <f>Revenue!Q97</f>
        <v>36905</v>
      </c>
      <c r="R97" s="13">
        <v>397.0</v>
      </c>
      <c r="S97" s="14">
        <v>5.0</v>
      </c>
      <c r="T97" s="15"/>
      <c r="U97" s="15"/>
      <c r="V97" s="15"/>
      <c r="W97" s="15"/>
      <c r="X97" s="15"/>
      <c r="Y97" s="15"/>
      <c r="Z97" s="15"/>
      <c r="AA97" s="15"/>
      <c r="AB97" s="15"/>
      <c r="AC97" s="15"/>
    </row>
    <row r="98">
      <c r="A98" s="8">
        <v>1569029.0</v>
      </c>
      <c r="B98" s="9">
        <v>0.96</v>
      </c>
      <c r="C98" s="9">
        <v>0.83</v>
      </c>
      <c r="D98" s="9">
        <v>0.78</v>
      </c>
      <c r="E98" s="9">
        <v>0.89</v>
      </c>
      <c r="F98" s="9">
        <v>0.84</v>
      </c>
      <c r="G98" s="9">
        <v>0.97</v>
      </c>
      <c r="H98" s="9">
        <v>0.99</v>
      </c>
      <c r="I98" s="9">
        <v>0.969999999999994</v>
      </c>
      <c r="J98" s="9">
        <v>0.75</v>
      </c>
      <c r="K98" s="9">
        <v>0.93</v>
      </c>
      <c r="L98" s="9">
        <v>0.82</v>
      </c>
      <c r="M98" s="9">
        <v>0.89</v>
      </c>
      <c r="N98" s="9">
        <f t="shared" si="1"/>
        <v>0.885</v>
      </c>
      <c r="O98" s="10" t="str">
        <f t="shared" si="2"/>
        <v>#REF!</v>
      </c>
      <c r="P98" s="11">
        <v>98.0</v>
      </c>
      <c r="Q98" s="12">
        <f>Revenue!Q98</f>
        <v>31683.4</v>
      </c>
      <c r="R98" s="13">
        <v>392.0</v>
      </c>
      <c r="S98" s="14">
        <v>8.0</v>
      </c>
      <c r="T98" s="15"/>
      <c r="U98" s="15"/>
      <c r="V98" s="15"/>
      <c r="W98" s="15"/>
      <c r="X98" s="15"/>
      <c r="Y98" s="15"/>
      <c r="Z98" s="15"/>
      <c r="AA98" s="15"/>
      <c r="AB98" s="15"/>
      <c r="AC98" s="15"/>
    </row>
    <row r="99">
      <c r="A99" s="8">
        <v>1.3924071E7</v>
      </c>
      <c r="B99" s="9">
        <v>0.72</v>
      </c>
      <c r="C99" s="9">
        <v>0.78</v>
      </c>
      <c r="D99" s="9">
        <v>0.73</v>
      </c>
      <c r="E99" s="9">
        <v>0.82</v>
      </c>
      <c r="F99" s="9">
        <v>0.79</v>
      </c>
      <c r="G99" s="9">
        <v>0.76</v>
      </c>
      <c r="H99" s="9">
        <v>0.93</v>
      </c>
      <c r="I99" s="9">
        <v>0.949999999999994</v>
      </c>
      <c r="J99" s="9">
        <v>0.9</v>
      </c>
      <c r="K99" s="9">
        <v>0.91</v>
      </c>
      <c r="L99" s="9">
        <v>0.9</v>
      </c>
      <c r="M99" s="9">
        <v>0.72</v>
      </c>
      <c r="N99" s="9">
        <f t="shared" si="1"/>
        <v>0.8258333333</v>
      </c>
      <c r="O99" s="10" t="str">
        <f t="shared" si="2"/>
        <v>#REF!</v>
      </c>
      <c r="P99" s="11">
        <v>129.0</v>
      </c>
      <c r="Q99" s="12">
        <f>Revenue!Q99</f>
        <v>38892.21</v>
      </c>
      <c r="R99" s="13">
        <v>392.0</v>
      </c>
      <c r="S99" s="14">
        <v>6.0</v>
      </c>
      <c r="T99" s="15"/>
      <c r="U99" s="15"/>
      <c r="V99" s="15"/>
      <c r="W99" s="15"/>
      <c r="X99" s="15"/>
      <c r="Y99" s="15"/>
      <c r="Z99" s="15"/>
      <c r="AA99" s="15"/>
      <c r="AB99" s="15"/>
      <c r="AC99" s="15"/>
    </row>
    <row r="100">
      <c r="A100" s="8">
        <v>1.0659478E7</v>
      </c>
      <c r="B100" s="9">
        <v>0.74</v>
      </c>
      <c r="C100" s="9">
        <v>0.91</v>
      </c>
      <c r="D100" s="9">
        <v>0.62</v>
      </c>
      <c r="E100" s="9">
        <v>0.49</v>
      </c>
      <c r="F100" s="9">
        <v>0.58</v>
      </c>
      <c r="G100" s="9">
        <v>0.84</v>
      </c>
      <c r="H100" s="9">
        <v>0.82</v>
      </c>
      <c r="I100" s="9">
        <v>0.859999999999996</v>
      </c>
      <c r="J100" s="9">
        <v>0.73</v>
      </c>
      <c r="K100" s="9">
        <v>0.97</v>
      </c>
      <c r="L100" s="9">
        <v>0.81</v>
      </c>
      <c r="M100" s="9">
        <v>0.86</v>
      </c>
      <c r="N100" s="9">
        <f t="shared" si="1"/>
        <v>0.7691666667</v>
      </c>
      <c r="O100" s="10" t="str">
        <f t="shared" si="2"/>
        <v>#REF!</v>
      </c>
      <c r="P100" s="11">
        <v>135.0</v>
      </c>
      <c r="Q100" s="12">
        <f>Revenue!Q100</f>
        <v>37871.55</v>
      </c>
      <c r="R100" s="13">
        <v>391.0</v>
      </c>
      <c r="S100" s="14">
        <v>6.0</v>
      </c>
      <c r="T100" s="15"/>
      <c r="U100" s="15"/>
      <c r="V100" s="15"/>
      <c r="W100" s="15"/>
      <c r="X100" s="15"/>
      <c r="Y100" s="15"/>
      <c r="Z100" s="15"/>
      <c r="AA100" s="15"/>
      <c r="AB100" s="15"/>
      <c r="AC100" s="15"/>
    </row>
    <row r="101">
      <c r="A101" s="8">
        <v>2.3627216E7</v>
      </c>
      <c r="B101" s="9">
        <v>0.97</v>
      </c>
      <c r="C101" s="9">
        <v>0.73</v>
      </c>
      <c r="D101" s="9">
        <v>0.74</v>
      </c>
      <c r="E101" s="9">
        <v>0.89</v>
      </c>
      <c r="F101" s="9">
        <v>0.4</v>
      </c>
      <c r="G101" s="9">
        <v>0.74</v>
      </c>
      <c r="H101" s="9">
        <v>0.85</v>
      </c>
      <c r="I101" s="9">
        <v>0.7</v>
      </c>
      <c r="J101" s="9">
        <v>0.88</v>
      </c>
      <c r="K101" s="9">
        <v>0.83</v>
      </c>
      <c r="L101" s="9">
        <v>1.0</v>
      </c>
      <c r="M101" s="9">
        <v>0.68</v>
      </c>
      <c r="N101" s="9">
        <f t="shared" si="1"/>
        <v>0.7841666667</v>
      </c>
      <c r="O101" s="10" t="str">
        <f t="shared" si="2"/>
        <v>#REF!</v>
      </c>
      <c r="P101" s="11">
        <v>50.0</v>
      </c>
      <c r="Q101" s="12">
        <f>Revenue!Q101</f>
        <v>14300.5</v>
      </c>
      <c r="R101" s="13">
        <v>366.0</v>
      </c>
      <c r="S101" s="14">
        <v>4.0</v>
      </c>
      <c r="T101" s="15"/>
      <c r="U101" s="15"/>
      <c r="V101" s="15"/>
      <c r="W101" s="15"/>
      <c r="X101" s="15"/>
      <c r="Y101" s="15"/>
      <c r="Z101" s="15"/>
      <c r="AA101" s="15"/>
      <c r="AB101" s="15"/>
      <c r="AC101" s="15"/>
    </row>
    <row r="102">
      <c r="A102" s="8">
        <v>2.9353224E7</v>
      </c>
      <c r="B102" s="9">
        <v>0.76</v>
      </c>
      <c r="C102" s="9">
        <v>0.8</v>
      </c>
      <c r="D102" s="9">
        <v>0.47</v>
      </c>
      <c r="E102" s="9">
        <v>0.7</v>
      </c>
      <c r="F102" s="9">
        <v>0.75</v>
      </c>
      <c r="G102" s="9">
        <v>0.86</v>
      </c>
      <c r="H102" s="9">
        <v>0.84</v>
      </c>
      <c r="I102" s="9">
        <v>0.959999999999994</v>
      </c>
      <c r="J102" s="9">
        <v>0.9</v>
      </c>
      <c r="K102" s="9">
        <v>0.99</v>
      </c>
      <c r="L102" s="9">
        <v>0.75</v>
      </c>
      <c r="M102" s="9">
        <v>0.72</v>
      </c>
      <c r="N102" s="9">
        <f t="shared" si="1"/>
        <v>0.7916666667</v>
      </c>
      <c r="O102" s="10" t="str">
        <f t="shared" si="2"/>
        <v>#REF!</v>
      </c>
      <c r="P102" s="11">
        <v>281.0</v>
      </c>
      <c r="Q102" s="12">
        <f>Revenue!Q102</f>
        <v>81178.09</v>
      </c>
      <c r="R102" s="13">
        <v>364.0</v>
      </c>
      <c r="S102" s="14">
        <v>8.0</v>
      </c>
      <c r="T102" s="15"/>
      <c r="U102" s="15"/>
      <c r="V102" s="15"/>
      <c r="W102" s="15"/>
      <c r="X102" s="15"/>
      <c r="Y102" s="15"/>
      <c r="Z102" s="15"/>
      <c r="AA102" s="15"/>
      <c r="AB102" s="15"/>
      <c r="AC102" s="15"/>
    </row>
    <row r="103">
      <c r="A103" s="8">
        <v>287406.0</v>
      </c>
      <c r="B103" s="9">
        <v>0.66</v>
      </c>
      <c r="C103" s="9">
        <v>0.84</v>
      </c>
      <c r="D103" s="9">
        <v>0.66</v>
      </c>
      <c r="E103" s="9">
        <v>0.48</v>
      </c>
      <c r="F103" s="9">
        <v>0.48</v>
      </c>
      <c r="G103" s="9">
        <v>0.73</v>
      </c>
      <c r="H103" s="9">
        <v>0.86</v>
      </c>
      <c r="I103" s="9">
        <v>0.939999999999995</v>
      </c>
      <c r="J103" s="9">
        <v>0.78</v>
      </c>
      <c r="K103" s="9">
        <v>0.81</v>
      </c>
      <c r="L103" s="9">
        <v>0.96</v>
      </c>
      <c r="M103" s="9">
        <v>0.77</v>
      </c>
      <c r="N103" s="9">
        <f t="shared" si="1"/>
        <v>0.7475</v>
      </c>
      <c r="O103" s="10" t="str">
        <f t="shared" si="2"/>
        <v>#REF!</v>
      </c>
      <c r="P103" s="11">
        <v>99.0</v>
      </c>
      <c r="Q103" s="12">
        <f>Revenue!Q103</f>
        <v>26987.4</v>
      </c>
      <c r="R103" s="13">
        <v>361.0</v>
      </c>
      <c r="S103" s="14">
        <v>10.0</v>
      </c>
      <c r="T103" s="15"/>
      <c r="U103" s="15"/>
      <c r="V103" s="15"/>
      <c r="W103" s="15"/>
      <c r="X103" s="15"/>
      <c r="Y103" s="15"/>
      <c r="Z103" s="15"/>
      <c r="AA103" s="15"/>
      <c r="AB103" s="15"/>
      <c r="AC103" s="15"/>
    </row>
    <row r="104">
      <c r="A104" s="8">
        <v>1.8791709E7</v>
      </c>
      <c r="B104" s="9">
        <v>0.68</v>
      </c>
      <c r="C104" s="9">
        <v>0.98</v>
      </c>
      <c r="D104" s="9">
        <v>0.75</v>
      </c>
      <c r="E104" s="9">
        <v>0.73</v>
      </c>
      <c r="F104" s="9">
        <v>0.75</v>
      </c>
      <c r="G104" s="9">
        <v>0.7</v>
      </c>
      <c r="H104" s="9">
        <v>0.92</v>
      </c>
      <c r="I104" s="9">
        <v>0.829999999999997</v>
      </c>
      <c r="J104" s="9">
        <v>0.84</v>
      </c>
      <c r="K104" s="9">
        <v>0.81</v>
      </c>
      <c r="L104" s="9">
        <v>0.75</v>
      </c>
      <c r="M104" s="9">
        <v>0.79</v>
      </c>
      <c r="N104" s="9">
        <f t="shared" si="1"/>
        <v>0.7941666667</v>
      </c>
      <c r="O104" s="10" t="str">
        <f t="shared" si="2"/>
        <v>#REF!</v>
      </c>
      <c r="P104" s="11">
        <v>145.0</v>
      </c>
      <c r="Q104" s="12">
        <f>Revenue!Q104</f>
        <v>41973.15</v>
      </c>
      <c r="R104" s="13">
        <v>359.0</v>
      </c>
      <c r="S104" s="14">
        <v>5.0</v>
      </c>
      <c r="T104" s="15"/>
      <c r="U104" s="15"/>
      <c r="V104" s="15"/>
      <c r="W104" s="15"/>
      <c r="X104" s="15"/>
      <c r="Y104" s="15"/>
      <c r="Z104" s="15"/>
      <c r="AA104" s="15"/>
      <c r="AB104" s="15"/>
      <c r="AC104" s="15"/>
    </row>
    <row r="105">
      <c r="A105" s="8">
        <v>1.7875047E7</v>
      </c>
      <c r="B105" s="9">
        <v>0.77</v>
      </c>
      <c r="C105" s="9">
        <v>0.83</v>
      </c>
      <c r="D105" s="9">
        <v>0.48</v>
      </c>
      <c r="E105" s="9">
        <v>0.47</v>
      </c>
      <c r="F105" s="9">
        <v>0.54</v>
      </c>
      <c r="G105" s="9">
        <v>0.96</v>
      </c>
      <c r="H105" s="9">
        <v>0.98</v>
      </c>
      <c r="I105" s="9">
        <v>0.869999999999996</v>
      </c>
      <c r="J105" s="9">
        <v>0.82</v>
      </c>
      <c r="K105" s="9">
        <v>0.96</v>
      </c>
      <c r="L105" s="9">
        <v>0.75</v>
      </c>
      <c r="M105" s="9">
        <v>0.94</v>
      </c>
      <c r="N105" s="9">
        <f t="shared" si="1"/>
        <v>0.7808333333</v>
      </c>
      <c r="O105" s="10" t="str">
        <f t="shared" si="2"/>
        <v>#REF!</v>
      </c>
      <c r="P105" s="11">
        <v>80.0</v>
      </c>
      <c r="Q105" s="12">
        <f>Revenue!Q105</f>
        <v>22798.4</v>
      </c>
      <c r="R105" s="13">
        <v>345.0</v>
      </c>
      <c r="S105" s="14">
        <v>5.0</v>
      </c>
      <c r="T105" s="15"/>
      <c r="U105" s="15"/>
      <c r="V105" s="15"/>
      <c r="W105" s="15"/>
      <c r="X105" s="15"/>
      <c r="Y105" s="15"/>
      <c r="Z105" s="15"/>
      <c r="AA105" s="15"/>
      <c r="AB105" s="15"/>
      <c r="AC105" s="15"/>
    </row>
    <row r="106">
      <c r="A106" s="8">
        <v>1.381199E7</v>
      </c>
      <c r="B106" s="9">
        <v>0.97</v>
      </c>
      <c r="C106" s="9">
        <v>0.99</v>
      </c>
      <c r="D106" s="9">
        <v>0.84</v>
      </c>
      <c r="E106" s="9">
        <v>0.58</v>
      </c>
      <c r="F106" s="9">
        <v>0.55</v>
      </c>
      <c r="G106" s="9">
        <v>0.8</v>
      </c>
      <c r="H106" s="9">
        <v>1.0</v>
      </c>
      <c r="I106" s="9">
        <v>0.68</v>
      </c>
      <c r="J106" s="9">
        <v>0.96</v>
      </c>
      <c r="K106" s="9">
        <v>0.94</v>
      </c>
      <c r="L106" s="9">
        <v>0.75</v>
      </c>
      <c r="M106" s="9">
        <v>0.9</v>
      </c>
      <c r="N106" s="9">
        <f t="shared" si="1"/>
        <v>0.83</v>
      </c>
      <c r="O106" s="10" t="str">
        <f t="shared" si="2"/>
        <v>#REF!</v>
      </c>
      <c r="P106" s="11">
        <v>75.0</v>
      </c>
      <c r="Q106" s="12">
        <f>Revenue!Q106</f>
        <v>22702.5</v>
      </c>
      <c r="R106" s="13">
        <v>344.0</v>
      </c>
      <c r="S106" s="14">
        <v>5.0</v>
      </c>
      <c r="T106" s="15"/>
      <c r="U106" s="15"/>
      <c r="V106" s="15"/>
      <c r="W106" s="15"/>
      <c r="X106" s="15"/>
      <c r="Y106" s="15"/>
      <c r="Z106" s="15"/>
      <c r="AA106" s="15"/>
      <c r="AB106" s="15"/>
      <c r="AC106" s="15"/>
    </row>
    <row r="107">
      <c r="A107" s="8">
        <v>2.5297365E7</v>
      </c>
      <c r="B107" s="9">
        <v>0.69</v>
      </c>
      <c r="C107" s="9">
        <v>0.86</v>
      </c>
      <c r="D107" s="9">
        <v>0.42</v>
      </c>
      <c r="E107" s="9">
        <v>0.71</v>
      </c>
      <c r="F107" s="9">
        <v>0.56</v>
      </c>
      <c r="G107" s="9">
        <v>0.92</v>
      </c>
      <c r="H107" s="9">
        <v>0.76</v>
      </c>
      <c r="I107" s="9">
        <v>0.919999999999995</v>
      </c>
      <c r="J107" s="9">
        <v>1.0</v>
      </c>
      <c r="K107" s="9">
        <v>0.91</v>
      </c>
      <c r="L107" s="9">
        <v>0.78</v>
      </c>
      <c r="M107" s="9">
        <v>0.82</v>
      </c>
      <c r="N107" s="9">
        <f t="shared" si="1"/>
        <v>0.7791666667</v>
      </c>
      <c r="O107" s="10" t="str">
        <f t="shared" si="2"/>
        <v>#REF!</v>
      </c>
      <c r="P107" s="11">
        <v>97.0</v>
      </c>
      <c r="Q107" s="12">
        <f>Revenue!Q107</f>
        <v>27534.42</v>
      </c>
      <c r="R107" s="13">
        <v>339.0</v>
      </c>
      <c r="S107" s="14">
        <v>8.0</v>
      </c>
      <c r="T107" s="15"/>
      <c r="U107" s="15"/>
      <c r="V107" s="15"/>
      <c r="W107" s="15"/>
      <c r="X107" s="15"/>
      <c r="Y107" s="15"/>
      <c r="Z107" s="15"/>
      <c r="AA107" s="15"/>
      <c r="AB107" s="15"/>
      <c r="AC107" s="15"/>
    </row>
    <row r="108">
      <c r="A108" s="8">
        <v>3.1388226E7</v>
      </c>
      <c r="B108" s="9">
        <v>0.67</v>
      </c>
      <c r="C108" s="9">
        <v>0.85</v>
      </c>
      <c r="D108" s="9">
        <v>0.59</v>
      </c>
      <c r="E108" s="9">
        <v>0.9</v>
      </c>
      <c r="F108" s="9">
        <v>0.83</v>
      </c>
      <c r="G108" s="9">
        <v>0.98</v>
      </c>
      <c r="H108" s="9">
        <v>0.8</v>
      </c>
      <c r="I108" s="9">
        <v>0.739999999999999</v>
      </c>
      <c r="J108" s="9">
        <v>0.98</v>
      </c>
      <c r="K108" s="9">
        <v>0.82</v>
      </c>
      <c r="L108" s="9">
        <v>0.84</v>
      </c>
      <c r="M108" s="9">
        <v>1.0</v>
      </c>
      <c r="N108" s="9">
        <f t="shared" si="1"/>
        <v>0.8333333333</v>
      </c>
      <c r="O108" s="10" t="str">
        <f t="shared" si="2"/>
        <v>#REF!</v>
      </c>
      <c r="P108" s="11">
        <v>149.0</v>
      </c>
      <c r="Q108" s="12">
        <f>Revenue!Q108</f>
        <v>45258.75</v>
      </c>
      <c r="R108" s="13">
        <v>334.0</v>
      </c>
      <c r="S108" s="14">
        <v>6.0</v>
      </c>
      <c r="T108" s="15"/>
      <c r="U108" s="15"/>
      <c r="V108" s="15"/>
      <c r="W108" s="15"/>
      <c r="X108" s="15"/>
      <c r="Y108" s="15"/>
      <c r="Z108" s="15"/>
      <c r="AA108" s="15"/>
      <c r="AB108" s="15"/>
      <c r="AC108" s="15"/>
    </row>
    <row r="109">
      <c r="A109" s="8">
        <v>1.526941E7</v>
      </c>
      <c r="B109" s="9">
        <v>0.88</v>
      </c>
      <c r="C109" s="9">
        <v>0.91</v>
      </c>
      <c r="D109" s="9">
        <v>0.79</v>
      </c>
      <c r="E109" s="9">
        <v>0.61</v>
      </c>
      <c r="F109" s="9">
        <v>0.57</v>
      </c>
      <c r="G109" s="9">
        <v>0.76</v>
      </c>
      <c r="H109" s="9">
        <v>0.84</v>
      </c>
      <c r="I109" s="9">
        <v>0.869999999999996</v>
      </c>
      <c r="J109" s="9">
        <v>0.87</v>
      </c>
      <c r="K109" s="9">
        <v>0.85</v>
      </c>
      <c r="L109" s="9">
        <v>0.71</v>
      </c>
      <c r="M109" s="9">
        <v>0.9</v>
      </c>
      <c r="N109" s="9">
        <f t="shared" si="1"/>
        <v>0.7966666667</v>
      </c>
      <c r="O109" s="10" t="str">
        <f t="shared" si="2"/>
        <v>#REF!</v>
      </c>
      <c r="P109" s="11">
        <v>135.0</v>
      </c>
      <c r="Q109" s="12">
        <f>Revenue!Q109</f>
        <v>39241.8</v>
      </c>
      <c r="R109" s="13">
        <v>323.0</v>
      </c>
      <c r="S109" s="14">
        <v>5.0</v>
      </c>
      <c r="T109" s="15"/>
      <c r="U109" s="15"/>
      <c r="V109" s="15"/>
      <c r="W109" s="15"/>
      <c r="X109" s="15"/>
      <c r="Y109" s="15"/>
      <c r="Z109" s="15"/>
      <c r="AA109" s="15"/>
      <c r="AB109" s="15"/>
      <c r="AC109" s="15"/>
    </row>
    <row r="110">
      <c r="A110" s="8">
        <v>1.3432035E7</v>
      </c>
      <c r="B110" s="9">
        <v>0.94</v>
      </c>
      <c r="C110" s="9">
        <v>0.86</v>
      </c>
      <c r="D110" s="9">
        <v>0.56</v>
      </c>
      <c r="E110" s="9">
        <v>0.87</v>
      </c>
      <c r="F110" s="9">
        <v>0.79</v>
      </c>
      <c r="G110" s="9">
        <v>0.68</v>
      </c>
      <c r="H110" s="9">
        <v>0.91</v>
      </c>
      <c r="I110" s="9">
        <v>0.759999999999998</v>
      </c>
      <c r="J110" s="9">
        <v>0.83</v>
      </c>
      <c r="K110" s="9">
        <v>0.86</v>
      </c>
      <c r="L110" s="9">
        <v>0.83</v>
      </c>
      <c r="M110" s="9">
        <v>0.72</v>
      </c>
      <c r="N110" s="9">
        <f t="shared" si="1"/>
        <v>0.8008333333</v>
      </c>
      <c r="O110" s="10" t="str">
        <f t="shared" si="2"/>
        <v>#REF!</v>
      </c>
      <c r="P110" s="11">
        <v>115.0</v>
      </c>
      <c r="Q110" s="12">
        <f>Revenue!Q110</f>
        <v>33593.8</v>
      </c>
      <c r="R110" s="13">
        <v>320.0</v>
      </c>
      <c r="S110" s="14">
        <v>6.0</v>
      </c>
      <c r="T110" s="15"/>
      <c r="U110" s="15"/>
      <c r="V110" s="15"/>
      <c r="W110" s="15"/>
      <c r="X110" s="15"/>
      <c r="Y110" s="15"/>
      <c r="Z110" s="15"/>
      <c r="AA110" s="15"/>
      <c r="AB110" s="15"/>
      <c r="AC110" s="15"/>
    </row>
    <row r="111">
      <c r="A111" s="8">
        <v>7051769.0</v>
      </c>
      <c r="B111" s="9">
        <v>0.64</v>
      </c>
      <c r="C111" s="9">
        <v>0.82</v>
      </c>
      <c r="D111" s="9">
        <v>0.83</v>
      </c>
      <c r="E111" s="9">
        <v>0.88</v>
      </c>
      <c r="F111" s="9">
        <v>0.38</v>
      </c>
      <c r="G111" s="9">
        <v>0.94</v>
      </c>
      <c r="H111" s="9">
        <v>0.87</v>
      </c>
      <c r="I111" s="9">
        <v>0.819999999999997</v>
      </c>
      <c r="J111" s="9">
        <v>0.95</v>
      </c>
      <c r="K111" s="9">
        <v>0.81</v>
      </c>
      <c r="L111" s="9">
        <v>0.78</v>
      </c>
      <c r="M111" s="9">
        <v>0.84</v>
      </c>
      <c r="N111" s="9">
        <f t="shared" si="1"/>
        <v>0.7966666667</v>
      </c>
      <c r="O111" s="10" t="str">
        <f t="shared" si="2"/>
        <v>#REF!</v>
      </c>
      <c r="P111" s="11">
        <v>125.0</v>
      </c>
      <c r="Q111" s="12">
        <f>Revenue!Q111</f>
        <v>36293.75</v>
      </c>
      <c r="R111" s="13">
        <v>318.0</v>
      </c>
      <c r="S111" s="14">
        <v>6.0</v>
      </c>
      <c r="T111" s="15"/>
      <c r="U111" s="15"/>
      <c r="V111" s="15"/>
      <c r="W111" s="15"/>
      <c r="X111" s="15"/>
      <c r="Y111" s="15"/>
      <c r="Z111" s="15"/>
      <c r="AA111" s="15"/>
      <c r="AB111" s="15"/>
      <c r="AC111" s="15"/>
    </row>
    <row r="112">
      <c r="A112" s="8">
        <v>1.8716488E7</v>
      </c>
      <c r="B112" s="9">
        <v>0.65</v>
      </c>
      <c r="C112" s="9">
        <v>1.0</v>
      </c>
      <c r="D112" s="9">
        <v>0.57</v>
      </c>
      <c r="E112" s="9">
        <v>0.77</v>
      </c>
      <c r="F112" s="9">
        <v>0.43</v>
      </c>
      <c r="G112" s="9">
        <v>0.76</v>
      </c>
      <c r="H112" s="9">
        <v>0.72</v>
      </c>
      <c r="I112" s="9">
        <v>0.879999999999996</v>
      </c>
      <c r="J112" s="9">
        <v>0.85</v>
      </c>
      <c r="K112" s="9">
        <v>0.81</v>
      </c>
      <c r="L112" s="9">
        <v>0.85</v>
      </c>
      <c r="M112" s="9">
        <v>0.82</v>
      </c>
      <c r="N112" s="9">
        <f t="shared" si="1"/>
        <v>0.7591666667</v>
      </c>
      <c r="O112" s="10" t="str">
        <f t="shared" si="2"/>
        <v>#REF!</v>
      </c>
      <c r="P112" s="11">
        <v>100.0</v>
      </c>
      <c r="Q112" s="12">
        <f>Revenue!Q112</f>
        <v>27618</v>
      </c>
      <c r="R112" s="13">
        <v>305.0</v>
      </c>
      <c r="S112" s="14">
        <v>4.0</v>
      </c>
      <c r="T112" s="15"/>
      <c r="U112" s="15"/>
      <c r="V112" s="15"/>
      <c r="W112" s="15"/>
      <c r="X112" s="15"/>
      <c r="Y112" s="15"/>
      <c r="Z112" s="15"/>
      <c r="AA112" s="15"/>
      <c r="AB112" s="15"/>
      <c r="AC112" s="15"/>
    </row>
    <row r="113">
      <c r="A113" s="8">
        <v>1.6933178E7</v>
      </c>
      <c r="B113" s="9">
        <v>0.81</v>
      </c>
      <c r="C113" s="9">
        <v>0.89</v>
      </c>
      <c r="D113" s="9">
        <v>0.54</v>
      </c>
      <c r="E113" s="9">
        <v>0.48</v>
      </c>
      <c r="F113" s="9">
        <v>0.51</v>
      </c>
      <c r="G113" s="9">
        <v>0.68</v>
      </c>
      <c r="H113" s="9">
        <v>0.98</v>
      </c>
      <c r="I113" s="9">
        <v>0.749999999999999</v>
      </c>
      <c r="J113" s="9">
        <v>0.83</v>
      </c>
      <c r="K113" s="9">
        <v>0.9</v>
      </c>
      <c r="L113" s="9">
        <v>0.9</v>
      </c>
      <c r="M113" s="9">
        <v>0.87</v>
      </c>
      <c r="N113" s="9">
        <f t="shared" si="1"/>
        <v>0.7616666667</v>
      </c>
      <c r="O113" s="10" t="str">
        <f t="shared" si="2"/>
        <v>#REF!</v>
      </c>
      <c r="P113" s="11">
        <v>85.0</v>
      </c>
      <c r="Q113" s="12">
        <f>Revenue!Q113</f>
        <v>23611.3</v>
      </c>
      <c r="R113" s="13">
        <v>301.0</v>
      </c>
      <c r="S113" s="14">
        <v>7.0</v>
      </c>
      <c r="T113" s="15"/>
      <c r="U113" s="15"/>
      <c r="V113" s="15"/>
      <c r="W113" s="15"/>
      <c r="X113" s="15"/>
      <c r="Y113" s="15"/>
      <c r="Z113" s="15"/>
      <c r="AA113" s="15"/>
      <c r="AB113" s="15"/>
      <c r="AC113" s="15"/>
    </row>
    <row r="114">
      <c r="A114" s="8">
        <v>1.3046652E7</v>
      </c>
      <c r="B114" s="9">
        <v>0.91</v>
      </c>
      <c r="C114" s="9">
        <v>0.8</v>
      </c>
      <c r="D114" s="9">
        <v>0.58</v>
      </c>
      <c r="E114" s="9">
        <v>0.46</v>
      </c>
      <c r="F114" s="9">
        <v>0.44</v>
      </c>
      <c r="G114" s="9">
        <v>0.87</v>
      </c>
      <c r="H114" s="9">
        <v>0.9</v>
      </c>
      <c r="I114" s="9">
        <v>0.7</v>
      </c>
      <c r="J114" s="9">
        <v>0.97</v>
      </c>
      <c r="K114" s="9">
        <v>0.72</v>
      </c>
      <c r="L114" s="9">
        <v>0.92</v>
      </c>
      <c r="M114" s="9">
        <v>0.71</v>
      </c>
      <c r="N114" s="9">
        <f t="shared" si="1"/>
        <v>0.7483333333</v>
      </c>
      <c r="O114" s="10" t="str">
        <f t="shared" si="2"/>
        <v>#REF!</v>
      </c>
      <c r="P114" s="11">
        <v>79.0</v>
      </c>
      <c r="Q114" s="12">
        <f>Revenue!Q114</f>
        <v>21548.04</v>
      </c>
      <c r="R114" s="13">
        <v>295.0</v>
      </c>
      <c r="S114" s="14">
        <v>6.0</v>
      </c>
      <c r="T114" s="15"/>
      <c r="U114" s="15"/>
      <c r="V114" s="15"/>
      <c r="W114" s="15"/>
      <c r="X114" s="15"/>
      <c r="Y114" s="15"/>
      <c r="Z114" s="15"/>
      <c r="AA114" s="15"/>
      <c r="AB114" s="15"/>
      <c r="AC114" s="15"/>
    </row>
    <row r="115">
      <c r="A115" s="8">
        <v>1.7211159E7</v>
      </c>
      <c r="B115" s="9">
        <v>0.76</v>
      </c>
      <c r="C115" s="9">
        <v>0.98</v>
      </c>
      <c r="D115" s="9">
        <v>0.55</v>
      </c>
      <c r="E115" s="9">
        <v>0.74</v>
      </c>
      <c r="F115" s="9">
        <v>0.39</v>
      </c>
      <c r="G115" s="9">
        <v>0.99</v>
      </c>
      <c r="H115" s="9">
        <v>0.7</v>
      </c>
      <c r="I115" s="9">
        <v>0.849999999999997</v>
      </c>
      <c r="J115" s="9">
        <v>0.87</v>
      </c>
      <c r="K115" s="9">
        <v>0.78</v>
      </c>
      <c r="L115" s="9">
        <v>0.86</v>
      </c>
      <c r="M115" s="9">
        <v>0.86</v>
      </c>
      <c r="N115" s="9">
        <f t="shared" si="1"/>
        <v>0.7775</v>
      </c>
      <c r="O115" s="10" t="str">
        <f t="shared" si="2"/>
        <v>#REF!</v>
      </c>
      <c r="P115" s="11">
        <v>100.0</v>
      </c>
      <c r="Q115" s="12">
        <f>Revenue!Q115</f>
        <v>28283</v>
      </c>
      <c r="R115" s="13">
        <v>294.0</v>
      </c>
      <c r="S115" s="14">
        <v>6.0</v>
      </c>
      <c r="T115" s="15"/>
      <c r="U115" s="15"/>
      <c r="V115" s="15"/>
      <c r="W115" s="15"/>
      <c r="X115" s="15"/>
      <c r="Y115" s="15"/>
      <c r="Z115" s="15"/>
      <c r="AA115" s="15"/>
      <c r="AB115" s="15"/>
      <c r="AC115" s="15"/>
    </row>
    <row r="116">
      <c r="A116" s="8">
        <v>3.0132944E7</v>
      </c>
      <c r="B116" s="9">
        <v>0.76</v>
      </c>
      <c r="C116" s="9">
        <v>1.0</v>
      </c>
      <c r="D116" s="9">
        <v>0.86</v>
      </c>
      <c r="E116" s="9">
        <v>0.76</v>
      </c>
      <c r="F116" s="9">
        <v>0.84</v>
      </c>
      <c r="G116" s="9">
        <v>0.98</v>
      </c>
      <c r="H116" s="9">
        <v>0.9</v>
      </c>
      <c r="I116" s="9">
        <v>0.739999999999999</v>
      </c>
      <c r="J116" s="9">
        <v>0.83</v>
      </c>
      <c r="K116" s="9">
        <v>0.97</v>
      </c>
      <c r="L116" s="9">
        <v>0.95</v>
      </c>
      <c r="M116" s="9">
        <v>0.96</v>
      </c>
      <c r="N116" s="9">
        <f t="shared" si="1"/>
        <v>0.8791666667</v>
      </c>
      <c r="O116" s="10" t="str">
        <f t="shared" si="2"/>
        <v>#REF!</v>
      </c>
      <c r="P116" s="11">
        <v>65.0</v>
      </c>
      <c r="Q116" s="12">
        <f>Revenue!Q116</f>
        <v>20834.45</v>
      </c>
      <c r="R116" s="13">
        <v>290.0</v>
      </c>
      <c r="S116" s="14">
        <v>3.0</v>
      </c>
      <c r="T116" s="15"/>
      <c r="U116" s="15"/>
      <c r="V116" s="15"/>
      <c r="W116" s="15"/>
      <c r="X116" s="15"/>
      <c r="Y116" s="15"/>
      <c r="Z116" s="15"/>
      <c r="AA116" s="15"/>
      <c r="AB116" s="15"/>
      <c r="AC116" s="15"/>
    </row>
    <row r="117">
      <c r="A117" s="8">
        <v>2.7815137E7</v>
      </c>
      <c r="B117" s="9">
        <v>0.75</v>
      </c>
      <c r="C117" s="9">
        <v>0.67</v>
      </c>
      <c r="D117" s="9">
        <v>0.72</v>
      </c>
      <c r="E117" s="9">
        <v>0.78</v>
      </c>
      <c r="F117" s="9">
        <v>0.56</v>
      </c>
      <c r="G117" s="9">
        <v>0.68</v>
      </c>
      <c r="H117" s="9">
        <v>0.79</v>
      </c>
      <c r="I117" s="9">
        <v>0.7</v>
      </c>
      <c r="J117" s="9">
        <v>0.77</v>
      </c>
      <c r="K117" s="9">
        <v>0.96</v>
      </c>
      <c r="L117" s="9">
        <v>0.96</v>
      </c>
      <c r="M117" s="9">
        <v>0.69</v>
      </c>
      <c r="N117" s="9">
        <f t="shared" si="1"/>
        <v>0.7525</v>
      </c>
      <c r="O117" s="10" t="str">
        <f t="shared" si="2"/>
        <v>#REF!</v>
      </c>
      <c r="P117" s="11">
        <v>112.0</v>
      </c>
      <c r="Q117" s="12">
        <f>Revenue!Q117</f>
        <v>30769.76</v>
      </c>
      <c r="R117" s="13">
        <v>288.0</v>
      </c>
      <c r="S117" s="14">
        <v>3.0</v>
      </c>
      <c r="T117" s="15"/>
      <c r="U117" s="15"/>
      <c r="V117" s="15"/>
      <c r="W117" s="15"/>
      <c r="X117" s="15"/>
      <c r="Y117" s="15"/>
      <c r="Z117" s="15"/>
      <c r="AA117" s="15"/>
      <c r="AB117" s="15"/>
      <c r="AC117" s="15"/>
    </row>
    <row r="118">
      <c r="A118" s="8">
        <v>7843162.0</v>
      </c>
      <c r="B118" s="9">
        <v>0.72</v>
      </c>
      <c r="C118" s="9">
        <v>0.69</v>
      </c>
      <c r="D118" s="9">
        <v>0.83</v>
      </c>
      <c r="E118" s="9">
        <v>0.68</v>
      </c>
      <c r="F118" s="9">
        <v>0.43</v>
      </c>
      <c r="G118" s="9">
        <v>0.7</v>
      </c>
      <c r="H118" s="9">
        <v>0.99</v>
      </c>
      <c r="I118" s="9">
        <v>0.919999999999995</v>
      </c>
      <c r="J118" s="9">
        <v>0.99</v>
      </c>
      <c r="K118" s="9">
        <v>0.98</v>
      </c>
      <c r="L118" s="9">
        <v>0.93</v>
      </c>
      <c r="M118" s="9">
        <v>0.92</v>
      </c>
      <c r="N118" s="9">
        <f t="shared" si="1"/>
        <v>0.815</v>
      </c>
      <c r="O118" s="10" t="str">
        <f t="shared" si="2"/>
        <v>#REF!</v>
      </c>
      <c r="P118" s="11">
        <v>80.0</v>
      </c>
      <c r="Q118" s="12">
        <f>Revenue!Q118</f>
        <v>23824.8</v>
      </c>
      <c r="R118" s="13">
        <v>285.0</v>
      </c>
      <c r="S118" s="14">
        <v>6.0</v>
      </c>
      <c r="T118" s="15"/>
      <c r="U118" s="15"/>
      <c r="V118" s="15"/>
      <c r="W118" s="15"/>
      <c r="X118" s="15"/>
      <c r="Y118" s="15"/>
      <c r="Z118" s="15"/>
      <c r="AA118" s="15"/>
      <c r="AB118" s="15"/>
      <c r="AC118" s="15"/>
    </row>
    <row r="119">
      <c r="A119" s="8">
        <v>73009.0</v>
      </c>
      <c r="B119" s="9">
        <v>0.85</v>
      </c>
      <c r="C119" s="9">
        <v>0.89</v>
      </c>
      <c r="D119" s="9">
        <v>0.72</v>
      </c>
      <c r="E119" s="9">
        <v>0.81</v>
      </c>
      <c r="F119" s="9">
        <v>0.47</v>
      </c>
      <c r="G119" s="9">
        <v>0.72</v>
      </c>
      <c r="H119" s="9">
        <v>0.75</v>
      </c>
      <c r="I119" s="9">
        <v>0.779999999999998</v>
      </c>
      <c r="J119" s="9">
        <v>1.0</v>
      </c>
      <c r="K119" s="9">
        <v>0.9</v>
      </c>
      <c r="L119" s="9">
        <v>0.97</v>
      </c>
      <c r="M119" s="9">
        <v>0.88</v>
      </c>
      <c r="N119" s="9">
        <f t="shared" si="1"/>
        <v>0.8116666667</v>
      </c>
      <c r="O119" s="10" t="str">
        <f t="shared" si="2"/>
        <v>#REF!</v>
      </c>
      <c r="P119" s="11">
        <v>80.0</v>
      </c>
      <c r="Q119" s="12">
        <f>Revenue!Q119</f>
        <v>23661.6</v>
      </c>
      <c r="R119" s="13">
        <v>285.0</v>
      </c>
      <c r="S119" s="14">
        <v>11.0</v>
      </c>
      <c r="T119" s="15"/>
      <c r="U119" s="15"/>
      <c r="V119" s="15"/>
      <c r="W119" s="15"/>
      <c r="X119" s="15"/>
      <c r="Y119" s="15"/>
      <c r="Z119" s="15"/>
      <c r="AA119" s="15"/>
      <c r="AB119" s="15"/>
      <c r="AC119" s="15"/>
    </row>
    <row r="120">
      <c r="A120" s="8">
        <v>5900089.0</v>
      </c>
      <c r="B120" s="9">
        <v>0.75</v>
      </c>
      <c r="C120" s="9">
        <v>0.84</v>
      </c>
      <c r="D120" s="9">
        <v>0.75</v>
      </c>
      <c r="E120" s="9">
        <v>0.79</v>
      </c>
      <c r="F120" s="9">
        <v>0.68</v>
      </c>
      <c r="G120" s="9">
        <v>0.98</v>
      </c>
      <c r="H120" s="9">
        <v>0.72</v>
      </c>
      <c r="I120" s="9">
        <v>0.999999999999993</v>
      </c>
      <c r="J120" s="9">
        <v>0.95</v>
      </c>
      <c r="K120" s="9">
        <v>0.73</v>
      </c>
      <c r="L120" s="9">
        <v>0.8</v>
      </c>
      <c r="M120" s="9">
        <v>0.71</v>
      </c>
      <c r="N120" s="9">
        <f t="shared" si="1"/>
        <v>0.8083333333</v>
      </c>
      <c r="O120" s="10" t="str">
        <f t="shared" si="2"/>
        <v>#REF!</v>
      </c>
      <c r="P120" s="11">
        <v>119.0</v>
      </c>
      <c r="Q120" s="12">
        <f>Revenue!Q120</f>
        <v>35064.54</v>
      </c>
      <c r="R120" s="13">
        <v>283.0</v>
      </c>
      <c r="S120" s="14">
        <v>6.0</v>
      </c>
      <c r="T120" s="15"/>
      <c r="U120" s="15"/>
      <c r="V120" s="15"/>
      <c r="W120" s="15"/>
      <c r="X120" s="15"/>
      <c r="Y120" s="15"/>
      <c r="Z120" s="15"/>
      <c r="AA120" s="15"/>
      <c r="AB120" s="15"/>
      <c r="AC120" s="15"/>
    </row>
    <row r="121">
      <c r="A121" s="8">
        <v>1.5780218E7</v>
      </c>
      <c r="B121" s="9">
        <v>0.97</v>
      </c>
      <c r="C121" s="9">
        <v>1.0</v>
      </c>
      <c r="D121" s="9">
        <v>0.59</v>
      </c>
      <c r="E121" s="9">
        <v>0.81</v>
      </c>
      <c r="F121" s="9">
        <v>0.59</v>
      </c>
      <c r="G121" s="9">
        <v>0.98</v>
      </c>
      <c r="H121" s="9">
        <v>0.76</v>
      </c>
      <c r="I121" s="9">
        <v>0.749999999999999</v>
      </c>
      <c r="J121" s="9">
        <v>0.87</v>
      </c>
      <c r="K121" s="9">
        <v>0.71</v>
      </c>
      <c r="L121" s="9">
        <v>0.97</v>
      </c>
      <c r="M121" s="9">
        <v>0.87</v>
      </c>
      <c r="N121" s="9">
        <f t="shared" si="1"/>
        <v>0.8225</v>
      </c>
      <c r="O121" s="10" t="str">
        <f t="shared" si="2"/>
        <v>#REF!</v>
      </c>
      <c r="P121" s="11">
        <v>105.0</v>
      </c>
      <c r="Q121" s="12">
        <f>Revenue!Q121</f>
        <v>31430.7</v>
      </c>
      <c r="R121" s="13">
        <v>274.0</v>
      </c>
      <c r="S121" s="14">
        <v>6.0</v>
      </c>
      <c r="T121" s="15"/>
      <c r="U121" s="15"/>
      <c r="V121" s="15"/>
      <c r="W121" s="15"/>
      <c r="X121" s="15"/>
      <c r="Y121" s="15"/>
      <c r="Z121" s="15"/>
      <c r="AA121" s="15"/>
      <c r="AB121" s="15"/>
      <c r="AC121" s="15"/>
    </row>
    <row r="122">
      <c r="A122" s="8">
        <v>1.507865E7</v>
      </c>
      <c r="B122" s="9">
        <v>0.82</v>
      </c>
      <c r="C122" s="9">
        <v>0.91</v>
      </c>
      <c r="D122" s="9">
        <v>0.66</v>
      </c>
      <c r="E122" s="9">
        <v>0.91</v>
      </c>
      <c r="F122" s="9">
        <v>0.57</v>
      </c>
      <c r="G122" s="9">
        <v>0.7</v>
      </c>
      <c r="H122" s="9">
        <v>0.8</v>
      </c>
      <c r="I122" s="9">
        <v>0.809999999999997</v>
      </c>
      <c r="J122" s="9">
        <v>0.91</v>
      </c>
      <c r="K122" s="9">
        <v>0.74</v>
      </c>
      <c r="L122" s="9">
        <v>1.0</v>
      </c>
      <c r="M122" s="9">
        <v>0.9</v>
      </c>
      <c r="N122" s="9">
        <f t="shared" si="1"/>
        <v>0.8108333333</v>
      </c>
      <c r="O122" s="10" t="str">
        <f t="shared" si="2"/>
        <v>#REF!</v>
      </c>
      <c r="P122" s="11">
        <v>180.0</v>
      </c>
      <c r="Q122" s="12">
        <f>Revenue!Q122</f>
        <v>53168.4</v>
      </c>
      <c r="R122" s="13">
        <v>274.0</v>
      </c>
      <c r="S122" s="14">
        <v>5.0</v>
      </c>
      <c r="T122" s="15"/>
      <c r="U122" s="15"/>
      <c r="V122" s="15"/>
      <c r="W122" s="15"/>
      <c r="X122" s="15"/>
      <c r="Y122" s="15"/>
      <c r="Z122" s="15"/>
      <c r="AA122" s="15"/>
      <c r="AB122" s="15"/>
      <c r="AC122" s="15"/>
    </row>
    <row r="123">
      <c r="A123" s="8">
        <v>1.5569611E7</v>
      </c>
      <c r="B123" s="9">
        <v>0.91</v>
      </c>
      <c r="C123" s="9">
        <v>0.97</v>
      </c>
      <c r="D123" s="9">
        <v>0.61</v>
      </c>
      <c r="E123" s="9">
        <v>0.56</v>
      </c>
      <c r="F123" s="9">
        <v>0.74</v>
      </c>
      <c r="G123" s="9">
        <v>0.84</v>
      </c>
      <c r="H123" s="9">
        <v>0.94</v>
      </c>
      <c r="I123" s="9">
        <v>0.709999999999999</v>
      </c>
      <c r="J123" s="9">
        <v>0.8</v>
      </c>
      <c r="K123" s="9">
        <v>0.86</v>
      </c>
      <c r="L123" s="9">
        <v>0.95</v>
      </c>
      <c r="M123" s="9">
        <v>0.73</v>
      </c>
      <c r="N123" s="9">
        <f t="shared" si="1"/>
        <v>0.8016666667</v>
      </c>
      <c r="O123" s="10" t="str">
        <f t="shared" si="2"/>
        <v>#REF!</v>
      </c>
      <c r="P123" s="11">
        <v>162.0</v>
      </c>
      <c r="Q123" s="12">
        <f>Revenue!Q123</f>
        <v>47329.92</v>
      </c>
      <c r="R123" s="13">
        <v>270.0</v>
      </c>
      <c r="S123" s="14">
        <v>5.0</v>
      </c>
      <c r="T123" s="15"/>
      <c r="U123" s="15"/>
      <c r="V123" s="15"/>
      <c r="W123" s="15"/>
      <c r="X123" s="15"/>
      <c r="Y123" s="15"/>
      <c r="Z123" s="15"/>
      <c r="AA123" s="15"/>
      <c r="AB123" s="15"/>
      <c r="AC123" s="15"/>
    </row>
    <row r="124">
      <c r="A124" s="8">
        <v>2.5860016E7</v>
      </c>
      <c r="B124" s="9">
        <v>0.87</v>
      </c>
      <c r="C124" s="9">
        <v>0.83</v>
      </c>
      <c r="D124" s="9">
        <v>0.83</v>
      </c>
      <c r="E124" s="9">
        <v>0.89</v>
      </c>
      <c r="F124" s="9">
        <v>0.71</v>
      </c>
      <c r="G124" s="9">
        <v>0.78</v>
      </c>
      <c r="H124" s="9">
        <v>0.93</v>
      </c>
      <c r="I124" s="9">
        <v>0.899999999999996</v>
      </c>
      <c r="J124" s="9">
        <v>0.99</v>
      </c>
      <c r="K124" s="9">
        <v>0.83</v>
      </c>
      <c r="L124" s="9">
        <v>0.95</v>
      </c>
      <c r="M124" s="9">
        <v>0.82</v>
      </c>
      <c r="N124" s="9">
        <f t="shared" si="1"/>
        <v>0.8608333333</v>
      </c>
      <c r="O124" s="10" t="str">
        <f t="shared" si="2"/>
        <v>#REF!</v>
      </c>
      <c r="P124" s="11">
        <v>287.0</v>
      </c>
      <c r="Q124" s="12">
        <f>Revenue!Q124</f>
        <v>90155.31</v>
      </c>
      <c r="R124" s="13">
        <v>268.0</v>
      </c>
      <c r="S124" s="14">
        <v>5.0</v>
      </c>
      <c r="T124" s="15"/>
      <c r="U124" s="15"/>
      <c r="V124" s="15"/>
      <c r="W124" s="15"/>
      <c r="X124" s="15"/>
      <c r="Y124" s="15"/>
      <c r="Z124" s="15"/>
      <c r="AA124" s="15"/>
      <c r="AB124" s="15"/>
      <c r="AC124" s="15"/>
    </row>
    <row r="125">
      <c r="A125" s="8">
        <v>2.2317216E7</v>
      </c>
      <c r="B125" s="9">
        <v>0.9</v>
      </c>
      <c r="C125" s="9">
        <v>0.81</v>
      </c>
      <c r="D125" s="9">
        <v>0.52</v>
      </c>
      <c r="E125" s="9">
        <v>0.89</v>
      </c>
      <c r="F125" s="9">
        <v>0.82</v>
      </c>
      <c r="G125" s="9">
        <v>0.83</v>
      </c>
      <c r="H125" s="9">
        <v>0.71</v>
      </c>
      <c r="I125" s="9">
        <v>0.879999999999996</v>
      </c>
      <c r="J125" s="9">
        <v>0.91</v>
      </c>
      <c r="K125" s="9">
        <v>0.8</v>
      </c>
      <c r="L125" s="9">
        <v>0.87</v>
      </c>
      <c r="M125" s="9">
        <v>0.78</v>
      </c>
      <c r="N125" s="9">
        <f t="shared" si="1"/>
        <v>0.81</v>
      </c>
      <c r="O125" s="10" t="str">
        <f t="shared" si="2"/>
        <v>#REF!</v>
      </c>
      <c r="P125" s="11">
        <v>100.0</v>
      </c>
      <c r="Q125" s="12">
        <f>Revenue!Q125</f>
        <v>29539</v>
      </c>
      <c r="R125" s="13">
        <v>267.0</v>
      </c>
      <c r="S125" s="14">
        <v>4.0</v>
      </c>
      <c r="T125" s="15"/>
      <c r="U125" s="15"/>
      <c r="V125" s="15"/>
      <c r="W125" s="15"/>
      <c r="X125" s="15"/>
      <c r="Y125" s="15"/>
      <c r="Z125" s="15"/>
      <c r="AA125" s="15"/>
      <c r="AB125" s="15"/>
      <c r="AC125" s="15"/>
    </row>
    <row r="126">
      <c r="A126" s="8">
        <v>1.0588229E7</v>
      </c>
      <c r="B126" s="9">
        <v>0.91</v>
      </c>
      <c r="C126" s="9">
        <v>0.93</v>
      </c>
      <c r="D126" s="9">
        <v>0.69</v>
      </c>
      <c r="E126" s="9">
        <v>0.71</v>
      </c>
      <c r="F126" s="9">
        <v>0.63</v>
      </c>
      <c r="G126" s="9">
        <v>0.83</v>
      </c>
      <c r="H126" s="9">
        <v>0.98</v>
      </c>
      <c r="I126" s="9">
        <v>0.979999999999994</v>
      </c>
      <c r="J126" s="9">
        <v>0.79</v>
      </c>
      <c r="K126" s="9">
        <v>0.8</v>
      </c>
      <c r="L126" s="9">
        <v>0.84</v>
      </c>
      <c r="M126" s="9">
        <v>0.86</v>
      </c>
      <c r="N126" s="9">
        <f t="shared" si="1"/>
        <v>0.8291666667</v>
      </c>
      <c r="O126" s="10" t="str">
        <f t="shared" si="2"/>
        <v>#REF!</v>
      </c>
      <c r="P126" s="11">
        <v>69.0</v>
      </c>
      <c r="Q126" s="12">
        <f>Revenue!Q126</f>
        <v>20871.81</v>
      </c>
      <c r="R126" s="13">
        <v>265.0</v>
      </c>
      <c r="S126" s="14">
        <v>6.0</v>
      </c>
      <c r="T126" s="15"/>
      <c r="U126" s="15"/>
      <c r="V126" s="15"/>
      <c r="W126" s="15"/>
      <c r="X126" s="15"/>
      <c r="Y126" s="15"/>
      <c r="Z126" s="15"/>
      <c r="AA126" s="15"/>
      <c r="AB126" s="15"/>
      <c r="AC126" s="15"/>
    </row>
    <row r="127">
      <c r="A127" s="8">
        <v>2.1571069E7</v>
      </c>
      <c r="B127" s="9">
        <v>0.76</v>
      </c>
      <c r="C127" s="9">
        <v>0.97</v>
      </c>
      <c r="D127" s="9">
        <v>0.48</v>
      </c>
      <c r="E127" s="9">
        <v>0.57</v>
      </c>
      <c r="F127" s="9">
        <v>0.51</v>
      </c>
      <c r="G127" s="9">
        <v>0.95</v>
      </c>
      <c r="H127" s="9">
        <v>0.86</v>
      </c>
      <c r="I127" s="9">
        <v>0.849999999999997</v>
      </c>
      <c r="J127" s="9">
        <v>0.92</v>
      </c>
      <c r="K127" s="9">
        <v>0.87</v>
      </c>
      <c r="L127" s="9">
        <v>0.9</v>
      </c>
      <c r="M127" s="9">
        <v>0.91</v>
      </c>
      <c r="N127" s="9">
        <f t="shared" si="1"/>
        <v>0.7958333333</v>
      </c>
      <c r="O127" s="10" t="str">
        <f t="shared" si="2"/>
        <v>#REF!</v>
      </c>
      <c r="P127" s="11">
        <v>98.0</v>
      </c>
      <c r="Q127" s="12">
        <f>Revenue!Q127</f>
        <v>28400.4</v>
      </c>
      <c r="R127" s="13">
        <v>262.0</v>
      </c>
      <c r="S127" s="14">
        <v>7.0</v>
      </c>
      <c r="T127" s="15"/>
      <c r="U127" s="15"/>
      <c r="V127" s="15"/>
      <c r="W127" s="15"/>
      <c r="X127" s="15"/>
      <c r="Y127" s="15"/>
      <c r="Z127" s="15"/>
      <c r="AA127" s="15"/>
      <c r="AB127" s="15"/>
      <c r="AC127" s="15"/>
    </row>
    <row r="128">
      <c r="A128" s="8">
        <v>1.784226E7</v>
      </c>
      <c r="B128" s="9">
        <v>0.71</v>
      </c>
      <c r="C128" s="9">
        <v>0.72</v>
      </c>
      <c r="D128" s="9">
        <v>0.85</v>
      </c>
      <c r="E128" s="9">
        <v>0.66</v>
      </c>
      <c r="F128" s="9">
        <v>0.45</v>
      </c>
      <c r="G128" s="9">
        <v>0.83</v>
      </c>
      <c r="H128" s="9">
        <v>0.94</v>
      </c>
      <c r="I128" s="9">
        <v>0.869999999999996</v>
      </c>
      <c r="J128" s="9">
        <v>0.73</v>
      </c>
      <c r="K128" s="9">
        <v>0.92</v>
      </c>
      <c r="L128" s="9">
        <v>0.89</v>
      </c>
      <c r="M128" s="9">
        <v>0.74</v>
      </c>
      <c r="N128" s="9">
        <f t="shared" si="1"/>
        <v>0.7758333333</v>
      </c>
      <c r="O128" s="10" t="str">
        <f t="shared" si="2"/>
        <v>#REF!</v>
      </c>
      <c r="P128" s="11">
        <v>142.0</v>
      </c>
      <c r="Q128" s="12">
        <f>Revenue!Q128</f>
        <v>40234.28</v>
      </c>
      <c r="R128" s="13">
        <v>262.0</v>
      </c>
      <c r="S128" s="14">
        <v>5.0</v>
      </c>
      <c r="T128" s="15"/>
      <c r="U128" s="15"/>
      <c r="V128" s="15"/>
      <c r="W128" s="15"/>
      <c r="X128" s="15"/>
      <c r="Y128" s="15"/>
      <c r="Z128" s="15"/>
      <c r="AA128" s="15"/>
      <c r="AB128" s="15"/>
      <c r="AC128" s="15"/>
    </row>
    <row r="129">
      <c r="A129" s="8">
        <v>1.9193485E7</v>
      </c>
      <c r="B129" s="9">
        <v>0.9</v>
      </c>
      <c r="C129" s="9">
        <v>0.73</v>
      </c>
      <c r="D129" s="9">
        <v>0.66</v>
      </c>
      <c r="E129" s="9">
        <v>0.8</v>
      </c>
      <c r="F129" s="9">
        <v>0.57</v>
      </c>
      <c r="G129" s="9">
        <v>0.82</v>
      </c>
      <c r="H129" s="9">
        <v>0.89</v>
      </c>
      <c r="I129" s="9">
        <v>0.709999999999999</v>
      </c>
      <c r="J129" s="9">
        <v>0.99</v>
      </c>
      <c r="K129" s="9">
        <v>0.92</v>
      </c>
      <c r="L129" s="9">
        <v>0.76</v>
      </c>
      <c r="M129" s="9">
        <v>0.84</v>
      </c>
      <c r="N129" s="9">
        <f t="shared" si="1"/>
        <v>0.7991666667</v>
      </c>
      <c r="O129" s="10" t="str">
        <f t="shared" si="2"/>
        <v>#REF!</v>
      </c>
      <c r="P129" s="11">
        <v>80.0</v>
      </c>
      <c r="Q129" s="12">
        <f>Revenue!Q129</f>
        <v>23338.4</v>
      </c>
      <c r="R129" s="13">
        <v>262.0</v>
      </c>
      <c r="S129" s="14">
        <v>4.0</v>
      </c>
      <c r="T129" s="15"/>
      <c r="U129" s="15"/>
      <c r="V129" s="15"/>
      <c r="W129" s="15"/>
      <c r="X129" s="15"/>
      <c r="Y129" s="15"/>
      <c r="Z129" s="15"/>
      <c r="AA129" s="15"/>
      <c r="AB129" s="15"/>
      <c r="AC129" s="15"/>
    </row>
    <row r="130">
      <c r="A130" s="8">
        <v>2.0863366E7</v>
      </c>
      <c r="B130" s="9">
        <v>0.68</v>
      </c>
      <c r="C130" s="9">
        <v>0.78</v>
      </c>
      <c r="D130" s="9">
        <v>0.75</v>
      </c>
      <c r="E130" s="9">
        <v>0.52</v>
      </c>
      <c r="F130" s="9">
        <v>0.48</v>
      </c>
      <c r="G130" s="9">
        <v>0.66</v>
      </c>
      <c r="H130" s="9">
        <v>0.95</v>
      </c>
      <c r="I130" s="9">
        <v>0.68</v>
      </c>
      <c r="J130" s="9">
        <v>0.94</v>
      </c>
      <c r="K130" s="9">
        <v>0.75</v>
      </c>
      <c r="L130" s="9">
        <v>0.88</v>
      </c>
      <c r="M130" s="9">
        <v>0.81</v>
      </c>
      <c r="N130" s="9">
        <f t="shared" si="1"/>
        <v>0.74</v>
      </c>
      <c r="O130" s="10" t="str">
        <f t="shared" si="2"/>
        <v>#REF!</v>
      </c>
      <c r="P130" s="11">
        <v>308.0</v>
      </c>
      <c r="Q130" s="12">
        <f>Revenue!Q130</f>
        <v>83141.52</v>
      </c>
      <c r="R130" s="13">
        <v>256.0</v>
      </c>
      <c r="S130" s="14">
        <v>6.0</v>
      </c>
      <c r="T130" s="15"/>
      <c r="U130" s="15"/>
      <c r="V130" s="15"/>
      <c r="W130" s="15"/>
      <c r="X130" s="15"/>
      <c r="Y130" s="15"/>
      <c r="Z130" s="15"/>
      <c r="AA130" s="15"/>
      <c r="AB130" s="15"/>
      <c r="AC130" s="15"/>
    </row>
    <row r="131">
      <c r="A131" s="8">
        <v>1.8734906E7</v>
      </c>
      <c r="B131" s="9">
        <v>0.67</v>
      </c>
      <c r="C131" s="9">
        <v>0.92</v>
      </c>
      <c r="D131" s="9">
        <v>0.67</v>
      </c>
      <c r="E131" s="9">
        <v>0.69</v>
      </c>
      <c r="F131" s="9">
        <v>0.69</v>
      </c>
      <c r="G131" s="9">
        <v>0.78</v>
      </c>
      <c r="H131" s="9">
        <v>0.89</v>
      </c>
      <c r="I131" s="9">
        <v>0.779999999999998</v>
      </c>
      <c r="J131" s="9">
        <v>0.81</v>
      </c>
      <c r="K131" s="9">
        <v>0.9</v>
      </c>
      <c r="L131" s="9">
        <v>0.75</v>
      </c>
      <c r="M131" s="9">
        <v>0.84</v>
      </c>
      <c r="N131" s="9">
        <f t="shared" si="1"/>
        <v>0.7825</v>
      </c>
      <c r="O131" s="10" t="str">
        <f t="shared" si="2"/>
        <v>#REF!</v>
      </c>
      <c r="P131" s="11">
        <v>159.0</v>
      </c>
      <c r="Q131" s="12">
        <f>Revenue!Q131</f>
        <v>45362.7</v>
      </c>
      <c r="R131" s="13">
        <v>251.0</v>
      </c>
      <c r="S131" s="14">
        <v>6.0</v>
      </c>
      <c r="T131" s="15"/>
      <c r="U131" s="15"/>
      <c r="V131" s="15"/>
      <c r="W131" s="15"/>
      <c r="X131" s="15"/>
      <c r="Y131" s="15"/>
      <c r="Z131" s="15"/>
      <c r="AA131" s="15"/>
      <c r="AB131" s="15"/>
      <c r="AC131" s="15"/>
    </row>
    <row r="132">
      <c r="A132" s="8">
        <v>2.2011059E7</v>
      </c>
      <c r="B132" s="9">
        <v>0.65</v>
      </c>
      <c r="C132" s="9">
        <v>0.77</v>
      </c>
      <c r="D132" s="9">
        <v>0.75</v>
      </c>
      <c r="E132" s="9">
        <v>0.6</v>
      </c>
      <c r="F132" s="9">
        <v>0.77</v>
      </c>
      <c r="G132" s="9">
        <v>0.91</v>
      </c>
      <c r="H132" s="9">
        <v>0.97</v>
      </c>
      <c r="I132" s="9">
        <v>0.909999999999995</v>
      </c>
      <c r="J132" s="9">
        <v>0.84</v>
      </c>
      <c r="K132" s="9">
        <v>0.73</v>
      </c>
      <c r="L132" s="9">
        <v>0.98</v>
      </c>
      <c r="M132" s="9">
        <v>0.95</v>
      </c>
      <c r="N132" s="9">
        <f t="shared" si="1"/>
        <v>0.8191666667</v>
      </c>
      <c r="O132" s="10" t="str">
        <f t="shared" si="2"/>
        <v>#REF!</v>
      </c>
      <c r="P132" s="11">
        <v>48.0</v>
      </c>
      <c r="Q132" s="12">
        <f>Revenue!Q132</f>
        <v>14356.32</v>
      </c>
      <c r="R132" s="13">
        <v>248.0</v>
      </c>
      <c r="S132" s="14">
        <v>4.0</v>
      </c>
      <c r="T132" s="15"/>
      <c r="U132" s="15"/>
      <c r="V132" s="15"/>
      <c r="W132" s="15"/>
      <c r="X132" s="15"/>
      <c r="Y132" s="15"/>
      <c r="Z132" s="15"/>
      <c r="AA132" s="15"/>
      <c r="AB132" s="15"/>
      <c r="AC132" s="15"/>
    </row>
    <row r="133">
      <c r="A133" s="8">
        <v>1.1412539E7</v>
      </c>
      <c r="B133" s="9">
        <v>0.63</v>
      </c>
      <c r="C133" s="9">
        <v>0.93</v>
      </c>
      <c r="D133" s="9">
        <v>0.56</v>
      </c>
      <c r="E133" s="9">
        <v>0.48</v>
      </c>
      <c r="F133" s="9">
        <v>0.74</v>
      </c>
      <c r="G133" s="9">
        <v>0.88</v>
      </c>
      <c r="H133" s="9">
        <v>0.99</v>
      </c>
      <c r="I133" s="9">
        <v>0.759999999999998</v>
      </c>
      <c r="J133" s="9">
        <v>0.78</v>
      </c>
      <c r="K133" s="9">
        <v>0.9</v>
      </c>
      <c r="L133" s="9">
        <v>0.72</v>
      </c>
      <c r="M133" s="9">
        <v>0.89</v>
      </c>
      <c r="N133" s="9">
        <f t="shared" si="1"/>
        <v>0.7716666667</v>
      </c>
      <c r="O133" s="10" t="str">
        <f t="shared" si="2"/>
        <v>#REF!</v>
      </c>
      <c r="P133" s="11">
        <v>269.0</v>
      </c>
      <c r="Q133" s="12">
        <f>Revenue!Q133</f>
        <v>75699.29</v>
      </c>
      <c r="R133" s="13">
        <v>248.0</v>
      </c>
      <c r="S133" s="14">
        <v>6.0</v>
      </c>
      <c r="T133" s="15"/>
      <c r="U133" s="15"/>
      <c r="V133" s="15"/>
      <c r="W133" s="15"/>
      <c r="X133" s="15"/>
      <c r="Y133" s="15"/>
      <c r="Z133" s="15"/>
      <c r="AA133" s="15"/>
      <c r="AB133" s="15"/>
      <c r="AC133" s="15"/>
    </row>
    <row r="134">
      <c r="A134" s="8">
        <v>1.9468709E7</v>
      </c>
      <c r="B134" s="9">
        <v>0.87</v>
      </c>
      <c r="C134" s="9">
        <v>0.93</v>
      </c>
      <c r="D134" s="9">
        <v>0.52</v>
      </c>
      <c r="E134" s="9">
        <v>0.74</v>
      </c>
      <c r="F134" s="9">
        <v>0.59</v>
      </c>
      <c r="G134" s="9">
        <v>0.8</v>
      </c>
      <c r="H134" s="9">
        <v>0.87</v>
      </c>
      <c r="I134" s="9">
        <v>0.779999999999998</v>
      </c>
      <c r="J134" s="9">
        <v>0.96</v>
      </c>
      <c r="K134" s="9">
        <v>0.86</v>
      </c>
      <c r="L134" s="9">
        <v>0.9</v>
      </c>
      <c r="M134" s="9">
        <v>0.72</v>
      </c>
      <c r="N134" s="9">
        <f t="shared" si="1"/>
        <v>0.795</v>
      </c>
      <c r="O134" s="10" t="str">
        <f t="shared" si="2"/>
        <v>#REF!</v>
      </c>
      <c r="P134" s="11">
        <v>98.0</v>
      </c>
      <c r="Q134" s="12">
        <f>Revenue!Q134</f>
        <v>28375.9</v>
      </c>
      <c r="R134" s="13">
        <v>245.0</v>
      </c>
      <c r="S134" s="14">
        <v>4.0</v>
      </c>
      <c r="T134" s="15"/>
      <c r="U134" s="15"/>
      <c r="V134" s="15"/>
      <c r="W134" s="15"/>
      <c r="X134" s="15"/>
      <c r="Y134" s="15"/>
      <c r="Z134" s="15"/>
      <c r="AA134" s="15"/>
      <c r="AB134" s="15"/>
      <c r="AC134" s="15"/>
    </row>
    <row r="135">
      <c r="A135" s="8">
        <v>5406160.0</v>
      </c>
      <c r="B135" s="9">
        <v>0.82</v>
      </c>
      <c r="C135" s="9">
        <v>0.85</v>
      </c>
      <c r="D135" s="9">
        <v>0.85</v>
      </c>
      <c r="E135" s="9">
        <v>0.8</v>
      </c>
      <c r="F135" s="9">
        <v>0.46</v>
      </c>
      <c r="G135" s="9">
        <v>0.98</v>
      </c>
      <c r="H135" s="9">
        <v>0.94</v>
      </c>
      <c r="I135" s="9">
        <v>0.719999999999999</v>
      </c>
      <c r="J135" s="9">
        <v>0.87</v>
      </c>
      <c r="K135" s="9">
        <v>0.78</v>
      </c>
      <c r="L135" s="9">
        <v>0.95</v>
      </c>
      <c r="M135" s="9">
        <v>0.83</v>
      </c>
      <c r="N135" s="9">
        <f t="shared" si="1"/>
        <v>0.8208333333</v>
      </c>
      <c r="O135" s="10" t="str">
        <f t="shared" si="2"/>
        <v>#REF!</v>
      </c>
      <c r="P135" s="11">
        <v>158.0</v>
      </c>
      <c r="Q135" s="12">
        <f>Revenue!Q135</f>
        <v>47273.6</v>
      </c>
      <c r="R135" s="13">
        <v>242.0</v>
      </c>
      <c r="S135" s="14">
        <v>7.0</v>
      </c>
      <c r="T135" s="15"/>
      <c r="U135" s="15"/>
      <c r="V135" s="15"/>
      <c r="W135" s="15"/>
      <c r="X135" s="15"/>
      <c r="Y135" s="15"/>
      <c r="Z135" s="15"/>
      <c r="AA135" s="15"/>
      <c r="AB135" s="15"/>
      <c r="AC135" s="15"/>
    </row>
    <row r="136">
      <c r="A136" s="8">
        <v>2.1334223E7</v>
      </c>
      <c r="B136" s="9">
        <v>0.79</v>
      </c>
      <c r="C136" s="9">
        <v>0.76</v>
      </c>
      <c r="D136" s="9">
        <v>0.61</v>
      </c>
      <c r="E136" s="9">
        <v>0.76</v>
      </c>
      <c r="F136" s="9">
        <v>0.4</v>
      </c>
      <c r="G136" s="9">
        <v>0.7</v>
      </c>
      <c r="H136" s="9">
        <v>0.94</v>
      </c>
      <c r="I136" s="9">
        <v>0.849999999999997</v>
      </c>
      <c r="J136" s="9">
        <v>0.83</v>
      </c>
      <c r="K136" s="9">
        <v>0.72</v>
      </c>
      <c r="L136" s="9">
        <v>0.73</v>
      </c>
      <c r="M136" s="9">
        <v>0.9</v>
      </c>
      <c r="N136" s="9">
        <f t="shared" si="1"/>
        <v>0.7491666667</v>
      </c>
      <c r="O136" s="10" t="str">
        <f t="shared" si="2"/>
        <v>#REF!</v>
      </c>
      <c r="P136" s="11">
        <v>129.0</v>
      </c>
      <c r="Q136" s="12">
        <f>Revenue!Q136</f>
        <v>35267.31</v>
      </c>
      <c r="R136" s="13">
        <v>241.0</v>
      </c>
      <c r="S136" s="14">
        <v>5.0</v>
      </c>
      <c r="T136" s="15"/>
      <c r="U136" s="15"/>
      <c r="V136" s="15"/>
      <c r="W136" s="15"/>
      <c r="X136" s="15"/>
      <c r="Y136" s="15"/>
      <c r="Z136" s="15"/>
      <c r="AA136" s="15"/>
      <c r="AB136" s="15"/>
      <c r="AC136" s="15"/>
    </row>
    <row r="137">
      <c r="A137" s="8">
        <v>2.9000584E7</v>
      </c>
      <c r="B137" s="9">
        <v>0.72</v>
      </c>
      <c r="C137" s="9">
        <v>0.83</v>
      </c>
      <c r="D137" s="9">
        <v>0.75</v>
      </c>
      <c r="E137" s="9">
        <v>0.86</v>
      </c>
      <c r="F137" s="9">
        <v>0.7</v>
      </c>
      <c r="G137" s="9">
        <v>0.81</v>
      </c>
      <c r="H137" s="9">
        <v>0.87</v>
      </c>
      <c r="I137" s="9">
        <v>0.809999999999997</v>
      </c>
      <c r="J137" s="9">
        <v>0.96</v>
      </c>
      <c r="K137" s="9">
        <v>0.73</v>
      </c>
      <c r="L137" s="9">
        <v>0.74</v>
      </c>
      <c r="M137" s="9">
        <v>0.87</v>
      </c>
      <c r="N137" s="9">
        <f t="shared" si="1"/>
        <v>0.8041666667</v>
      </c>
      <c r="O137" s="10" t="str">
        <f t="shared" si="2"/>
        <v>#REF!</v>
      </c>
      <c r="P137" s="11">
        <v>118.0</v>
      </c>
      <c r="Q137" s="12">
        <f>Revenue!Q137</f>
        <v>34608.22</v>
      </c>
      <c r="R137" s="13">
        <v>241.0</v>
      </c>
      <c r="S137" s="14">
        <v>7.0</v>
      </c>
      <c r="T137" s="15"/>
      <c r="U137" s="15"/>
      <c r="V137" s="15"/>
      <c r="W137" s="15"/>
      <c r="X137" s="15"/>
      <c r="Y137" s="15"/>
      <c r="Z137" s="15"/>
      <c r="AA137" s="15"/>
      <c r="AB137" s="15"/>
      <c r="AC137" s="15"/>
    </row>
    <row r="138">
      <c r="A138" s="8">
        <v>8568443.0</v>
      </c>
      <c r="B138" s="9">
        <v>0.95</v>
      </c>
      <c r="C138" s="9">
        <v>0.83</v>
      </c>
      <c r="D138" s="9">
        <v>0.83</v>
      </c>
      <c r="E138" s="9">
        <v>0.67</v>
      </c>
      <c r="F138" s="9">
        <v>0.43</v>
      </c>
      <c r="G138" s="9">
        <v>0.76</v>
      </c>
      <c r="H138" s="9">
        <v>0.77</v>
      </c>
      <c r="I138" s="9">
        <v>0.989999999999994</v>
      </c>
      <c r="J138" s="9">
        <v>0.78</v>
      </c>
      <c r="K138" s="9">
        <v>0.75</v>
      </c>
      <c r="L138" s="9">
        <v>0.72</v>
      </c>
      <c r="M138" s="9">
        <v>0.71</v>
      </c>
      <c r="N138" s="9">
        <f t="shared" si="1"/>
        <v>0.7658333333</v>
      </c>
      <c r="O138" s="10" t="str">
        <f t="shared" si="2"/>
        <v>#REF!</v>
      </c>
      <c r="P138" s="11">
        <v>230.0</v>
      </c>
      <c r="Q138" s="12">
        <f>Revenue!Q138</f>
        <v>64278.1</v>
      </c>
      <c r="R138" s="13">
        <v>240.0</v>
      </c>
      <c r="S138" s="14">
        <v>6.0</v>
      </c>
      <c r="T138" s="15"/>
      <c r="U138" s="15"/>
      <c r="V138" s="15"/>
      <c r="W138" s="15"/>
      <c r="X138" s="15"/>
      <c r="Y138" s="15"/>
      <c r="Z138" s="15"/>
      <c r="AA138" s="15"/>
      <c r="AB138" s="15"/>
      <c r="AC138" s="15"/>
    </row>
    <row r="139">
      <c r="A139" s="8">
        <v>2.14405E7</v>
      </c>
      <c r="B139" s="9">
        <v>0.66</v>
      </c>
      <c r="C139" s="9">
        <v>0.88</v>
      </c>
      <c r="D139" s="9">
        <v>0.45</v>
      </c>
      <c r="E139" s="9">
        <v>0.65</v>
      </c>
      <c r="F139" s="9">
        <v>0.63</v>
      </c>
      <c r="G139" s="9">
        <v>0.88</v>
      </c>
      <c r="H139" s="9">
        <v>0.92</v>
      </c>
      <c r="I139" s="9">
        <v>0.989999999999994</v>
      </c>
      <c r="J139" s="9">
        <v>0.75</v>
      </c>
      <c r="K139" s="9">
        <v>0.72</v>
      </c>
      <c r="L139" s="9">
        <v>0.99</v>
      </c>
      <c r="M139" s="9">
        <v>0.73</v>
      </c>
      <c r="N139" s="9">
        <f t="shared" si="1"/>
        <v>0.7708333333</v>
      </c>
      <c r="O139" s="10" t="str">
        <f t="shared" si="2"/>
        <v>#REF!</v>
      </c>
      <c r="P139" s="11">
        <v>295.0</v>
      </c>
      <c r="Q139" s="12">
        <f>Revenue!Q139</f>
        <v>82847.8</v>
      </c>
      <c r="R139" s="13">
        <v>240.0</v>
      </c>
      <c r="S139" s="14">
        <v>5.0</v>
      </c>
      <c r="T139" s="15"/>
      <c r="U139" s="15"/>
      <c r="V139" s="15"/>
      <c r="W139" s="15"/>
      <c r="X139" s="15"/>
      <c r="Y139" s="15"/>
      <c r="Z139" s="15"/>
      <c r="AA139" s="15"/>
      <c r="AB139" s="15"/>
      <c r="AC139" s="15"/>
    </row>
    <row r="140">
      <c r="A140" s="8">
        <v>1.5973953E7</v>
      </c>
      <c r="B140" s="9">
        <v>0.98</v>
      </c>
      <c r="C140" s="9">
        <v>0.98</v>
      </c>
      <c r="D140" s="9">
        <v>0.7</v>
      </c>
      <c r="E140" s="9">
        <v>0.77</v>
      </c>
      <c r="F140" s="9">
        <v>0.72</v>
      </c>
      <c r="G140" s="9">
        <v>0.87</v>
      </c>
      <c r="H140" s="9">
        <v>0.81</v>
      </c>
      <c r="I140" s="9">
        <v>0.709999999999999</v>
      </c>
      <c r="J140" s="9">
        <v>0.88</v>
      </c>
      <c r="K140" s="9">
        <v>0.76</v>
      </c>
      <c r="L140" s="9">
        <v>0.9</v>
      </c>
      <c r="M140" s="9">
        <v>0.82</v>
      </c>
      <c r="N140" s="9">
        <f t="shared" si="1"/>
        <v>0.825</v>
      </c>
      <c r="O140" s="10" t="str">
        <f t="shared" si="2"/>
        <v>#REF!</v>
      </c>
      <c r="P140" s="11">
        <v>99.0</v>
      </c>
      <c r="Q140" s="12">
        <f>Revenue!Q140</f>
        <v>29753.46</v>
      </c>
      <c r="R140" s="13">
        <v>239.0</v>
      </c>
      <c r="S140" s="14">
        <v>5.0</v>
      </c>
      <c r="T140" s="15"/>
      <c r="U140" s="15"/>
      <c r="V140" s="15"/>
      <c r="W140" s="15"/>
      <c r="X140" s="15"/>
      <c r="Y140" s="15"/>
      <c r="Z140" s="15"/>
      <c r="AA140" s="15"/>
      <c r="AB140" s="15"/>
      <c r="AC140" s="15"/>
    </row>
    <row r="141">
      <c r="A141" s="8">
        <v>1.9310996E7</v>
      </c>
      <c r="B141" s="9">
        <v>0.94</v>
      </c>
      <c r="C141" s="9">
        <v>0.73</v>
      </c>
      <c r="D141" s="9">
        <v>0.44</v>
      </c>
      <c r="E141" s="9">
        <v>0.79</v>
      </c>
      <c r="F141" s="9">
        <v>0.54</v>
      </c>
      <c r="G141" s="9">
        <v>0.8</v>
      </c>
      <c r="H141" s="9">
        <v>0.75</v>
      </c>
      <c r="I141" s="9">
        <v>0.969999999999994</v>
      </c>
      <c r="J141" s="9">
        <v>0.88</v>
      </c>
      <c r="K141" s="9">
        <v>0.86</v>
      </c>
      <c r="L141" s="9">
        <v>0.72</v>
      </c>
      <c r="M141" s="9">
        <v>0.78</v>
      </c>
      <c r="N141" s="9">
        <f t="shared" si="1"/>
        <v>0.7666666667</v>
      </c>
      <c r="O141" s="10" t="str">
        <f t="shared" si="2"/>
        <v>#REF!</v>
      </c>
      <c r="P141" s="11">
        <v>93.0</v>
      </c>
      <c r="Q141" s="12">
        <f>Revenue!Q141</f>
        <v>26023.26</v>
      </c>
      <c r="R141" s="13">
        <v>236.0</v>
      </c>
      <c r="S141" s="14">
        <v>6.0</v>
      </c>
      <c r="T141" s="15"/>
      <c r="U141" s="15"/>
      <c r="V141" s="15"/>
      <c r="W141" s="15"/>
      <c r="X141" s="15"/>
      <c r="Y141" s="15"/>
      <c r="Z141" s="15"/>
      <c r="AA141" s="15"/>
      <c r="AB141" s="15"/>
      <c r="AC141" s="15"/>
    </row>
    <row r="142">
      <c r="A142" s="8">
        <v>3050658.0</v>
      </c>
      <c r="B142" s="9">
        <v>0.67</v>
      </c>
      <c r="C142" s="9">
        <v>0.7</v>
      </c>
      <c r="D142" s="9">
        <v>0.54</v>
      </c>
      <c r="E142" s="9">
        <v>0.6</v>
      </c>
      <c r="F142" s="9">
        <v>0.51</v>
      </c>
      <c r="G142" s="9">
        <v>0.85</v>
      </c>
      <c r="H142" s="9">
        <v>0.78</v>
      </c>
      <c r="I142" s="9">
        <v>0.779999999999998</v>
      </c>
      <c r="J142" s="9">
        <v>0.92</v>
      </c>
      <c r="K142" s="9">
        <v>0.8</v>
      </c>
      <c r="L142" s="9">
        <v>0.75</v>
      </c>
      <c r="M142" s="9">
        <v>0.78</v>
      </c>
      <c r="N142" s="9">
        <f t="shared" si="1"/>
        <v>0.7233333333</v>
      </c>
      <c r="O142" s="10" t="str">
        <f t="shared" si="2"/>
        <v>#REF!</v>
      </c>
      <c r="P142" s="11">
        <v>91.0</v>
      </c>
      <c r="Q142" s="12">
        <f>Revenue!Q142</f>
        <v>24011.26</v>
      </c>
      <c r="R142" s="13">
        <v>236.0</v>
      </c>
      <c r="S142" s="14">
        <v>8.0</v>
      </c>
      <c r="T142" s="15"/>
      <c r="U142" s="15"/>
      <c r="V142" s="15"/>
      <c r="W142" s="15"/>
      <c r="X142" s="15"/>
      <c r="Y142" s="15"/>
      <c r="Z142" s="15"/>
      <c r="AA142" s="15"/>
      <c r="AB142" s="15"/>
      <c r="AC142" s="15"/>
    </row>
    <row r="143">
      <c r="A143" s="8">
        <v>2.4676791E7</v>
      </c>
      <c r="B143" s="9">
        <v>0.96</v>
      </c>
      <c r="C143" s="9">
        <v>0.77</v>
      </c>
      <c r="D143" s="9">
        <v>0.51</v>
      </c>
      <c r="E143" s="9">
        <v>0.48</v>
      </c>
      <c r="F143" s="9">
        <v>0.81</v>
      </c>
      <c r="G143" s="9">
        <v>0.67</v>
      </c>
      <c r="H143" s="9">
        <v>0.92</v>
      </c>
      <c r="I143" s="9">
        <v>0.859999999999996</v>
      </c>
      <c r="J143" s="9">
        <v>0.9</v>
      </c>
      <c r="K143" s="9">
        <v>0.82</v>
      </c>
      <c r="L143" s="9">
        <v>0.93</v>
      </c>
      <c r="M143" s="9">
        <v>0.87</v>
      </c>
      <c r="N143" s="9">
        <f t="shared" si="1"/>
        <v>0.7916666667</v>
      </c>
      <c r="O143" s="10" t="str">
        <f t="shared" si="2"/>
        <v>#REF!</v>
      </c>
      <c r="P143" s="11">
        <v>99.0</v>
      </c>
      <c r="Q143" s="12">
        <f>Revenue!Q143</f>
        <v>28631.79</v>
      </c>
      <c r="R143" s="13">
        <v>233.0</v>
      </c>
      <c r="S143" s="14">
        <v>6.0</v>
      </c>
      <c r="T143" s="15"/>
      <c r="U143" s="15"/>
      <c r="V143" s="15"/>
      <c r="W143" s="15"/>
      <c r="X143" s="15"/>
      <c r="Y143" s="15"/>
      <c r="Z143" s="15"/>
      <c r="AA143" s="15"/>
      <c r="AB143" s="15"/>
      <c r="AC143" s="15"/>
    </row>
    <row r="144">
      <c r="A144" s="8">
        <v>1.314218E7</v>
      </c>
      <c r="B144" s="9">
        <v>0.61</v>
      </c>
      <c r="C144" s="9">
        <v>0.95</v>
      </c>
      <c r="D144" s="9">
        <v>0.75</v>
      </c>
      <c r="E144" s="9">
        <v>0.51</v>
      </c>
      <c r="F144" s="9">
        <v>0.41</v>
      </c>
      <c r="G144" s="9">
        <v>0.78</v>
      </c>
      <c r="H144" s="9">
        <v>0.74</v>
      </c>
      <c r="I144" s="9">
        <v>0.7</v>
      </c>
      <c r="J144" s="9">
        <v>0.93</v>
      </c>
      <c r="K144" s="9">
        <v>0.86</v>
      </c>
      <c r="L144" s="9">
        <v>0.79</v>
      </c>
      <c r="M144" s="9">
        <v>0.78</v>
      </c>
      <c r="N144" s="9">
        <f t="shared" si="1"/>
        <v>0.7341666667</v>
      </c>
      <c r="O144" s="10" t="str">
        <f t="shared" si="2"/>
        <v>#REF!</v>
      </c>
      <c r="P144" s="11">
        <v>140.0</v>
      </c>
      <c r="Q144" s="12">
        <f>Revenue!Q144</f>
        <v>37415</v>
      </c>
      <c r="R144" s="13">
        <v>231.0</v>
      </c>
      <c r="S144" s="14">
        <v>5.0</v>
      </c>
      <c r="T144" s="15"/>
      <c r="U144" s="15"/>
      <c r="V144" s="15"/>
      <c r="W144" s="15"/>
      <c r="X144" s="15"/>
      <c r="Y144" s="15"/>
      <c r="Z144" s="15"/>
      <c r="AA144" s="15"/>
      <c r="AB144" s="15"/>
      <c r="AC144" s="15"/>
    </row>
    <row r="145">
      <c r="A145" s="8">
        <v>2.2854916E7</v>
      </c>
      <c r="B145" s="9">
        <v>0.68</v>
      </c>
      <c r="C145" s="9">
        <v>0.69</v>
      </c>
      <c r="D145" s="9">
        <v>0.75</v>
      </c>
      <c r="E145" s="9">
        <v>0.63</v>
      </c>
      <c r="F145" s="9">
        <v>0.75</v>
      </c>
      <c r="G145" s="9">
        <v>0.75</v>
      </c>
      <c r="H145" s="9">
        <v>0.88</v>
      </c>
      <c r="I145" s="9">
        <v>0.739999999999999</v>
      </c>
      <c r="J145" s="9">
        <v>0.79</v>
      </c>
      <c r="K145" s="9">
        <v>0.81</v>
      </c>
      <c r="L145" s="9">
        <v>0.71</v>
      </c>
      <c r="M145" s="9">
        <v>0.99</v>
      </c>
      <c r="N145" s="9">
        <f t="shared" si="1"/>
        <v>0.7641666667</v>
      </c>
      <c r="O145" s="10" t="str">
        <f t="shared" si="2"/>
        <v>#REF!</v>
      </c>
      <c r="P145" s="11">
        <v>85.0</v>
      </c>
      <c r="Q145" s="12">
        <f>Revenue!Q145</f>
        <v>23742.2</v>
      </c>
      <c r="R145" s="13">
        <v>231.0</v>
      </c>
      <c r="S145" s="14">
        <v>4.0</v>
      </c>
      <c r="T145" s="15"/>
      <c r="U145" s="15"/>
      <c r="V145" s="15"/>
      <c r="W145" s="15"/>
      <c r="X145" s="15"/>
      <c r="Y145" s="15"/>
      <c r="Z145" s="15"/>
      <c r="AA145" s="15"/>
      <c r="AB145" s="15"/>
      <c r="AC145" s="15"/>
    </row>
    <row r="146">
      <c r="A146" s="8">
        <v>2.4183886E7</v>
      </c>
      <c r="B146" s="9">
        <v>0.95</v>
      </c>
      <c r="C146" s="9">
        <v>0.82</v>
      </c>
      <c r="D146" s="9">
        <v>0.46</v>
      </c>
      <c r="E146" s="9">
        <v>0.66</v>
      </c>
      <c r="F146" s="9">
        <v>0.82</v>
      </c>
      <c r="G146" s="9">
        <v>0.89</v>
      </c>
      <c r="H146" s="9">
        <v>0.89</v>
      </c>
      <c r="I146" s="9">
        <v>0.829999999999997</v>
      </c>
      <c r="J146" s="9">
        <v>0.95</v>
      </c>
      <c r="K146" s="9">
        <v>0.79</v>
      </c>
      <c r="L146" s="9">
        <v>0.99</v>
      </c>
      <c r="M146" s="9">
        <v>0.69</v>
      </c>
      <c r="N146" s="9">
        <f t="shared" si="1"/>
        <v>0.8116666667</v>
      </c>
      <c r="O146" s="10" t="str">
        <f t="shared" si="2"/>
        <v>#REF!</v>
      </c>
      <c r="P146" s="11">
        <v>299.0</v>
      </c>
      <c r="Q146" s="12">
        <f>Revenue!Q146</f>
        <v>88501.01</v>
      </c>
      <c r="R146" s="13">
        <v>228.0</v>
      </c>
      <c r="S146" s="14">
        <v>6.0</v>
      </c>
      <c r="T146" s="15"/>
      <c r="U146" s="15"/>
      <c r="V146" s="15"/>
      <c r="W146" s="15"/>
      <c r="X146" s="15"/>
      <c r="Y146" s="15"/>
      <c r="Z146" s="15"/>
      <c r="AA146" s="15"/>
      <c r="AB146" s="15"/>
      <c r="AC146" s="15"/>
    </row>
    <row r="147">
      <c r="A147" s="8">
        <v>3847405.0</v>
      </c>
      <c r="B147" s="9">
        <v>0.85</v>
      </c>
      <c r="C147" s="9">
        <v>0.74</v>
      </c>
      <c r="D147" s="9">
        <v>0.72</v>
      </c>
      <c r="E147" s="9">
        <v>0.67</v>
      </c>
      <c r="F147" s="9">
        <v>0.69</v>
      </c>
      <c r="G147" s="9">
        <v>0.92</v>
      </c>
      <c r="H147" s="9">
        <v>0.91</v>
      </c>
      <c r="I147" s="9">
        <v>0.829999999999997</v>
      </c>
      <c r="J147" s="9">
        <v>1.0</v>
      </c>
      <c r="K147" s="9">
        <v>0.98</v>
      </c>
      <c r="L147" s="9">
        <v>0.77</v>
      </c>
      <c r="M147" s="9">
        <v>0.83</v>
      </c>
      <c r="N147" s="9">
        <f t="shared" si="1"/>
        <v>0.8258333333</v>
      </c>
      <c r="O147" s="10" t="str">
        <f t="shared" si="2"/>
        <v>#REF!</v>
      </c>
      <c r="P147" s="11">
        <v>169.0</v>
      </c>
      <c r="Q147" s="12">
        <f>Revenue!Q147</f>
        <v>50975.47</v>
      </c>
      <c r="R147" s="13">
        <v>228.0</v>
      </c>
      <c r="S147" s="14">
        <v>9.0</v>
      </c>
      <c r="T147" s="15"/>
      <c r="U147" s="15"/>
      <c r="V147" s="15"/>
      <c r="W147" s="15"/>
      <c r="X147" s="15"/>
      <c r="Y147" s="15"/>
      <c r="Z147" s="15"/>
      <c r="AA147" s="15"/>
      <c r="AB147" s="15"/>
      <c r="AC147" s="15"/>
    </row>
    <row r="148">
      <c r="A148" s="8">
        <v>1.1890736E7</v>
      </c>
      <c r="B148" s="9">
        <v>0.81</v>
      </c>
      <c r="C148" s="9">
        <v>0.9</v>
      </c>
      <c r="D148" s="9">
        <v>0.44</v>
      </c>
      <c r="E148" s="9">
        <v>0.5</v>
      </c>
      <c r="F148" s="9">
        <v>0.64</v>
      </c>
      <c r="G148" s="9">
        <v>0.99</v>
      </c>
      <c r="H148" s="9">
        <v>0.95</v>
      </c>
      <c r="I148" s="9">
        <v>0.709999999999999</v>
      </c>
      <c r="J148" s="9">
        <v>0.82</v>
      </c>
      <c r="K148" s="9">
        <v>0.81</v>
      </c>
      <c r="L148" s="9">
        <v>0.75</v>
      </c>
      <c r="M148" s="9">
        <v>0.83</v>
      </c>
      <c r="N148" s="9">
        <f t="shared" si="1"/>
        <v>0.7625</v>
      </c>
      <c r="O148" s="10" t="str">
        <f t="shared" si="2"/>
        <v>#REF!</v>
      </c>
      <c r="P148" s="11">
        <v>169.0</v>
      </c>
      <c r="Q148" s="12">
        <f>Revenue!Q148</f>
        <v>46963.41</v>
      </c>
      <c r="R148" s="13">
        <v>224.0</v>
      </c>
      <c r="S148" s="14">
        <v>6.0</v>
      </c>
      <c r="T148" s="15"/>
      <c r="U148" s="15"/>
      <c r="V148" s="15"/>
      <c r="W148" s="15"/>
      <c r="X148" s="15"/>
      <c r="Y148" s="15"/>
      <c r="Z148" s="15"/>
      <c r="AA148" s="15"/>
      <c r="AB148" s="15"/>
      <c r="AC148" s="15"/>
    </row>
    <row r="149">
      <c r="A149" s="8">
        <v>1754734.0</v>
      </c>
      <c r="B149" s="9">
        <v>0.88</v>
      </c>
      <c r="C149" s="9">
        <v>0.96</v>
      </c>
      <c r="D149" s="9">
        <v>0.61</v>
      </c>
      <c r="E149" s="9">
        <v>0.59</v>
      </c>
      <c r="F149" s="9">
        <v>0.39</v>
      </c>
      <c r="G149" s="9">
        <v>0.76</v>
      </c>
      <c r="H149" s="9">
        <v>0.95</v>
      </c>
      <c r="I149" s="9">
        <v>0.729999999999999</v>
      </c>
      <c r="J149" s="9">
        <v>0.77</v>
      </c>
      <c r="K149" s="9">
        <v>0.77</v>
      </c>
      <c r="L149" s="9">
        <v>0.79</v>
      </c>
      <c r="M149" s="9">
        <v>0.8</v>
      </c>
      <c r="N149" s="9">
        <f t="shared" si="1"/>
        <v>0.75</v>
      </c>
      <c r="O149" s="10" t="str">
        <f t="shared" si="2"/>
        <v>#REF!</v>
      </c>
      <c r="P149" s="11">
        <v>85.0</v>
      </c>
      <c r="Q149" s="12">
        <f>Revenue!Q149</f>
        <v>23222.85</v>
      </c>
      <c r="R149" s="13">
        <v>223.0</v>
      </c>
      <c r="S149" s="14">
        <v>10.0</v>
      </c>
      <c r="T149" s="15"/>
      <c r="U149" s="15"/>
      <c r="V149" s="15"/>
      <c r="W149" s="15"/>
      <c r="X149" s="15"/>
      <c r="Y149" s="15"/>
      <c r="Z149" s="15"/>
      <c r="AA149" s="15"/>
      <c r="AB149" s="15"/>
      <c r="AC149" s="15"/>
    </row>
    <row r="150">
      <c r="A150" s="8">
        <v>1.7008608E7</v>
      </c>
      <c r="B150" s="9">
        <v>0.68</v>
      </c>
      <c r="C150" s="9">
        <v>0.8</v>
      </c>
      <c r="D150" s="9">
        <v>0.59</v>
      </c>
      <c r="E150" s="9">
        <v>0.82</v>
      </c>
      <c r="F150" s="9">
        <v>0.53</v>
      </c>
      <c r="G150" s="9">
        <v>0.75</v>
      </c>
      <c r="H150" s="9">
        <v>0.74</v>
      </c>
      <c r="I150" s="9">
        <v>0.859999999999996</v>
      </c>
      <c r="J150" s="9">
        <v>0.96</v>
      </c>
      <c r="K150" s="9">
        <v>0.94</v>
      </c>
      <c r="L150" s="9">
        <v>0.88</v>
      </c>
      <c r="M150" s="9">
        <v>0.98</v>
      </c>
      <c r="N150" s="9">
        <f t="shared" si="1"/>
        <v>0.7941666667</v>
      </c>
      <c r="O150" s="10" t="str">
        <f t="shared" si="2"/>
        <v>#REF!</v>
      </c>
      <c r="P150" s="11">
        <v>180.0</v>
      </c>
      <c r="Q150" s="12">
        <f>Revenue!Q150</f>
        <v>52131.6</v>
      </c>
      <c r="R150" s="13">
        <v>223.0</v>
      </c>
      <c r="S150" s="14">
        <v>5.0</v>
      </c>
      <c r="T150" s="15"/>
      <c r="U150" s="15"/>
      <c r="V150" s="15"/>
      <c r="W150" s="15"/>
      <c r="X150" s="15"/>
      <c r="Y150" s="15"/>
      <c r="Z150" s="15"/>
      <c r="AA150" s="15"/>
      <c r="AB150" s="15"/>
      <c r="AC150" s="15"/>
    </row>
    <row r="151">
      <c r="A151" s="8">
        <v>137602.0</v>
      </c>
      <c r="B151" s="9">
        <v>0.73</v>
      </c>
      <c r="C151" s="9">
        <v>0.72</v>
      </c>
      <c r="D151" s="9">
        <v>0.61</v>
      </c>
      <c r="E151" s="9">
        <v>0.48</v>
      </c>
      <c r="F151" s="9">
        <v>0.55</v>
      </c>
      <c r="G151" s="9">
        <v>0.82</v>
      </c>
      <c r="H151" s="9">
        <v>0.92</v>
      </c>
      <c r="I151" s="9">
        <v>0.929999999999995</v>
      </c>
      <c r="J151" s="9">
        <v>0.73</v>
      </c>
      <c r="K151" s="9">
        <v>0.74</v>
      </c>
      <c r="L151" s="9">
        <v>0.84</v>
      </c>
      <c r="M151" s="9">
        <v>0.79</v>
      </c>
      <c r="N151" s="9">
        <f t="shared" si="1"/>
        <v>0.7383333333</v>
      </c>
      <c r="O151" s="10" t="str">
        <f t="shared" si="2"/>
        <v>#REF!</v>
      </c>
      <c r="P151" s="11">
        <v>79.0</v>
      </c>
      <c r="Q151" s="12">
        <f>Revenue!Q151</f>
        <v>21300.77</v>
      </c>
      <c r="R151" s="13">
        <v>223.0</v>
      </c>
      <c r="S151" s="14">
        <v>10.0</v>
      </c>
      <c r="T151" s="15"/>
      <c r="U151" s="15"/>
      <c r="V151" s="15"/>
      <c r="W151" s="15"/>
      <c r="X151" s="15"/>
      <c r="Y151" s="15"/>
      <c r="Z151" s="15"/>
      <c r="AA151" s="15"/>
      <c r="AB151" s="15"/>
      <c r="AC151" s="15"/>
    </row>
    <row r="152">
      <c r="A152" s="8">
        <v>4732934.0</v>
      </c>
      <c r="B152" s="9">
        <v>0.73</v>
      </c>
      <c r="C152" s="9">
        <v>0.73</v>
      </c>
      <c r="D152" s="9">
        <v>0.7</v>
      </c>
      <c r="E152" s="9">
        <v>0.72</v>
      </c>
      <c r="F152" s="9">
        <v>0.41</v>
      </c>
      <c r="G152" s="9">
        <v>0.85</v>
      </c>
      <c r="H152" s="9">
        <v>0.71</v>
      </c>
      <c r="I152" s="9">
        <v>0.949999999999994</v>
      </c>
      <c r="J152" s="9">
        <v>0.98</v>
      </c>
      <c r="K152" s="9">
        <v>0.91</v>
      </c>
      <c r="L152" s="9">
        <v>0.76</v>
      </c>
      <c r="M152" s="9">
        <v>0.78</v>
      </c>
      <c r="N152" s="9">
        <f t="shared" si="1"/>
        <v>0.7691666667</v>
      </c>
      <c r="O152" s="10" t="str">
        <f t="shared" si="2"/>
        <v>#REF!</v>
      </c>
      <c r="P152" s="11">
        <v>81.0</v>
      </c>
      <c r="Q152" s="12">
        <f>Revenue!Q152</f>
        <v>22731.03</v>
      </c>
      <c r="R152" s="13">
        <v>221.0</v>
      </c>
      <c r="S152" s="14">
        <v>7.0</v>
      </c>
      <c r="T152" s="15"/>
      <c r="U152" s="15"/>
      <c r="V152" s="15"/>
      <c r="W152" s="15"/>
      <c r="X152" s="15"/>
      <c r="Y152" s="15"/>
      <c r="Z152" s="15"/>
      <c r="AA152" s="15"/>
      <c r="AB152" s="15"/>
      <c r="AC152" s="15"/>
    </row>
    <row r="153">
      <c r="A153" s="8">
        <v>3238608.0</v>
      </c>
      <c r="B153" s="9">
        <v>0.76</v>
      </c>
      <c r="C153" s="9">
        <v>0.98</v>
      </c>
      <c r="D153" s="9">
        <v>0.48</v>
      </c>
      <c r="E153" s="9">
        <v>0.89</v>
      </c>
      <c r="F153" s="9">
        <v>0.74</v>
      </c>
      <c r="G153" s="9">
        <v>0.74</v>
      </c>
      <c r="H153" s="9">
        <v>0.85</v>
      </c>
      <c r="I153" s="9">
        <v>0.839999999999997</v>
      </c>
      <c r="J153" s="9">
        <v>0.84</v>
      </c>
      <c r="K153" s="9">
        <v>0.94</v>
      </c>
      <c r="L153" s="9">
        <v>0.75</v>
      </c>
      <c r="M153" s="9">
        <v>0.79</v>
      </c>
      <c r="N153" s="9">
        <f t="shared" si="1"/>
        <v>0.8</v>
      </c>
      <c r="O153" s="10" t="str">
        <f t="shared" si="2"/>
        <v>#REF!</v>
      </c>
      <c r="P153" s="11">
        <v>69.0</v>
      </c>
      <c r="Q153" s="12">
        <f>Revenue!Q153</f>
        <v>20109.36</v>
      </c>
      <c r="R153" s="13">
        <v>221.0</v>
      </c>
      <c r="S153" s="14">
        <v>8.0</v>
      </c>
      <c r="T153" s="15"/>
      <c r="U153" s="15"/>
      <c r="V153" s="15"/>
      <c r="W153" s="15"/>
      <c r="X153" s="15"/>
      <c r="Y153" s="15"/>
      <c r="Z153" s="15"/>
      <c r="AA153" s="15"/>
      <c r="AB153" s="15"/>
      <c r="AC153" s="15"/>
    </row>
    <row r="154">
      <c r="A154" s="8">
        <v>2373716.0</v>
      </c>
      <c r="B154" s="9">
        <v>0.69</v>
      </c>
      <c r="C154" s="9">
        <v>0.75</v>
      </c>
      <c r="D154" s="9">
        <v>0.51</v>
      </c>
      <c r="E154" s="9">
        <v>0.66</v>
      </c>
      <c r="F154" s="9">
        <v>0.48</v>
      </c>
      <c r="G154" s="9">
        <v>0.93</v>
      </c>
      <c r="H154" s="9">
        <v>0.93</v>
      </c>
      <c r="I154" s="9">
        <v>0.939999999999995</v>
      </c>
      <c r="J154" s="9">
        <v>0.86</v>
      </c>
      <c r="K154" s="9">
        <v>0.97</v>
      </c>
      <c r="L154" s="9">
        <v>0.82</v>
      </c>
      <c r="M154" s="9">
        <v>0.89</v>
      </c>
      <c r="N154" s="9">
        <f t="shared" si="1"/>
        <v>0.7858333333</v>
      </c>
      <c r="O154" s="10" t="str">
        <f t="shared" si="2"/>
        <v>#REF!</v>
      </c>
      <c r="P154" s="11">
        <v>88.0</v>
      </c>
      <c r="Q154" s="12">
        <f>Revenue!Q154</f>
        <v>25239.28</v>
      </c>
      <c r="R154" s="13">
        <v>220.0</v>
      </c>
      <c r="S154" s="14">
        <v>10.0</v>
      </c>
      <c r="T154" s="15"/>
      <c r="U154" s="15"/>
      <c r="V154" s="15"/>
      <c r="W154" s="15"/>
      <c r="X154" s="15"/>
      <c r="Y154" s="15"/>
      <c r="Z154" s="15"/>
      <c r="AA154" s="15"/>
      <c r="AB154" s="15"/>
      <c r="AC154" s="15"/>
    </row>
    <row r="155">
      <c r="A155" s="8">
        <v>1.5541665E7</v>
      </c>
      <c r="B155" s="9">
        <v>0.83</v>
      </c>
      <c r="C155" s="9">
        <v>0.99</v>
      </c>
      <c r="D155" s="9">
        <v>0.79</v>
      </c>
      <c r="E155" s="9">
        <v>0.7</v>
      </c>
      <c r="F155" s="9">
        <v>0.44</v>
      </c>
      <c r="G155" s="9">
        <v>0.89</v>
      </c>
      <c r="H155" s="9">
        <v>0.74</v>
      </c>
      <c r="I155" s="9">
        <v>0.899999999999996</v>
      </c>
      <c r="J155" s="9">
        <v>0.94</v>
      </c>
      <c r="K155" s="9">
        <v>0.99</v>
      </c>
      <c r="L155" s="9">
        <v>0.73</v>
      </c>
      <c r="M155" s="9">
        <v>0.88</v>
      </c>
      <c r="N155" s="9">
        <f t="shared" si="1"/>
        <v>0.8183333333</v>
      </c>
      <c r="O155" s="10" t="str">
        <f t="shared" si="2"/>
        <v>#REF!</v>
      </c>
      <c r="P155" s="11">
        <v>89.0</v>
      </c>
      <c r="Q155" s="12">
        <f>Revenue!Q155</f>
        <v>26538.91</v>
      </c>
      <c r="R155" s="13">
        <v>218.0</v>
      </c>
      <c r="S155" s="14">
        <v>5.0</v>
      </c>
      <c r="T155" s="15"/>
      <c r="U155" s="15"/>
      <c r="V155" s="15"/>
      <c r="W155" s="15"/>
      <c r="X155" s="15"/>
      <c r="Y155" s="15"/>
      <c r="Z155" s="15"/>
      <c r="AA155" s="15"/>
      <c r="AB155" s="15"/>
      <c r="AC155" s="15"/>
    </row>
    <row r="156">
      <c r="A156" s="8">
        <v>1.5008309E7</v>
      </c>
      <c r="B156" s="9">
        <v>0.93</v>
      </c>
      <c r="C156" s="9">
        <v>0.94</v>
      </c>
      <c r="D156" s="9">
        <v>0.68</v>
      </c>
      <c r="E156" s="9">
        <v>0.71</v>
      </c>
      <c r="F156" s="9">
        <v>0.76</v>
      </c>
      <c r="G156" s="9">
        <v>0.69</v>
      </c>
      <c r="H156" s="9">
        <v>0.85</v>
      </c>
      <c r="I156" s="9">
        <v>0.919999999999995</v>
      </c>
      <c r="J156" s="9">
        <v>0.85</v>
      </c>
      <c r="K156" s="9">
        <v>0.9</v>
      </c>
      <c r="L156" s="9">
        <v>0.91</v>
      </c>
      <c r="M156" s="9">
        <v>0.87</v>
      </c>
      <c r="N156" s="9">
        <f t="shared" si="1"/>
        <v>0.8341666667</v>
      </c>
      <c r="O156" s="10" t="str">
        <f t="shared" si="2"/>
        <v>#REF!</v>
      </c>
      <c r="P156" s="11">
        <v>248.0</v>
      </c>
      <c r="Q156" s="12">
        <f>Revenue!Q156</f>
        <v>75473.84</v>
      </c>
      <c r="R156" s="13">
        <v>218.0</v>
      </c>
      <c r="S156" s="14">
        <v>9.0</v>
      </c>
      <c r="T156" s="15"/>
      <c r="U156" s="15"/>
      <c r="V156" s="15"/>
      <c r="W156" s="15"/>
      <c r="X156" s="15"/>
      <c r="Y156" s="15"/>
      <c r="Z156" s="15"/>
      <c r="AA156" s="15"/>
      <c r="AB156" s="15"/>
      <c r="AC156" s="15"/>
    </row>
    <row r="157">
      <c r="A157" s="8">
        <v>7109681.0</v>
      </c>
      <c r="B157" s="9">
        <v>0.85</v>
      </c>
      <c r="C157" s="9">
        <v>0.72</v>
      </c>
      <c r="D157" s="9">
        <v>0.83</v>
      </c>
      <c r="E157" s="9">
        <v>0.51</v>
      </c>
      <c r="F157" s="9">
        <v>0.79</v>
      </c>
      <c r="G157" s="9">
        <v>0.85</v>
      </c>
      <c r="H157" s="9">
        <v>0.8</v>
      </c>
      <c r="I157" s="9">
        <v>0.959999999999994</v>
      </c>
      <c r="J157" s="9">
        <v>0.81</v>
      </c>
      <c r="K157" s="9">
        <v>0.94</v>
      </c>
      <c r="L157" s="9">
        <v>0.87</v>
      </c>
      <c r="M157" s="9">
        <v>0.9</v>
      </c>
      <c r="N157" s="9">
        <f t="shared" si="1"/>
        <v>0.8191666667</v>
      </c>
      <c r="O157" s="10" t="str">
        <f t="shared" si="2"/>
        <v>#REF!</v>
      </c>
      <c r="P157" s="11">
        <v>105.0</v>
      </c>
      <c r="Q157" s="12">
        <f>Revenue!Q157</f>
        <v>31450.65</v>
      </c>
      <c r="R157" s="13">
        <v>218.0</v>
      </c>
      <c r="S157" s="14">
        <v>8.0</v>
      </c>
      <c r="T157" s="15"/>
      <c r="U157" s="15"/>
      <c r="V157" s="15"/>
      <c r="W157" s="15"/>
      <c r="X157" s="15"/>
      <c r="Y157" s="15"/>
      <c r="Z157" s="15"/>
      <c r="AA157" s="15"/>
      <c r="AB157" s="15"/>
      <c r="AC157" s="15"/>
    </row>
    <row r="158">
      <c r="A158" s="8">
        <v>2.1311169E7</v>
      </c>
      <c r="B158" s="9">
        <v>0.66</v>
      </c>
      <c r="C158" s="9">
        <v>0.7</v>
      </c>
      <c r="D158" s="9">
        <v>0.5</v>
      </c>
      <c r="E158" s="9">
        <v>0.85</v>
      </c>
      <c r="F158" s="9">
        <v>0.69</v>
      </c>
      <c r="G158" s="9">
        <v>0.88</v>
      </c>
      <c r="H158" s="9">
        <v>0.78</v>
      </c>
      <c r="I158" s="9">
        <v>0.999999999999993</v>
      </c>
      <c r="J158" s="9">
        <v>0.89</v>
      </c>
      <c r="K158" s="9">
        <v>0.93</v>
      </c>
      <c r="L158" s="9">
        <v>0.92</v>
      </c>
      <c r="M158" s="9">
        <v>0.78</v>
      </c>
      <c r="N158" s="9">
        <f t="shared" si="1"/>
        <v>0.7983333333</v>
      </c>
      <c r="O158" s="10" t="str">
        <f t="shared" si="2"/>
        <v>#REF!</v>
      </c>
      <c r="P158" s="11">
        <v>127.0</v>
      </c>
      <c r="Q158" s="12">
        <f>Revenue!Q158</f>
        <v>37000.18</v>
      </c>
      <c r="R158" s="13">
        <v>216.0</v>
      </c>
      <c r="S158" s="14">
        <v>6.0</v>
      </c>
      <c r="T158" s="15"/>
      <c r="U158" s="15"/>
      <c r="V158" s="15"/>
      <c r="W158" s="15"/>
      <c r="X158" s="15"/>
      <c r="Y158" s="15"/>
      <c r="Z158" s="15"/>
      <c r="AA158" s="15"/>
      <c r="AB158" s="15"/>
      <c r="AC158" s="15"/>
    </row>
    <row r="159">
      <c r="A159" s="8">
        <v>3666988.0</v>
      </c>
      <c r="B159" s="9">
        <v>0.92</v>
      </c>
      <c r="C159" s="9">
        <v>0.79</v>
      </c>
      <c r="D159" s="9">
        <v>0.5</v>
      </c>
      <c r="E159" s="9">
        <v>0.47</v>
      </c>
      <c r="F159" s="9">
        <v>0.82</v>
      </c>
      <c r="G159" s="9">
        <v>0.88</v>
      </c>
      <c r="H159" s="9">
        <v>0.78</v>
      </c>
      <c r="I159" s="9">
        <v>0.739999999999999</v>
      </c>
      <c r="J159" s="9">
        <v>0.74</v>
      </c>
      <c r="K159" s="9">
        <v>0.74</v>
      </c>
      <c r="L159" s="9">
        <v>0.91</v>
      </c>
      <c r="M159" s="9">
        <v>0.8</v>
      </c>
      <c r="N159" s="9">
        <f t="shared" si="1"/>
        <v>0.7575</v>
      </c>
      <c r="O159" s="10" t="str">
        <f t="shared" si="2"/>
        <v>#REF!</v>
      </c>
      <c r="P159" s="11">
        <v>160.0</v>
      </c>
      <c r="Q159" s="12">
        <f>Revenue!Q159</f>
        <v>44227.2</v>
      </c>
      <c r="R159" s="13">
        <v>216.0</v>
      </c>
      <c r="S159" s="14">
        <v>7.0</v>
      </c>
      <c r="T159" s="15"/>
      <c r="U159" s="15"/>
      <c r="V159" s="15"/>
      <c r="W159" s="15"/>
      <c r="X159" s="15"/>
      <c r="Y159" s="15"/>
      <c r="Z159" s="15"/>
      <c r="AA159" s="15"/>
      <c r="AB159" s="15"/>
      <c r="AC159" s="15"/>
    </row>
    <row r="160">
      <c r="A160" s="8">
        <v>2.0919696E7</v>
      </c>
      <c r="B160" s="9">
        <v>0.95</v>
      </c>
      <c r="C160" s="9">
        <v>0.92</v>
      </c>
      <c r="D160" s="9">
        <v>0.64</v>
      </c>
      <c r="E160" s="9">
        <v>0.73</v>
      </c>
      <c r="F160" s="9">
        <v>0.67</v>
      </c>
      <c r="G160" s="9">
        <v>0.75</v>
      </c>
      <c r="H160" s="9">
        <v>0.7</v>
      </c>
      <c r="I160" s="9">
        <v>0.909999999999995</v>
      </c>
      <c r="J160" s="9">
        <v>0.93</v>
      </c>
      <c r="K160" s="9">
        <v>0.86</v>
      </c>
      <c r="L160" s="9">
        <v>0.8</v>
      </c>
      <c r="M160" s="9">
        <v>0.76</v>
      </c>
      <c r="N160" s="9">
        <f t="shared" si="1"/>
        <v>0.8016666667</v>
      </c>
      <c r="O160" s="10" t="str">
        <f t="shared" si="2"/>
        <v>#REF!</v>
      </c>
      <c r="P160" s="11">
        <v>90.0</v>
      </c>
      <c r="Q160" s="12">
        <f>Revenue!Q160</f>
        <v>26302.5</v>
      </c>
      <c r="R160" s="13">
        <v>214.0</v>
      </c>
      <c r="S160" s="14">
        <v>6.0</v>
      </c>
      <c r="T160" s="15"/>
      <c r="U160" s="15"/>
      <c r="V160" s="15"/>
      <c r="W160" s="15"/>
      <c r="X160" s="15"/>
      <c r="Y160" s="15"/>
      <c r="Z160" s="15"/>
      <c r="AA160" s="15"/>
      <c r="AB160" s="15"/>
      <c r="AC160" s="15"/>
    </row>
    <row r="161">
      <c r="A161" s="8">
        <v>210833.0</v>
      </c>
      <c r="B161" s="9">
        <v>0.72</v>
      </c>
      <c r="C161" s="9">
        <v>0.96</v>
      </c>
      <c r="D161" s="9">
        <v>0.53</v>
      </c>
      <c r="E161" s="9">
        <v>0.76</v>
      </c>
      <c r="F161" s="9">
        <v>0.5</v>
      </c>
      <c r="G161" s="9">
        <v>0.96</v>
      </c>
      <c r="H161" s="9">
        <v>0.96</v>
      </c>
      <c r="I161" s="9">
        <v>0.859999999999996</v>
      </c>
      <c r="J161" s="9">
        <v>0.79</v>
      </c>
      <c r="K161" s="9">
        <v>0.96</v>
      </c>
      <c r="L161" s="9">
        <v>1.0</v>
      </c>
      <c r="M161" s="9">
        <v>0.77</v>
      </c>
      <c r="N161" s="9">
        <f t="shared" si="1"/>
        <v>0.8141666667</v>
      </c>
      <c r="O161" s="10" t="str">
        <f t="shared" si="2"/>
        <v>#REF!</v>
      </c>
      <c r="P161" s="11">
        <v>88.0</v>
      </c>
      <c r="Q161" s="12">
        <f>Revenue!Q161</f>
        <v>26090.24</v>
      </c>
      <c r="R161" s="13">
        <v>214.0</v>
      </c>
      <c r="S161" s="14">
        <v>10.0</v>
      </c>
      <c r="T161" s="15"/>
      <c r="U161" s="15"/>
      <c r="V161" s="15"/>
      <c r="W161" s="15"/>
      <c r="X161" s="15"/>
      <c r="Y161" s="15"/>
      <c r="Z161" s="15"/>
      <c r="AA161" s="15"/>
      <c r="AB161" s="15"/>
      <c r="AC161" s="15"/>
    </row>
    <row r="162">
      <c r="A162" s="8">
        <v>2.0182582E7</v>
      </c>
      <c r="B162" s="9">
        <v>0.68</v>
      </c>
      <c r="C162" s="9">
        <v>0.74</v>
      </c>
      <c r="D162" s="9">
        <v>0.6</v>
      </c>
      <c r="E162" s="9">
        <v>0.45</v>
      </c>
      <c r="F162" s="9">
        <v>0.76</v>
      </c>
      <c r="G162" s="9">
        <v>0.88</v>
      </c>
      <c r="H162" s="9">
        <v>0.77</v>
      </c>
      <c r="I162" s="9">
        <v>0.809999999999997</v>
      </c>
      <c r="J162" s="9">
        <v>0.97</v>
      </c>
      <c r="K162" s="9">
        <v>0.86</v>
      </c>
      <c r="L162" s="9">
        <v>0.83</v>
      </c>
      <c r="M162" s="9">
        <v>0.72</v>
      </c>
      <c r="N162" s="9">
        <f t="shared" si="1"/>
        <v>0.7558333333</v>
      </c>
      <c r="O162" s="10" t="str">
        <f t="shared" si="2"/>
        <v>#REF!</v>
      </c>
      <c r="P162" s="11">
        <v>89.0</v>
      </c>
      <c r="Q162" s="12">
        <f>Revenue!Q162</f>
        <v>24547.98</v>
      </c>
      <c r="R162" s="13">
        <v>213.0</v>
      </c>
      <c r="S162" s="14">
        <v>9.0</v>
      </c>
      <c r="T162" s="15"/>
      <c r="U162" s="15"/>
      <c r="V162" s="15"/>
      <c r="W162" s="15"/>
      <c r="X162" s="15"/>
      <c r="Y162" s="15"/>
      <c r="Z162" s="15"/>
      <c r="AA162" s="15"/>
      <c r="AB162" s="15"/>
      <c r="AC162" s="15"/>
    </row>
    <row r="163">
      <c r="A163" s="8">
        <v>50006.0</v>
      </c>
      <c r="B163" s="9">
        <v>0.76</v>
      </c>
      <c r="C163" s="9">
        <v>0.71</v>
      </c>
      <c r="D163" s="9">
        <v>0.81</v>
      </c>
      <c r="E163" s="9">
        <v>0.76</v>
      </c>
      <c r="F163" s="9">
        <v>0.68</v>
      </c>
      <c r="G163" s="9">
        <v>0.7</v>
      </c>
      <c r="H163" s="9">
        <v>0.73</v>
      </c>
      <c r="I163" s="9">
        <v>0.769999999999998</v>
      </c>
      <c r="J163" s="9">
        <v>0.92</v>
      </c>
      <c r="K163" s="9">
        <v>0.97</v>
      </c>
      <c r="L163" s="9">
        <v>0.98</v>
      </c>
      <c r="M163" s="9">
        <v>0.69</v>
      </c>
      <c r="N163" s="9">
        <f t="shared" si="1"/>
        <v>0.79</v>
      </c>
      <c r="O163" s="10" t="str">
        <f t="shared" si="2"/>
        <v>#REF!</v>
      </c>
      <c r="P163" s="11">
        <v>80.0</v>
      </c>
      <c r="Q163" s="12">
        <f>Revenue!Q163</f>
        <v>23071.2</v>
      </c>
      <c r="R163" s="13">
        <v>211.0</v>
      </c>
      <c r="S163" s="14">
        <v>11.0</v>
      </c>
      <c r="T163" s="15"/>
      <c r="U163" s="15"/>
      <c r="V163" s="15"/>
      <c r="W163" s="15"/>
      <c r="X163" s="15"/>
      <c r="Y163" s="15"/>
      <c r="Z163" s="15"/>
      <c r="AA163" s="15"/>
      <c r="AB163" s="15"/>
      <c r="AC163" s="15"/>
    </row>
    <row r="164">
      <c r="A164" s="8">
        <v>2.2463E7</v>
      </c>
      <c r="B164" s="9">
        <v>0.85</v>
      </c>
      <c r="C164" s="9">
        <v>0.87</v>
      </c>
      <c r="D164" s="9">
        <v>0.69</v>
      </c>
      <c r="E164" s="9">
        <v>0.48</v>
      </c>
      <c r="F164" s="9">
        <v>0.48</v>
      </c>
      <c r="G164" s="9">
        <v>0.77</v>
      </c>
      <c r="H164" s="9">
        <v>0.94</v>
      </c>
      <c r="I164" s="9">
        <v>0.899999999999996</v>
      </c>
      <c r="J164" s="9">
        <v>0.94</v>
      </c>
      <c r="K164" s="9">
        <v>0.8</v>
      </c>
      <c r="L164" s="9">
        <v>0.71</v>
      </c>
      <c r="M164" s="9">
        <v>0.85</v>
      </c>
      <c r="N164" s="9">
        <f t="shared" si="1"/>
        <v>0.7733333333</v>
      </c>
      <c r="O164" s="10" t="str">
        <f t="shared" si="2"/>
        <v>#REF!</v>
      </c>
      <c r="P164" s="11">
        <v>149.0</v>
      </c>
      <c r="Q164" s="12">
        <f>Revenue!Q164</f>
        <v>42043.33</v>
      </c>
      <c r="R164" s="13">
        <v>210.0</v>
      </c>
      <c r="S164" s="14">
        <v>6.0</v>
      </c>
      <c r="T164" s="15"/>
      <c r="U164" s="15"/>
      <c r="V164" s="15"/>
      <c r="W164" s="15"/>
      <c r="X164" s="15"/>
      <c r="Y164" s="15"/>
      <c r="Z164" s="15"/>
      <c r="AA164" s="15"/>
      <c r="AB164" s="15"/>
      <c r="AC164" s="15"/>
    </row>
    <row r="165">
      <c r="A165" s="8">
        <v>2.3634628E7</v>
      </c>
      <c r="B165" s="9">
        <v>0.9</v>
      </c>
      <c r="C165" s="9">
        <v>0.93</v>
      </c>
      <c r="D165" s="9">
        <v>0.66</v>
      </c>
      <c r="E165" s="9">
        <v>0.68</v>
      </c>
      <c r="F165" s="9">
        <v>0.76</v>
      </c>
      <c r="G165" s="9">
        <v>0.67</v>
      </c>
      <c r="H165" s="9">
        <v>0.8</v>
      </c>
      <c r="I165" s="9">
        <v>0.719999999999999</v>
      </c>
      <c r="J165" s="9">
        <v>0.75</v>
      </c>
      <c r="K165" s="9">
        <v>0.72</v>
      </c>
      <c r="L165" s="9">
        <v>0.76</v>
      </c>
      <c r="M165" s="9">
        <v>0.72</v>
      </c>
      <c r="N165" s="9">
        <f t="shared" si="1"/>
        <v>0.7558333333</v>
      </c>
      <c r="O165" s="10" t="str">
        <f t="shared" si="2"/>
        <v>#REF!</v>
      </c>
      <c r="P165" s="11">
        <v>114.0</v>
      </c>
      <c r="Q165" s="12">
        <f>Revenue!Q165</f>
        <v>31409.28</v>
      </c>
      <c r="R165" s="13">
        <v>209.0</v>
      </c>
      <c r="S165" s="14">
        <v>7.0</v>
      </c>
      <c r="T165" s="15"/>
      <c r="U165" s="15"/>
      <c r="V165" s="15"/>
      <c r="W165" s="15"/>
      <c r="X165" s="15"/>
      <c r="Y165" s="15"/>
      <c r="Z165" s="15"/>
      <c r="AA165" s="15"/>
      <c r="AB165" s="15"/>
      <c r="AC165" s="15"/>
    </row>
    <row r="166">
      <c r="A166" s="8">
        <v>2.0400331E7</v>
      </c>
      <c r="B166" s="9">
        <v>0.9</v>
      </c>
      <c r="C166" s="9">
        <v>0.89</v>
      </c>
      <c r="D166" s="9">
        <v>0.54</v>
      </c>
      <c r="E166" s="9">
        <v>0.57</v>
      </c>
      <c r="F166" s="9">
        <v>0.54</v>
      </c>
      <c r="G166" s="9">
        <v>0.72</v>
      </c>
      <c r="H166" s="9">
        <v>0.79</v>
      </c>
      <c r="I166" s="9">
        <v>0.759999999999998</v>
      </c>
      <c r="J166" s="9">
        <v>0.79</v>
      </c>
      <c r="K166" s="9">
        <v>0.71</v>
      </c>
      <c r="L166" s="9">
        <v>0.99</v>
      </c>
      <c r="M166" s="9">
        <v>0.68</v>
      </c>
      <c r="N166" s="9">
        <f t="shared" si="1"/>
        <v>0.74</v>
      </c>
      <c r="O166" s="10" t="str">
        <f t="shared" si="2"/>
        <v>#REF!</v>
      </c>
      <c r="P166" s="11">
        <v>101.0</v>
      </c>
      <c r="Q166" s="12">
        <f>Revenue!Q166</f>
        <v>27223.54</v>
      </c>
      <c r="R166" s="13">
        <v>208.0</v>
      </c>
      <c r="S166" s="14">
        <v>7.0</v>
      </c>
      <c r="T166" s="15"/>
      <c r="U166" s="15"/>
      <c r="V166" s="15"/>
      <c r="W166" s="15"/>
      <c r="X166" s="15"/>
      <c r="Y166" s="15"/>
      <c r="Z166" s="15"/>
      <c r="AA166" s="15"/>
      <c r="AB166" s="15"/>
      <c r="AC166" s="15"/>
    </row>
    <row r="167">
      <c r="A167" s="8">
        <v>2.100332E7</v>
      </c>
      <c r="B167" s="9">
        <v>0.65</v>
      </c>
      <c r="C167" s="9">
        <v>0.98</v>
      </c>
      <c r="D167" s="9">
        <v>0.61</v>
      </c>
      <c r="E167" s="9">
        <v>0.72</v>
      </c>
      <c r="F167" s="9">
        <v>0.57</v>
      </c>
      <c r="G167" s="9">
        <v>0.96</v>
      </c>
      <c r="H167" s="9">
        <v>0.82</v>
      </c>
      <c r="I167" s="9">
        <v>0.849999999999997</v>
      </c>
      <c r="J167" s="9">
        <v>0.96</v>
      </c>
      <c r="K167" s="9">
        <v>0.79</v>
      </c>
      <c r="L167" s="9">
        <v>0.86</v>
      </c>
      <c r="M167" s="9">
        <v>0.71</v>
      </c>
      <c r="N167" s="9">
        <f t="shared" si="1"/>
        <v>0.79</v>
      </c>
      <c r="O167" s="10" t="str">
        <f t="shared" si="2"/>
        <v>#REF!</v>
      </c>
      <c r="P167" s="11">
        <v>225.0</v>
      </c>
      <c r="Q167" s="12">
        <f>Revenue!Q167</f>
        <v>64674</v>
      </c>
      <c r="R167" s="13">
        <v>207.0</v>
      </c>
      <c r="S167" s="14">
        <v>7.0</v>
      </c>
      <c r="T167" s="15"/>
      <c r="U167" s="15"/>
      <c r="V167" s="15"/>
      <c r="W167" s="15"/>
      <c r="X167" s="15"/>
      <c r="Y167" s="15"/>
      <c r="Z167" s="15"/>
      <c r="AA167" s="15"/>
      <c r="AB167" s="15"/>
      <c r="AC167" s="15"/>
    </row>
    <row r="168">
      <c r="A168" s="8">
        <v>2.5180723E7</v>
      </c>
      <c r="B168" s="9">
        <v>0.71</v>
      </c>
      <c r="C168" s="9">
        <v>0.92</v>
      </c>
      <c r="D168" s="9">
        <v>0.43</v>
      </c>
      <c r="E168" s="9">
        <v>0.76</v>
      </c>
      <c r="F168" s="9">
        <v>0.53</v>
      </c>
      <c r="G168" s="9">
        <v>0.89</v>
      </c>
      <c r="H168" s="9">
        <v>0.72</v>
      </c>
      <c r="I168" s="9">
        <v>0.759999999999998</v>
      </c>
      <c r="J168" s="9">
        <v>0.85</v>
      </c>
      <c r="K168" s="9">
        <v>0.8</v>
      </c>
      <c r="L168" s="9">
        <v>0.85</v>
      </c>
      <c r="M168" s="9">
        <v>0.97</v>
      </c>
      <c r="N168" s="9">
        <f t="shared" si="1"/>
        <v>0.7658333333</v>
      </c>
      <c r="O168" s="10" t="str">
        <f t="shared" si="2"/>
        <v>#REF!</v>
      </c>
      <c r="P168" s="11">
        <v>99.0</v>
      </c>
      <c r="Q168" s="12">
        <f>Revenue!Q168</f>
        <v>27599.22</v>
      </c>
      <c r="R168" s="13">
        <v>205.0</v>
      </c>
      <c r="S168" s="14">
        <v>6.0</v>
      </c>
      <c r="T168" s="15"/>
      <c r="U168" s="15"/>
      <c r="V168" s="15"/>
      <c r="W168" s="15"/>
      <c r="X168" s="15"/>
      <c r="Y168" s="15"/>
      <c r="Z168" s="15"/>
      <c r="AA168" s="15"/>
      <c r="AB168" s="15"/>
      <c r="AC168" s="15"/>
    </row>
    <row r="169">
      <c r="A169" s="8">
        <v>2.2009529E7</v>
      </c>
      <c r="B169" s="9">
        <v>0.79</v>
      </c>
      <c r="C169" s="9">
        <v>0.84</v>
      </c>
      <c r="D169" s="9">
        <v>0.77</v>
      </c>
      <c r="E169" s="9">
        <v>0.65</v>
      </c>
      <c r="F169" s="9">
        <v>0.68</v>
      </c>
      <c r="G169" s="9">
        <v>0.87</v>
      </c>
      <c r="H169" s="9">
        <v>0.97</v>
      </c>
      <c r="I169" s="9">
        <v>0.909999999999995</v>
      </c>
      <c r="J169" s="9">
        <v>0.86</v>
      </c>
      <c r="K169" s="9">
        <v>0.76</v>
      </c>
      <c r="L169" s="9">
        <v>0.87</v>
      </c>
      <c r="M169" s="9">
        <v>0.8</v>
      </c>
      <c r="N169" s="9">
        <f t="shared" si="1"/>
        <v>0.8141666667</v>
      </c>
      <c r="O169" s="10" t="str">
        <f t="shared" si="2"/>
        <v>#REF!</v>
      </c>
      <c r="P169" s="11">
        <v>116.0</v>
      </c>
      <c r="Q169" s="12">
        <f>Revenue!Q169</f>
        <v>34463.6</v>
      </c>
      <c r="R169" s="13">
        <v>205.0</v>
      </c>
      <c r="S169" s="18">
        <v>0.0</v>
      </c>
      <c r="T169" s="15"/>
      <c r="U169" s="15"/>
      <c r="V169" s="15"/>
      <c r="W169" s="15"/>
      <c r="X169" s="15"/>
      <c r="Y169" s="15"/>
      <c r="Z169" s="15"/>
      <c r="AA169" s="15"/>
      <c r="AB169" s="15"/>
      <c r="AC169" s="15"/>
    </row>
    <row r="170">
      <c r="A170" s="8">
        <v>1.1284092E7</v>
      </c>
      <c r="B170" s="9">
        <v>0.93</v>
      </c>
      <c r="C170" s="9">
        <v>0.79</v>
      </c>
      <c r="D170" s="9">
        <v>0.65</v>
      </c>
      <c r="E170" s="9">
        <v>0.76</v>
      </c>
      <c r="F170" s="9">
        <v>0.7</v>
      </c>
      <c r="G170" s="9">
        <v>0.85</v>
      </c>
      <c r="H170" s="9">
        <v>0.91</v>
      </c>
      <c r="I170" s="9">
        <v>0.929999999999995</v>
      </c>
      <c r="J170" s="9">
        <v>0.75</v>
      </c>
      <c r="K170" s="9">
        <v>0.72</v>
      </c>
      <c r="L170" s="9">
        <v>0.97</v>
      </c>
      <c r="M170" s="9">
        <v>0.72</v>
      </c>
      <c r="N170" s="9">
        <f t="shared" si="1"/>
        <v>0.8066666667</v>
      </c>
      <c r="O170" s="10" t="str">
        <f t="shared" si="2"/>
        <v>#REF!</v>
      </c>
      <c r="P170" s="11">
        <v>129.0</v>
      </c>
      <c r="Q170" s="12">
        <f>Revenue!Q170</f>
        <v>37975.02</v>
      </c>
      <c r="R170" s="13">
        <v>203.0</v>
      </c>
      <c r="S170" s="14">
        <v>6.0</v>
      </c>
      <c r="T170" s="15"/>
      <c r="U170" s="15"/>
      <c r="V170" s="15"/>
      <c r="W170" s="15"/>
      <c r="X170" s="15"/>
      <c r="Y170" s="15"/>
      <c r="Z170" s="15"/>
      <c r="AA170" s="15"/>
      <c r="AB170" s="15"/>
      <c r="AC170" s="15"/>
    </row>
    <row r="171">
      <c r="A171" s="8">
        <v>5311851.0</v>
      </c>
      <c r="B171" s="9">
        <v>0.91</v>
      </c>
      <c r="C171" s="9">
        <v>0.96</v>
      </c>
      <c r="D171" s="9">
        <v>0.83</v>
      </c>
      <c r="E171" s="9">
        <v>0.87</v>
      </c>
      <c r="F171" s="9">
        <v>0.47</v>
      </c>
      <c r="G171" s="9">
        <v>0.68</v>
      </c>
      <c r="H171" s="9">
        <v>0.9</v>
      </c>
      <c r="I171" s="9">
        <v>0.949999999999994</v>
      </c>
      <c r="J171" s="9">
        <v>0.87</v>
      </c>
      <c r="K171" s="9">
        <v>0.89</v>
      </c>
      <c r="L171" s="9">
        <v>0.84</v>
      </c>
      <c r="M171" s="9">
        <v>0.96</v>
      </c>
      <c r="N171" s="9">
        <f t="shared" si="1"/>
        <v>0.8441666667</v>
      </c>
      <c r="O171" s="10" t="str">
        <f t="shared" si="2"/>
        <v>#REF!</v>
      </c>
      <c r="P171" s="11">
        <v>92.0</v>
      </c>
      <c r="Q171" s="12">
        <f>Revenue!Q171</f>
        <v>28325.88</v>
      </c>
      <c r="R171" s="13">
        <v>202.0</v>
      </c>
      <c r="S171" s="14">
        <v>7.0</v>
      </c>
      <c r="T171" s="15"/>
      <c r="U171" s="15"/>
      <c r="V171" s="15"/>
      <c r="W171" s="15"/>
      <c r="X171" s="15"/>
      <c r="Y171" s="15"/>
      <c r="Z171" s="15"/>
      <c r="AA171" s="15"/>
      <c r="AB171" s="15"/>
      <c r="AC171" s="15"/>
    </row>
    <row r="172">
      <c r="A172" s="8">
        <v>1.9283927E7</v>
      </c>
      <c r="B172" s="9">
        <v>0.83</v>
      </c>
      <c r="C172" s="9">
        <v>0.89</v>
      </c>
      <c r="D172" s="9">
        <v>0.42</v>
      </c>
      <c r="E172" s="9">
        <v>0.49</v>
      </c>
      <c r="F172" s="9">
        <v>0.51</v>
      </c>
      <c r="G172" s="9">
        <v>0.77</v>
      </c>
      <c r="H172" s="9">
        <v>0.78</v>
      </c>
      <c r="I172" s="9">
        <v>0.989999999999994</v>
      </c>
      <c r="J172" s="9">
        <v>0.82</v>
      </c>
      <c r="K172" s="9">
        <v>0.84</v>
      </c>
      <c r="L172" s="9">
        <v>0.88</v>
      </c>
      <c r="M172" s="9">
        <v>0.76</v>
      </c>
      <c r="N172" s="9">
        <f t="shared" si="1"/>
        <v>0.7483333333</v>
      </c>
      <c r="O172" s="10" t="str">
        <f t="shared" si="2"/>
        <v>#REF!</v>
      </c>
      <c r="P172" s="11">
        <v>154.0</v>
      </c>
      <c r="Q172" s="12">
        <f>Revenue!Q172</f>
        <v>42003.5</v>
      </c>
      <c r="R172" s="13">
        <v>197.0</v>
      </c>
      <c r="S172" s="14">
        <v>5.0</v>
      </c>
      <c r="T172" s="15"/>
      <c r="U172" s="15"/>
      <c r="V172" s="15"/>
      <c r="W172" s="15"/>
      <c r="X172" s="15"/>
      <c r="Y172" s="15"/>
      <c r="Z172" s="15"/>
      <c r="AA172" s="15"/>
      <c r="AB172" s="15"/>
      <c r="AC172" s="15"/>
    </row>
    <row r="173">
      <c r="A173" s="8">
        <v>2.9828917E7</v>
      </c>
      <c r="B173" s="9">
        <v>0.95</v>
      </c>
      <c r="C173" s="9">
        <v>0.69</v>
      </c>
      <c r="D173" s="9">
        <v>0.71</v>
      </c>
      <c r="E173" s="9">
        <v>0.49</v>
      </c>
      <c r="F173" s="9">
        <v>0.84</v>
      </c>
      <c r="G173" s="9">
        <v>0.67</v>
      </c>
      <c r="H173" s="9">
        <v>0.91</v>
      </c>
      <c r="I173" s="9">
        <v>0.809999999999997</v>
      </c>
      <c r="J173" s="9">
        <v>0.74</v>
      </c>
      <c r="K173" s="9">
        <v>0.83</v>
      </c>
      <c r="L173" s="9">
        <v>0.87</v>
      </c>
      <c r="M173" s="9">
        <v>0.71</v>
      </c>
      <c r="N173" s="9">
        <f t="shared" si="1"/>
        <v>0.7683333333</v>
      </c>
      <c r="O173" s="10" t="str">
        <f t="shared" si="2"/>
        <v>#REF!</v>
      </c>
      <c r="P173" s="11">
        <v>152.0</v>
      </c>
      <c r="Q173" s="12">
        <f>Revenue!Q173</f>
        <v>42708.96</v>
      </c>
      <c r="R173" s="13">
        <v>196.0</v>
      </c>
      <c r="S173" s="14">
        <v>4.0</v>
      </c>
      <c r="T173" s="15"/>
      <c r="U173" s="15"/>
      <c r="V173" s="15"/>
      <c r="W173" s="15"/>
      <c r="X173" s="15"/>
      <c r="Y173" s="15"/>
      <c r="Z173" s="15"/>
      <c r="AA173" s="15"/>
      <c r="AB173" s="15"/>
      <c r="AC173" s="15"/>
    </row>
    <row r="174">
      <c r="A174" s="8">
        <v>2.3562057E7</v>
      </c>
      <c r="B174" s="9">
        <v>0.98</v>
      </c>
      <c r="C174" s="9">
        <v>0.68</v>
      </c>
      <c r="D174" s="9">
        <v>0.63</v>
      </c>
      <c r="E174" s="9">
        <v>0.77</v>
      </c>
      <c r="F174" s="9">
        <v>0.47</v>
      </c>
      <c r="G174" s="9">
        <v>1.0</v>
      </c>
      <c r="H174" s="9">
        <v>0.77</v>
      </c>
      <c r="I174" s="9">
        <v>0.7</v>
      </c>
      <c r="J174" s="9">
        <v>0.82</v>
      </c>
      <c r="K174" s="9">
        <v>0.91</v>
      </c>
      <c r="L174" s="9">
        <v>0.88</v>
      </c>
      <c r="M174" s="9">
        <v>0.87</v>
      </c>
      <c r="N174" s="9">
        <f t="shared" si="1"/>
        <v>0.79</v>
      </c>
      <c r="O174" s="10" t="str">
        <f t="shared" si="2"/>
        <v>#REF!</v>
      </c>
      <c r="P174" s="11">
        <v>149.0</v>
      </c>
      <c r="Q174" s="12">
        <f>Revenue!Q174</f>
        <v>42967.13</v>
      </c>
      <c r="R174" s="13">
        <v>195.0</v>
      </c>
      <c r="S174" s="14">
        <v>6.0</v>
      </c>
      <c r="T174" s="15"/>
      <c r="U174" s="15"/>
      <c r="V174" s="15"/>
      <c r="W174" s="15"/>
      <c r="X174" s="15"/>
      <c r="Y174" s="15"/>
      <c r="Z174" s="15"/>
      <c r="AA174" s="15"/>
      <c r="AB174" s="15"/>
      <c r="AC174" s="15"/>
    </row>
    <row r="175">
      <c r="A175" s="8">
        <v>768869.0</v>
      </c>
      <c r="B175" s="9">
        <v>0.92</v>
      </c>
      <c r="C175" s="9">
        <v>0.9</v>
      </c>
      <c r="D175" s="9">
        <v>0.86</v>
      </c>
      <c r="E175" s="9">
        <v>0.6</v>
      </c>
      <c r="F175" s="9">
        <v>0.69</v>
      </c>
      <c r="G175" s="9">
        <v>0.79</v>
      </c>
      <c r="H175" s="9">
        <v>0.82</v>
      </c>
      <c r="I175" s="9">
        <v>0.749999999999999</v>
      </c>
      <c r="J175" s="9">
        <v>0.74</v>
      </c>
      <c r="K175" s="9">
        <v>0.82</v>
      </c>
      <c r="L175" s="9">
        <v>0.84</v>
      </c>
      <c r="M175" s="9">
        <v>0.77</v>
      </c>
      <c r="N175" s="9">
        <f t="shared" si="1"/>
        <v>0.7916666667</v>
      </c>
      <c r="O175" s="10" t="str">
        <f t="shared" si="2"/>
        <v>#REF!</v>
      </c>
      <c r="P175" s="11">
        <v>95.0</v>
      </c>
      <c r="Q175" s="12">
        <f>Revenue!Q175</f>
        <v>27438.85</v>
      </c>
      <c r="R175" s="13">
        <v>195.0</v>
      </c>
      <c r="S175" s="14">
        <v>9.0</v>
      </c>
      <c r="T175" s="15"/>
      <c r="U175" s="15"/>
      <c r="V175" s="15"/>
      <c r="W175" s="15"/>
      <c r="X175" s="15"/>
      <c r="Y175" s="15"/>
      <c r="Z175" s="15"/>
      <c r="AA175" s="15"/>
      <c r="AB175" s="15"/>
      <c r="AC175" s="15"/>
    </row>
    <row r="176">
      <c r="A176" s="8">
        <v>1.1168851E7</v>
      </c>
      <c r="B176" s="9">
        <v>0.83</v>
      </c>
      <c r="C176" s="9">
        <v>1.0</v>
      </c>
      <c r="D176" s="9">
        <v>0.83</v>
      </c>
      <c r="E176" s="9">
        <v>0.91</v>
      </c>
      <c r="F176" s="9">
        <v>0.55</v>
      </c>
      <c r="G176" s="9">
        <v>0.84</v>
      </c>
      <c r="H176" s="9">
        <v>0.74</v>
      </c>
      <c r="I176" s="9">
        <v>0.68</v>
      </c>
      <c r="J176" s="9">
        <v>0.97</v>
      </c>
      <c r="K176" s="9">
        <v>0.77</v>
      </c>
      <c r="L176" s="9">
        <v>0.81</v>
      </c>
      <c r="M176" s="9">
        <v>0.92</v>
      </c>
      <c r="N176" s="9">
        <f t="shared" si="1"/>
        <v>0.8208333333</v>
      </c>
      <c r="O176" s="10" t="str">
        <f t="shared" si="2"/>
        <v>#REF!</v>
      </c>
      <c r="P176" s="11">
        <v>79.0</v>
      </c>
      <c r="Q176" s="12">
        <f>Revenue!Q176</f>
        <v>23606.78</v>
      </c>
      <c r="R176" s="13">
        <v>194.0</v>
      </c>
      <c r="S176" s="14">
        <v>6.0</v>
      </c>
      <c r="T176" s="15"/>
      <c r="U176" s="15"/>
      <c r="V176" s="15"/>
      <c r="W176" s="15"/>
      <c r="X176" s="15"/>
      <c r="Y176" s="15"/>
      <c r="Z176" s="15"/>
      <c r="AA176" s="15"/>
      <c r="AB176" s="15"/>
      <c r="AC176" s="15"/>
    </row>
    <row r="177">
      <c r="A177" s="8">
        <v>1.219526E7</v>
      </c>
      <c r="B177" s="9">
        <v>0.64</v>
      </c>
      <c r="C177" s="9">
        <v>0.99</v>
      </c>
      <c r="D177" s="9">
        <v>0.5</v>
      </c>
      <c r="E177" s="9">
        <v>0.85</v>
      </c>
      <c r="F177" s="9">
        <v>0.57</v>
      </c>
      <c r="G177" s="9">
        <v>0.85</v>
      </c>
      <c r="H177" s="9">
        <v>0.89</v>
      </c>
      <c r="I177" s="9">
        <v>0.939999999999995</v>
      </c>
      <c r="J177" s="9">
        <v>0.74</v>
      </c>
      <c r="K177" s="9">
        <v>0.71</v>
      </c>
      <c r="L177" s="9">
        <v>0.71</v>
      </c>
      <c r="M177" s="9">
        <v>0.9</v>
      </c>
      <c r="N177" s="9">
        <f t="shared" si="1"/>
        <v>0.7741666667</v>
      </c>
      <c r="O177" s="10" t="str">
        <f t="shared" si="2"/>
        <v>#REF!</v>
      </c>
      <c r="P177" s="11">
        <v>97.0</v>
      </c>
      <c r="Q177" s="12">
        <f>Revenue!Q177</f>
        <v>27341.39</v>
      </c>
      <c r="R177" s="13">
        <v>194.0</v>
      </c>
      <c r="S177" s="14">
        <v>6.0</v>
      </c>
      <c r="T177" s="15"/>
      <c r="U177" s="15"/>
      <c r="V177" s="15"/>
      <c r="W177" s="15"/>
      <c r="X177" s="15"/>
      <c r="Y177" s="15"/>
      <c r="Z177" s="15"/>
      <c r="AA177" s="15"/>
      <c r="AB177" s="15"/>
      <c r="AC177" s="15"/>
    </row>
    <row r="178">
      <c r="A178" s="8">
        <v>1.8140593E7</v>
      </c>
      <c r="B178" s="9">
        <v>0.86</v>
      </c>
      <c r="C178" s="9">
        <v>0.68</v>
      </c>
      <c r="D178" s="9">
        <v>0.63</v>
      </c>
      <c r="E178" s="9">
        <v>0.58</v>
      </c>
      <c r="F178" s="9">
        <v>0.77</v>
      </c>
      <c r="G178" s="9">
        <v>0.7</v>
      </c>
      <c r="H178" s="9">
        <v>0.98</v>
      </c>
      <c r="I178" s="9">
        <v>0.849999999999997</v>
      </c>
      <c r="J178" s="9">
        <v>0.75</v>
      </c>
      <c r="K178" s="9">
        <v>0.89</v>
      </c>
      <c r="L178" s="9">
        <v>0.91</v>
      </c>
      <c r="M178" s="9">
        <v>0.68</v>
      </c>
      <c r="N178" s="9">
        <f t="shared" si="1"/>
        <v>0.7733333333</v>
      </c>
      <c r="O178" s="10" t="str">
        <f t="shared" si="2"/>
        <v>#REF!</v>
      </c>
      <c r="P178" s="11">
        <v>153.0</v>
      </c>
      <c r="Q178" s="12">
        <f>Revenue!Q178</f>
        <v>43253.1</v>
      </c>
      <c r="R178" s="13">
        <v>193.0</v>
      </c>
      <c r="S178" s="14">
        <v>5.0</v>
      </c>
      <c r="T178" s="15"/>
      <c r="U178" s="15"/>
      <c r="V178" s="15"/>
      <c r="W178" s="15"/>
      <c r="X178" s="15"/>
      <c r="Y178" s="15"/>
      <c r="Z178" s="15"/>
      <c r="AA178" s="15"/>
      <c r="AB178" s="15"/>
      <c r="AC178" s="15"/>
    </row>
    <row r="179">
      <c r="A179" s="8">
        <v>1.297379E7</v>
      </c>
      <c r="B179" s="9">
        <v>0.8</v>
      </c>
      <c r="C179" s="9">
        <v>0.74</v>
      </c>
      <c r="D179" s="9">
        <v>0.79</v>
      </c>
      <c r="E179" s="9">
        <v>0.66</v>
      </c>
      <c r="F179" s="9">
        <v>0.7</v>
      </c>
      <c r="G179" s="9">
        <v>0.75</v>
      </c>
      <c r="H179" s="9">
        <v>0.75</v>
      </c>
      <c r="I179" s="9">
        <v>0.959999999999994</v>
      </c>
      <c r="J179" s="9">
        <v>0.79</v>
      </c>
      <c r="K179" s="9">
        <v>0.96</v>
      </c>
      <c r="L179" s="9">
        <v>0.84</v>
      </c>
      <c r="M179" s="9">
        <v>0.86</v>
      </c>
      <c r="N179" s="9">
        <f t="shared" si="1"/>
        <v>0.8</v>
      </c>
      <c r="O179" s="10" t="str">
        <f t="shared" si="2"/>
        <v>#REF!</v>
      </c>
      <c r="P179" s="11">
        <v>78.0</v>
      </c>
      <c r="Q179" s="12">
        <f>Revenue!Q179</f>
        <v>22802.52</v>
      </c>
      <c r="R179" s="13">
        <v>193.0</v>
      </c>
      <c r="S179" s="14">
        <v>6.0</v>
      </c>
      <c r="T179" s="15"/>
      <c r="U179" s="15"/>
      <c r="V179" s="15"/>
      <c r="W179" s="15"/>
      <c r="X179" s="15"/>
      <c r="Y179" s="15"/>
      <c r="Z179" s="15"/>
      <c r="AA179" s="15"/>
      <c r="AB179" s="15"/>
      <c r="AC179" s="15"/>
    </row>
    <row r="180">
      <c r="A180" s="8">
        <v>1.6032827E7</v>
      </c>
      <c r="B180" s="9">
        <v>0.96</v>
      </c>
      <c r="C180" s="9">
        <v>0.82</v>
      </c>
      <c r="D180" s="9">
        <v>0.8</v>
      </c>
      <c r="E180" s="9">
        <v>0.62</v>
      </c>
      <c r="F180" s="9">
        <v>0.77</v>
      </c>
      <c r="G180" s="9">
        <v>0.72</v>
      </c>
      <c r="H180" s="9">
        <v>0.75</v>
      </c>
      <c r="I180" s="9">
        <v>0.969999999999994</v>
      </c>
      <c r="J180" s="9">
        <v>0.81</v>
      </c>
      <c r="K180" s="9">
        <v>1.0</v>
      </c>
      <c r="L180" s="9">
        <v>0.88</v>
      </c>
      <c r="M180" s="9">
        <v>0.9</v>
      </c>
      <c r="N180" s="9">
        <f t="shared" si="1"/>
        <v>0.8333333333</v>
      </c>
      <c r="O180" s="10" t="str">
        <f t="shared" si="2"/>
        <v>#REF!</v>
      </c>
      <c r="P180" s="11">
        <v>89.0</v>
      </c>
      <c r="Q180" s="12">
        <f>Revenue!Q180</f>
        <v>27101.39</v>
      </c>
      <c r="R180" s="13">
        <v>191.0</v>
      </c>
      <c r="S180" s="14">
        <v>6.0</v>
      </c>
      <c r="T180" s="15"/>
      <c r="U180" s="15"/>
      <c r="V180" s="15"/>
      <c r="W180" s="15"/>
      <c r="X180" s="15"/>
      <c r="Y180" s="15"/>
      <c r="Z180" s="15"/>
      <c r="AA180" s="15"/>
      <c r="AB180" s="15"/>
      <c r="AC180" s="15"/>
    </row>
    <row r="181">
      <c r="A181" s="8">
        <v>6673970.0</v>
      </c>
      <c r="B181" s="9">
        <v>0.66</v>
      </c>
      <c r="C181" s="9">
        <v>0.78</v>
      </c>
      <c r="D181" s="9">
        <v>0.69</v>
      </c>
      <c r="E181" s="9">
        <v>0.5</v>
      </c>
      <c r="F181" s="9">
        <v>0.81</v>
      </c>
      <c r="G181" s="9">
        <v>0.83</v>
      </c>
      <c r="H181" s="9">
        <v>1.0</v>
      </c>
      <c r="I181" s="9">
        <v>0.68</v>
      </c>
      <c r="J181" s="9">
        <v>0.73</v>
      </c>
      <c r="K181" s="9">
        <v>0.85</v>
      </c>
      <c r="L181" s="9">
        <v>0.87</v>
      </c>
      <c r="M181" s="9">
        <v>0.96</v>
      </c>
      <c r="N181" s="9">
        <f t="shared" si="1"/>
        <v>0.78</v>
      </c>
      <c r="O181" s="10" t="str">
        <f t="shared" si="2"/>
        <v>#REF!</v>
      </c>
      <c r="P181" s="11">
        <v>100.0</v>
      </c>
      <c r="Q181" s="12">
        <f>Revenue!Q181</f>
        <v>28489</v>
      </c>
      <c r="R181" s="13">
        <v>190.0</v>
      </c>
      <c r="S181" s="14">
        <v>6.0</v>
      </c>
      <c r="T181" s="15"/>
      <c r="U181" s="15"/>
      <c r="V181" s="15"/>
      <c r="W181" s="15"/>
      <c r="X181" s="15"/>
      <c r="Y181" s="15"/>
      <c r="Z181" s="15"/>
      <c r="AA181" s="15"/>
      <c r="AB181" s="15"/>
      <c r="AC181" s="15"/>
    </row>
    <row r="182">
      <c r="A182" s="8">
        <v>2.0412348E7</v>
      </c>
      <c r="B182" s="9">
        <v>0.83</v>
      </c>
      <c r="C182" s="9">
        <v>0.67</v>
      </c>
      <c r="D182" s="9">
        <v>0.69</v>
      </c>
      <c r="E182" s="9">
        <v>0.74</v>
      </c>
      <c r="F182" s="9">
        <v>0.5</v>
      </c>
      <c r="G182" s="9">
        <v>0.72</v>
      </c>
      <c r="H182" s="9">
        <v>0.72</v>
      </c>
      <c r="I182" s="9">
        <v>0.969999999999994</v>
      </c>
      <c r="J182" s="9">
        <v>0.9</v>
      </c>
      <c r="K182" s="9">
        <v>0.75</v>
      </c>
      <c r="L182" s="9">
        <v>0.95</v>
      </c>
      <c r="M182" s="9">
        <v>0.99</v>
      </c>
      <c r="N182" s="9">
        <f t="shared" si="1"/>
        <v>0.7858333333</v>
      </c>
      <c r="O182" s="10" t="str">
        <f t="shared" si="2"/>
        <v>#REF!</v>
      </c>
      <c r="P182" s="11">
        <v>149.0</v>
      </c>
      <c r="Q182" s="12">
        <f>Revenue!Q182</f>
        <v>42764.49</v>
      </c>
      <c r="R182" s="13">
        <v>189.0</v>
      </c>
      <c r="S182" s="14">
        <v>6.0</v>
      </c>
      <c r="T182" s="15"/>
      <c r="U182" s="15"/>
      <c r="V182" s="15"/>
      <c r="W182" s="15"/>
      <c r="X182" s="15"/>
      <c r="Y182" s="15"/>
      <c r="Z182" s="15"/>
      <c r="AA182" s="15"/>
      <c r="AB182" s="15"/>
      <c r="AC182" s="15"/>
    </row>
    <row r="183">
      <c r="A183" s="8">
        <v>1.3513371E7</v>
      </c>
      <c r="B183" s="9">
        <v>0.71</v>
      </c>
      <c r="C183" s="9">
        <v>0.86</v>
      </c>
      <c r="D183" s="9">
        <v>0.66</v>
      </c>
      <c r="E183" s="9">
        <v>0.85</v>
      </c>
      <c r="F183" s="9">
        <v>0.69</v>
      </c>
      <c r="G183" s="9">
        <v>0.96</v>
      </c>
      <c r="H183" s="9">
        <v>0.93</v>
      </c>
      <c r="I183" s="9">
        <v>0.819999999999997</v>
      </c>
      <c r="J183" s="9">
        <v>0.79</v>
      </c>
      <c r="K183" s="9">
        <v>0.82</v>
      </c>
      <c r="L183" s="9">
        <v>0.99</v>
      </c>
      <c r="M183" s="9">
        <v>0.94</v>
      </c>
      <c r="N183" s="9">
        <f t="shared" si="1"/>
        <v>0.835</v>
      </c>
      <c r="O183" s="10" t="str">
        <f t="shared" si="2"/>
        <v>#REF!</v>
      </c>
      <c r="P183" s="11">
        <v>199.0</v>
      </c>
      <c r="Q183" s="12">
        <f>Revenue!Q183</f>
        <v>60585.55</v>
      </c>
      <c r="R183" s="13">
        <v>188.0</v>
      </c>
      <c r="S183" s="14">
        <v>6.0</v>
      </c>
      <c r="T183" s="15"/>
      <c r="U183" s="15"/>
      <c r="V183" s="15"/>
      <c r="W183" s="15"/>
      <c r="X183" s="15"/>
      <c r="Y183" s="15"/>
      <c r="Z183" s="15"/>
      <c r="AA183" s="15"/>
      <c r="AB183" s="15"/>
      <c r="AC183" s="15"/>
    </row>
    <row r="184">
      <c r="A184" s="8">
        <v>2.1500202E7</v>
      </c>
      <c r="B184" s="9">
        <v>0.87</v>
      </c>
      <c r="C184" s="9">
        <v>0.88</v>
      </c>
      <c r="D184" s="9">
        <v>0.63</v>
      </c>
      <c r="E184" s="9">
        <v>0.68</v>
      </c>
      <c r="F184" s="9">
        <v>0.7</v>
      </c>
      <c r="G184" s="9">
        <v>0.68</v>
      </c>
      <c r="H184" s="9">
        <v>0.86</v>
      </c>
      <c r="I184" s="9">
        <v>0.69</v>
      </c>
      <c r="J184" s="9">
        <v>0.87</v>
      </c>
      <c r="K184" s="9">
        <v>0.71</v>
      </c>
      <c r="L184" s="9">
        <v>0.76</v>
      </c>
      <c r="M184" s="9">
        <v>0.79</v>
      </c>
      <c r="N184" s="9">
        <f t="shared" si="1"/>
        <v>0.76</v>
      </c>
      <c r="O184" s="10" t="str">
        <f t="shared" si="2"/>
        <v>#REF!</v>
      </c>
      <c r="P184" s="11">
        <v>250.0</v>
      </c>
      <c r="Q184" s="12">
        <f>Revenue!Q184</f>
        <v>69272.5</v>
      </c>
      <c r="R184" s="13">
        <v>188.0</v>
      </c>
      <c r="S184" s="14">
        <v>6.0</v>
      </c>
      <c r="T184" s="15"/>
      <c r="U184" s="15"/>
      <c r="V184" s="15"/>
      <c r="W184" s="15"/>
      <c r="X184" s="15"/>
      <c r="Y184" s="15"/>
      <c r="Z184" s="15"/>
      <c r="AA184" s="15"/>
      <c r="AB184" s="15"/>
      <c r="AC184" s="15"/>
    </row>
    <row r="185">
      <c r="A185" s="8">
        <v>1.0500134E7</v>
      </c>
      <c r="B185" s="9">
        <v>0.89</v>
      </c>
      <c r="C185" s="9">
        <v>0.67</v>
      </c>
      <c r="D185" s="9">
        <v>0.66</v>
      </c>
      <c r="E185" s="9">
        <v>0.76</v>
      </c>
      <c r="F185" s="9">
        <v>0.52</v>
      </c>
      <c r="G185" s="9">
        <v>0.81</v>
      </c>
      <c r="H185" s="9">
        <v>0.7</v>
      </c>
      <c r="I185" s="9">
        <v>0.759999999999998</v>
      </c>
      <c r="J185" s="9">
        <v>0.87</v>
      </c>
      <c r="K185" s="9">
        <v>0.75</v>
      </c>
      <c r="L185" s="9">
        <v>0.89</v>
      </c>
      <c r="M185" s="9">
        <v>0.83</v>
      </c>
      <c r="N185" s="9">
        <f t="shared" si="1"/>
        <v>0.7591666667</v>
      </c>
      <c r="O185" s="10" t="str">
        <f t="shared" si="2"/>
        <v>#REF!</v>
      </c>
      <c r="P185" s="11">
        <v>70.0</v>
      </c>
      <c r="Q185" s="12">
        <f>Revenue!Q185</f>
        <v>19394.9</v>
      </c>
      <c r="R185" s="13">
        <v>188.0</v>
      </c>
      <c r="S185" s="14">
        <v>6.0</v>
      </c>
      <c r="T185" s="15"/>
      <c r="U185" s="15"/>
      <c r="V185" s="15"/>
      <c r="W185" s="15"/>
      <c r="X185" s="15"/>
      <c r="Y185" s="15"/>
      <c r="Z185" s="15"/>
      <c r="AA185" s="15"/>
      <c r="AB185" s="15"/>
      <c r="AC185" s="15"/>
    </row>
    <row r="186">
      <c r="A186" s="8">
        <v>1.7318001E7</v>
      </c>
      <c r="B186" s="9">
        <v>0.69</v>
      </c>
      <c r="C186" s="9">
        <v>0.68</v>
      </c>
      <c r="D186" s="9">
        <v>0.84</v>
      </c>
      <c r="E186" s="9">
        <v>0.7</v>
      </c>
      <c r="F186" s="9">
        <v>0.8</v>
      </c>
      <c r="G186" s="9">
        <v>0.84</v>
      </c>
      <c r="H186" s="9">
        <v>0.82</v>
      </c>
      <c r="I186" s="9">
        <v>0.879999999999996</v>
      </c>
      <c r="J186" s="9">
        <v>0.93</v>
      </c>
      <c r="K186" s="9">
        <v>0.82</v>
      </c>
      <c r="L186" s="9">
        <v>0.87</v>
      </c>
      <c r="M186" s="9">
        <v>0.73</v>
      </c>
      <c r="N186" s="9">
        <f t="shared" si="1"/>
        <v>0.8</v>
      </c>
      <c r="O186" s="10" t="str">
        <f t="shared" si="2"/>
        <v>#REF!</v>
      </c>
      <c r="P186" s="11">
        <v>83.0</v>
      </c>
      <c r="Q186" s="12">
        <f>Revenue!Q186</f>
        <v>24254.26</v>
      </c>
      <c r="R186" s="13">
        <v>186.0</v>
      </c>
      <c r="S186" s="14">
        <v>5.0</v>
      </c>
      <c r="T186" s="15"/>
      <c r="U186" s="15"/>
      <c r="V186" s="15"/>
      <c r="W186" s="15"/>
      <c r="X186" s="15"/>
      <c r="Y186" s="15"/>
      <c r="Z186" s="15"/>
      <c r="AA186" s="15"/>
      <c r="AB186" s="15"/>
      <c r="AC186" s="15"/>
    </row>
    <row r="187">
      <c r="A187" s="8">
        <v>7817121.0</v>
      </c>
      <c r="B187" s="9">
        <v>0.7</v>
      </c>
      <c r="C187" s="9">
        <v>0.71</v>
      </c>
      <c r="D187" s="9">
        <v>0.52</v>
      </c>
      <c r="E187" s="9">
        <v>0.84</v>
      </c>
      <c r="F187" s="9">
        <v>0.61</v>
      </c>
      <c r="G187" s="9">
        <v>0.95</v>
      </c>
      <c r="H187" s="9">
        <v>0.74</v>
      </c>
      <c r="I187" s="9">
        <v>0.939999999999995</v>
      </c>
      <c r="J187" s="9">
        <v>0.92</v>
      </c>
      <c r="K187" s="9">
        <v>1.0</v>
      </c>
      <c r="L187" s="9">
        <v>0.89</v>
      </c>
      <c r="M187" s="9">
        <v>0.95</v>
      </c>
      <c r="N187" s="9">
        <f t="shared" si="1"/>
        <v>0.8141666667</v>
      </c>
      <c r="O187" s="10" t="str">
        <f t="shared" si="2"/>
        <v>#REF!</v>
      </c>
      <c r="P187" s="11">
        <v>89.0</v>
      </c>
      <c r="Q187" s="12">
        <f>Revenue!Q187</f>
        <v>26445.46</v>
      </c>
      <c r="R187" s="13">
        <v>186.0</v>
      </c>
      <c r="S187" s="14">
        <v>8.0</v>
      </c>
      <c r="T187" s="15"/>
      <c r="U187" s="15"/>
      <c r="V187" s="15"/>
      <c r="W187" s="15"/>
      <c r="X187" s="15"/>
      <c r="Y187" s="15"/>
      <c r="Z187" s="15"/>
      <c r="AA187" s="15"/>
      <c r="AB187" s="15"/>
      <c r="AC187" s="15"/>
    </row>
    <row r="188">
      <c r="A188" s="8">
        <v>2.7527822E7</v>
      </c>
      <c r="B188" s="9">
        <v>0.63</v>
      </c>
      <c r="C188" s="9">
        <v>0.74</v>
      </c>
      <c r="D188" s="9">
        <v>0.49</v>
      </c>
      <c r="E188" s="9">
        <v>0.53</v>
      </c>
      <c r="F188" s="9">
        <v>0.49</v>
      </c>
      <c r="G188" s="9">
        <v>0.86</v>
      </c>
      <c r="H188" s="9">
        <v>0.84</v>
      </c>
      <c r="I188" s="9">
        <v>0.729999999999999</v>
      </c>
      <c r="J188" s="9">
        <v>0.8</v>
      </c>
      <c r="K188" s="9">
        <v>0.8</v>
      </c>
      <c r="L188" s="9">
        <v>0.94</v>
      </c>
      <c r="M188" s="9">
        <v>1.0</v>
      </c>
      <c r="N188" s="9">
        <f t="shared" si="1"/>
        <v>0.7375</v>
      </c>
      <c r="O188" s="10" t="str">
        <f t="shared" si="2"/>
        <v>#REF!</v>
      </c>
      <c r="P188" s="11">
        <v>149.0</v>
      </c>
      <c r="Q188" s="12">
        <f>Revenue!Q188</f>
        <v>40081</v>
      </c>
      <c r="R188" s="13">
        <v>183.0</v>
      </c>
      <c r="S188" s="14">
        <v>4.0</v>
      </c>
      <c r="T188" s="15"/>
      <c r="U188" s="15"/>
      <c r="V188" s="15"/>
      <c r="W188" s="15"/>
      <c r="X188" s="15"/>
      <c r="Y188" s="15"/>
      <c r="Z188" s="15"/>
      <c r="AA188" s="15"/>
      <c r="AB188" s="15"/>
      <c r="AC188" s="15"/>
    </row>
    <row r="189">
      <c r="A189" s="8">
        <v>2.1800983E7</v>
      </c>
      <c r="B189" s="9">
        <v>0.8</v>
      </c>
      <c r="C189" s="9">
        <v>0.97</v>
      </c>
      <c r="D189" s="9">
        <v>0.76</v>
      </c>
      <c r="E189" s="9">
        <v>0.7</v>
      </c>
      <c r="F189" s="9">
        <v>0.54</v>
      </c>
      <c r="G189" s="9">
        <v>0.88</v>
      </c>
      <c r="H189" s="9">
        <v>0.87</v>
      </c>
      <c r="I189" s="9">
        <v>0.859999999999996</v>
      </c>
      <c r="J189" s="9">
        <v>0.87</v>
      </c>
      <c r="K189" s="9">
        <v>0.72</v>
      </c>
      <c r="L189" s="9">
        <v>0.94</v>
      </c>
      <c r="M189" s="9">
        <v>0.93</v>
      </c>
      <c r="N189" s="9">
        <f t="shared" si="1"/>
        <v>0.82</v>
      </c>
      <c r="O189" s="10" t="str">
        <f t="shared" si="2"/>
        <v>#REF!</v>
      </c>
      <c r="P189" s="11">
        <v>90.0</v>
      </c>
      <c r="Q189" s="12">
        <f>Revenue!Q189</f>
        <v>26886.6</v>
      </c>
      <c r="R189" s="13">
        <v>181.0</v>
      </c>
      <c r="S189" s="14">
        <v>6.0</v>
      </c>
      <c r="T189" s="15"/>
      <c r="U189" s="15"/>
      <c r="V189" s="15"/>
      <c r="W189" s="15"/>
      <c r="X189" s="15"/>
      <c r="Y189" s="15"/>
      <c r="Z189" s="15"/>
      <c r="AA189" s="15"/>
      <c r="AB189" s="15"/>
      <c r="AC189" s="15"/>
    </row>
    <row r="190">
      <c r="A190" s="8">
        <v>2.6957501E7</v>
      </c>
      <c r="B190" s="9">
        <v>0.75</v>
      </c>
      <c r="C190" s="9">
        <v>0.71</v>
      </c>
      <c r="D190" s="9">
        <v>0.56</v>
      </c>
      <c r="E190" s="9">
        <v>0.86</v>
      </c>
      <c r="F190" s="9">
        <v>0.71</v>
      </c>
      <c r="G190" s="9">
        <v>0.98</v>
      </c>
      <c r="H190" s="9">
        <v>0.74</v>
      </c>
      <c r="I190" s="9">
        <v>0.769999999999998</v>
      </c>
      <c r="J190" s="9">
        <v>0.99</v>
      </c>
      <c r="K190" s="9">
        <v>0.75</v>
      </c>
      <c r="L190" s="9">
        <v>1.0</v>
      </c>
      <c r="M190" s="9">
        <v>0.84</v>
      </c>
      <c r="N190" s="9">
        <f t="shared" si="1"/>
        <v>0.805</v>
      </c>
      <c r="O190" s="10" t="str">
        <f t="shared" si="2"/>
        <v>#REF!</v>
      </c>
      <c r="P190" s="11">
        <v>100.0</v>
      </c>
      <c r="Q190" s="12">
        <f>Revenue!Q190</f>
        <v>29350</v>
      </c>
      <c r="R190" s="13">
        <v>179.0</v>
      </c>
      <c r="S190" s="14">
        <v>7.0</v>
      </c>
      <c r="T190" s="15"/>
      <c r="U190" s="15"/>
      <c r="V190" s="15"/>
      <c r="W190" s="15"/>
      <c r="X190" s="15"/>
      <c r="Y190" s="15"/>
      <c r="Z190" s="15"/>
      <c r="AA190" s="15"/>
      <c r="AB190" s="15"/>
      <c r="AC190" s="15"/>
    </row>
    <row r="191">
      <c r="A191" s="8">
        <v>2.3340822E7</v>
      </c>
      <c r="B191" s="9">
        <v>0.89</v>
      </c>
      <c r="C191" s="9">
        <v>0.86</v>
      </c>
      <c r="D191" s="9">
        <v>0.66</v>
      </c>
      <c r="E191" s="9">
        <v>0.71</v>
      </c>
      <c r="F191" s="9">
        <v>0.66</v>
      </c>
      <c r="G191" s="9">
        <v>0.81</v>
      </c>
      <c r="H191" s="9">
        <v>0.76</v>
      </c>
      <c r="I191" s="9">
        <v>0.769999999999998</v>
      </c>
      <c r="J191" s="9">
        <v>0.82</v>
      </c>
      <c r="K191" s="9">
        <v>0.87</v>
      </c>
      <c r="L191" s="9">
        <v>0.72</v>
      </c>
      <c r="M191" s="9">
        <v>0.85</v>
      </c>
      <c r="N191" s="9">
        <f t="shared" si="1"/>
        <v>0.7816666667</v>
      </c>
      <c r="O191" s="10" t="str">
        <f t="shared" si="2"/>
        <v>#REF!</v>
      </c>
      <c r="P191" s="11">
        <v>169.0</v>
      </c>
      <c r="Q191" s="12">
        <f>Revenue!Q191</f>
        <v>48188.66</v>
      </c>
      <c r="R191" s="13">
        <v>175.0</v>
      </c>
      <c r="S191" s="14">
        <v>4.0</v>
      </c>
      <c r="T191" s="15"/>
      <c r="U191" s="15"/>
      <c r="V191" s="15"/>
      <c r="W191" s="15"/>
      <c r="X191" s="15"/>
      <c r="Y191" s="15"/>
      <c r="Z191" s="15"/>
      <c r="AA191" s="15"/>
      <c r="AB191" s="15"/>
      <c r="AC191" s="15"/>
    </row>
    <row r="192">
      <c r="A192" s="8">
        <v>7005199.0</v>
      </c>
      <c r="B192" s="9">
        <v>0.92</v>
      </c>
      <c r="C192" s="9">
        <v>1.0</v>
      </c>
      <c r="D192" s="9">
        <v>0.46</v>
      </c>
      <c r="E192" s="9">
        <v>0.58</v>
      </c>
      <c r="F192" s="9">
        <v>0.75</v>
      </c>
      <c r="G192" s="9">
        <v>0.66</v>
      </c>
      <c r="H192" s="9">
        <v>0.93</v>
      </c>
      <c r="I192" s="9">
        <v>0.719999999999999</v>
      </c>
      <c r="J192" s="9">
        <v>0.88</v>
      </c>
      <c r="K192" s="9">
        <v>0.91</v>
      </c>
      <c r="L192" s="9">
        <v>0.72</v>
      </c>
      <c r="M192" s="9">
        <v>1.0</v>
      </c>
      <c r="N192" s="9">
        <f t="shared" si="1"/>
        <v>0.7941666667</v>
      </c>
      <c r="O192" s="10" t="str">
        <f t="shared" si="2"/>
        <v>#REF!</v>
      </c>
      <c r="P192" s="11">
        <v>76.0</v>
      </c>
      <c r="Q192" s="12">
        <f>Revenue!Q192</f>
        <v>22008.84</v>
      </c>
      <c r="R192" s="13">
        <v>174.0</v>
      </c>
      <c r="S192" s="14">
        <v>9.0</v>
      </c>
      <c r="T192" s="15"/>
      <c r="U192" s="15"/>
      <c r="V192" s="15"/>
      <c r="W192" s="15"/>
      <c r="X192" s="15"/>
      <c r="Y192" s="15"/>
      <c r="Z192" s="15"/>
      <c r="AA192" s="15"/>
      <c r="AB192" s="15"/>
      <c r="AC192" s="15"/>
    </row>
    <row r="193">
      <c r="A193" s="8">
        <v>2.7680894E7</v>
      </c>
      <c r="B193" s="9">
        <v>0.72</v>
      </c>
      <c r="C193" s="9">
        <v>1.0</v>
      </c>
      <c r="D193" s="9">
        <v>0.43</v>
      </c>
      <c r="E193" s="9">
        <v>0.78</v>
      </c>
      <c r="F193" s="9">
        <v>0.63</v>
      </c>
      <c r="G193" s="9">
        <v>0.69</v>
      </c>
      <c r="H193" s="9">
        <v>0.92</v>
      </c>
      <c r="I193" s="9">
        <v>0.979999999999994</v>
      </c>
      <c r="J193" s="9">
        <v>0.76</v>
      </c>
      <c r="K193" s="9">
        <v>0.93</v>
      </c>
      <c r="L193" s="9">
        <v>0.84</v>
      </c>
      <c r="M193" s="9">
        <v>0.81</v>
      </c>
      <c r="N193" s="9">
        <f t="shared" si="1"/>
        <v>0.7908333333</v>
      </c>
      <c r="O193" s="10" t="str">
        <f t="shared" si="2"/>
        <v>#REF!</v>
      </c>
      <c r="P193" s="11">
        <v>130.0</v>
      </c>
      <c r="Q193" s="12">
        <f>Revenue!Q193</f>
        <v>37455.6</v>
      </c>
      <c r="R193" s="13">
        <v>172.0</v>
      </c>
      <c r="S193" s="14">
        <v>7.0</v>
      </c>
      <c r="T193" s="15"/>
      <c r="U193" s="15"/>
      <c r="V193" s="15"/>
      <c r="W193" s="15"/>
      <c r="X193" s="15"/>
      <c r="Y193" s="15"/>
      <c r="Z193" s="15"/>
      <c r="AA193" s="15"/>
      <c r="AB193" s="15"/>
      <c r="AC193" s="15"/>
    </row>
    <row r="194">
      <c r="A194" s="8">
        <v>2.12895E7</v>
      </c>
      <c r="B194" s="9">
        <v>0.84</v>
      </c>
      <c r="C194" s="9">
        <v>0.93</v>
      </c>
      <c r="D194" s="9">
        <v>0.49</v>
      </c>
      <c r="E194" s="9">
        <v>0.53</v>
      </c>
      <c r="F194" s="9">
        <v>0.83</v>
      </c>
      <c r="G194" s="9">
        <v>0.71</v>
      </c>
      <c r="H194" s="9">
        <v>0.92</v>
      </c>
      <c r="I194" s="9">
        <v>0.69</v>
      </c>
      <c r="J194" s="9">
        <v>0.92</v>
      </c>
      <c r="K194" s="9">
        <v>0.91</v>
      </c>
      <c r="L194" s="9">
        <v>1.0</v>
      </c>
      <c r="M194" s="9">
        <v>0.99</v>
      </c>
      <c r="N194" s="9">
        <f t="shared" si="1"/>
        <v>0.8133333333</v>
      </c>
      <c r="O194" s="10" t="str">
        <f t="shared" si="2"/>
        <v>#REF!</v>
      </c>
      <c r="P194" s="11">
        <v>250.0</v>
      </c>
      <c r="Q194" s="12">
        <f>Revenue!Q194</f>
        <v>74152.5</v>
      </c>
      <c r="R194" s="13">
        <v>170.0</v>
      </c>
      <c r="S194" s="14">
        <v>6.0</v>
      </c>
      <c r="T194" s="15"/>
      <c r="U194" s="15"/>
      <c r="V194" s="15"/>
      <c r="W194" s="15"/>
      <c r="X194" s="15"/>
      <c r="Y194" s="15"/>
      <c r="Z194" s="15"/>
      <c r="AA194" s="15"/>
      <c r="AB194" s="15"/>
      <c r="AC194" s="15"/>
    </row>
    <row r="195">
      <c r="A195" s="8">
        <v>1.1351932E7</v>
      </c>
      <c r="B195" s="9">
        <v>0.67</v>
      </c>
      <c r="C195" s="9">
        <v>0.73</v>
      </c>
      <c r="D195" s="9">
        <v>0.68</v>
      </c>
      <c r="E195" s="9">
        <v>0.72</v>
      </c>
      <c r="F195" s="9">
        <v>0.62</v>
      </c>
      <c r="G195" s="9">
        <v>0.75</v>
      </c>
      <c r="H195" s="9">
        <v>0.83</v>
      </c>
      <c r="I195" s="9">
        <v>0.849999999999997</v>
      </c>
      <c r="J195" s="9">
        <v>0.74</v>
      </c>
      <c r="K195" s="9">
        <v>0.93</v>
      </c>
      <c r="L195" s="9">
        <v>0.94</v>
      </c>
      <c r="M195" s="9">
        <v>0.99</v>
      </c>
      <c r="N195" s="9">
        <f t="shared" si="1"/>
        <v>0.7875</v>
      </c>
      <c r="O195" s="10" t="str">
        <f t="shared" si="2"/>
        <v>#REF!</v>
      </c>
      <c r="P195" s="11">
        <v>101.0</v>
      </c>
      <c r="Q195" s="12">
        <f>Revenue!Q195</f>
        <v>29048.61</v>
      </c>
      <c r="R195" s="13">
        <v>167.0</v>
      </c>
      <c r="S195" s="14">
        <v>6.0</v>
      </c>
      <c r="T195" s="15"/>
      <c r="U195" s="15"/>
      <c r="V195" s="15"/>
      <c r="W195" s="15"/>
      <c r="X195" s="15"/>
      <c r="Y195" s="15"/>
      <c r="Z195" s="15"/>
      <c r="AA195" s="15"/>
      <c r="AB195" s="15"/>
      <c r="AC195" s="15"/>
    </row>
    <row r="196">
      <c r="A196" s="8">
        <v>172917.0</v>
      </c>
      <c r="B196" s="9">
        <v>0.86</v>
      </c>
      <c r="C196" s="9">
        <v>0.77</v>
      </c>
      <c r="D196" s="9">
        <v>0.56</v>
      </c>
      <c r="E196" s="9">
        <v>0.54</v>
      </c>
      <c r="F196" s="9">
        <v>0.48</v>
      </c>
      <c r="G196" s="9">
        <v>0.75</v>
      </c>
      <c r="H196" s="9">
        <v>0.94</v>
      </c>
      <c r="I196" s="9">
        <v>0.809999999999997</v>
      </c>
      <c r="J196" s="9">
        <v>0.78</v>
      </c>
      <c r="K196" s="9">
        <v>0.8</v>
      </c>
      <c r="L196" s="9">
        <v>0.83</v>
      </c>
      <c r="M196" s="9">
        <v>0.96</v>
      </c>
      <c r="N196" s="9">
        <f t="shared" si="1"/>
        <v>0.7566666667</v>
      </c>
      <c r="O196" s="10" t="str">
        <f t="shared" si="2"/>
        <v>#REF!</v>
      </c>
      <c r="P196" s="11">
        <v>70.0</v>
      </c>
      <c r="Q196" s="12">
        <f>Revenue!Q196</f>
        <v>19338.9</v>
      </c>
      <c r="R196" s="13">
        <v>166.0</v>
      </c>
      <c r="S196" s="14">
        <v>10.0</v>
      </c>
      <c r="T196" s="15"/>
      <c r="U196" s="15"/>
      <c r="V196" s="15"/>
      <c r="W196" s="15"/>
      <c r="X196" s="15"/>
      <c r="Y196" s="15"/>
      <c r="Z196" s="15"/>
      <c r="AA196" s="15"/>
      <c r="AB196" s="15"/>
      <c r="AC196" s="15"/>
    </row>
    <row r="197">
      <c r="A197" s="8">
        <v>9698631.0</v>
      </c>
      <c r="B197" s="9">
        <v>0.64</v>
      </c>
      <c r="C197" s="9">
        <v>0.8</v>
      </c>
      <c r="D197" s="9">
        <v>0.86</v>
      </c>
      <c r="E197" s="9">
        <v>0.45</v>
      </c>
      <c r="F197" s="9">
        <v>0.42</v>
      </c>
      <c r="G197" s="9">
        <v>1.0</v>
      </c>
      <c r="H197" s="9">
        <v>0.75</v>
      </c>
      <c r="I197" s="9">
        <v>0.909999999999995</v>
      </c>
      <c r="J197" s="9">
        <v>0.76</v>
      </c>
      <c r="K197" s="9">
        <v>0.91</v>
      </c>
      <c r="L197" s="9">
        <v>0.79</v>
      </c>
      <c r="M197" s="9">
        <v>0.69</v>
      </c>
      <c r="N197" s="9">
        <f t="shared" si="1"/>
        <v>0.7483333333</v>
      </c>
      <c r="O197" s="10" t="str">
        <f t="shared" si="2"/>
        <v>#REF!</v>
      </c>
      <c r="P197" s="11">
        <v>90.0</v>
      </c>
      <c r="Q197" s="12">
        <f>Revenue!Q197</f>
        <v>24568.2</v>
      </c>
      <c r="R197" s="13">
        <v>165.0</v>
      </c>
      <c r="S197" s="14">
        <v>8.0</v>
      </c>
      <c r="T197" s="15"/>
      <c r="U197" s="15"/>
      <c r="V197" s="15"/>
      <c r="W197" s="15"/>
      <c r="X197" s="15"/>
      <c r="Y197" s="15"/>
      <c r="Z197" s="15"/>
      <c r="AA197" s="15"/>
      <c r="AB197" s="15"/>
      <c r="AC197" s="15"/>
    </row>
    <row r="198">
      <c r="A198" s="8">
        <v>2.3566634E7</v>
      </c>
      <c r="B198" s="9">
        <v>0.83</v>
      </c>
      <c r="C198" s="9">
        <v>1.0</v>
      </c>
      <c r="D198" s="9">
        <v>0.47</v>
      </c>
      <c r="E198" s="9">
        <v>0.65</v>
      </c>
      <c r="F198" s="9">
        <v>0.59</v>
      </c>
      <c r="G198" s="9">
        <v>0.91</v>
      </c>
      <c r="H198" s="9">
        <v>0.78</v>
      </c>
      <c r="I198" s="9">
        <v>0.799999999999998</v>
      </c>
      <c r="J198" s="9">
        <v>0.95</v>
      </c>
      <c r="K198" s="9">
        <v>0.87</v>
      </c>
      <c r="L198" s="9">
        <v>0.87</v>
      </c>
      <c r="M198" s="9">
        <v>0.75</v>
      </c>
      <c r="N198" s="9">
        <f t="shared" si="1"/>
        <v>0.7891666667</v>
      </c>
      <c r="O198" s="10" t="str">
        <f t="shared" si="2"/>
        <v>#REF!</v>
      </c>
      <c r="P198" s="11">
        <v>145.0</v>
      </c>
      <c r="Q198" s="12">
        <f>Revenue!Q198</f>
        <v>41642.55</v>
      </c>
      <c r="R198" s="13">
        <v>164.0</v>
      </c>
      <c r="S198" s="14">
        <v>4.0</v>
      </c>
      <c r="T198" s="15"/>
      <c r="U198" s="15"/>
      <c r="V198" s="15"/>
      <c r="W198" s="15"/>
      <c r="X198" s="15"/>
      <c r="Y198" s="15"/>
      <c r="Z198" s="15"/>
      <c r="AA198" s="15"/>
      <c r="AB198" s="15"/>
      <c r="AC198" s="15"/>
    </row>
    <row r="199">
      <c r="A199" s="8">
        <v>1.1640448E7</v>
      </c>
      <c r="B199" s="9">
        <v>0.88</v>
      </c>
      <c r="C199" s="9">
        <v>0.97</v>
      </c>
      <c r="D199" s="9">
        <v>0.46</v>
      </c>
      <c r="E199" s="9">
        <v>0.56</v>
      </c>
      <c r="F199" s="9">
        <v>0.76</v>
      </c>
      <c r="G199" s="9">
        <v>0.84</v>
      </c>
      <c r="H199" s="9">
        <v>0.88</v>
      </c>
      <c r="I199" s="9">
        <v>0.68</v>
      </c>
      <c r="J199" s="9">
        <v>0.83</v>
      </c>
      <c r="K199" s="9">
        <v>0.87</v>
      </c>
      <c r="L199" s="9">
        <v>0.86</v>
      </c>
      <c r="M199" s="9">
        <v>0.83</v>
      </c>
      <c r="N199" s="9">
        <f t="shared" si="1"/>
        <v>0.785</v>
      </c>
      <c r="O199" s="10" t="str">
        <f t="shared" si="2"/>
        <v>#REF!</v>
      </c>
      <c r="P199" s="11">
        <v>75.0</v>
      </c>
      <c r="Q199" s="12">
        <f>Revenue!Q199</f>
        <v>21451.5</v>
      </c>
      <c r="R199" s="13">
        <v>164.0</v>
      </c>
      <c r="S199" s="14">
        <v>6.0</v>
      </c>
      <c r="T199" s="15"/>
      <c r="U199" s="15"/>
      <c r="V199" s="15"/>
      <c r="W199" s="15"/>
      <c r="X199" s="15"/>
      <c r="Y199" s="15"/>
      <c r="Z199" s="15"/>
      <c r="AA199" s="15"/>
      <c r="AB199" s="15"/>
      <c r="AC199" s="15"/>
    </row>
    <row r="200">
      <c r="A200" s="8">
        <v>1.9364079E7</v>
      </c>
      <c r="B200" s="9">
        <v>0.65</v>
      </c>
      <c r="C200" s="9">
        <v>0.91</v>
      </c>
      <c r="D200" s="9">
        <v>0.71</v>
      </c>
      <c r="E200" s="9">
        <v>0.75</v>
      </c>
      <c r="F200" s="9">
        <v>0.83</v>
      </c>
      <c r="G200" s="9">
        <v>0.95</v>
      </c>
      <c r="H200" s="9">
        <v>0.76</v>
      </c>
      <c r="I200" s="9">
        <v>0.7</v>
      </c>
      <c r="J200" s="9">
        <v>0.81</v>
      </c>
      <c r="K200" s="9">
        <v>0.79</v>
      </c>
      <c r="L200" s="9">
        <v>0.75</v>
      </c>
      <c r="M200" s="9">
        <v>0.83</v>
      </c>
      <c r="N200" s="9">
        <f t="shared" si="1"/>
        <v>0.7866666667</v>
      </c>
      <c r="O200" s="10" t="str">
        <f t="shared" si="2"/>
        <v>#REF!</v>
      </c>
      <c r="P200" s="11">
        <v>90.0</v>
      </c>
      <c r="Q200" s="12">
        <f>Revenue!Q200</f>
        <v>25798.5</v>
      </c>
      <c r="R200" s="13">
        <v>162.0</v>
      </c>
      <c r="S200" s="14">
        <v>4.0</v>
      </c>
      <c r="T200" s="15"/>
      <c r="U200" s="15"/>
      <c r="V200" s="15"/>
      <c r="W200" s="15"/>
      <c r="X200" s="15"/>
      <c r="Y200" s="15"/>
      <c r="Z200" s="15"/>
      <c r="AA200" s="15"/>
      <c r="AB200" s="15"/>
      <c r="AC200" s="15"/>
    </row>
    <row r="201">
      <c r="A201" s="8">
        <v>1.8812389E7</v>
      </c>
      <c r="B201" s="9">
        <v>0.76</v>
      </c>
      <c r="C201" s="9">
        <v>0.76</v>
      </c>
      <c r="D201" s="9">
        <v>0.73</v>
      </c>
      <c r="E201" s="9">
        <v>0.65</v>
      </c>
      <c r="F201" s="9">
        <v>0.39</v>
      </c>
      <c r="G201" s="9">
        <v>0.91</v>
      </c>
      <c r="H201" s="9">
        <v>0.83</v>
      </c>
      <c r="I201" s="9">
        <v>0.969999999999994</v>
      </c>
      <c r="J201" s="9">
        <v>0.78</v>
      </c>
      <c r="K201" s="9">
        <v>0.91</v>
      </c>
      <c r="L201" s="9">
        <v>0.82</v>
      </c>
      <c r="M201" s="9">
        <v>0.72</v>
      </c>
      <c r="N201" s="9">
        <f t="shared" si="1"/>
        <v>0.7691666667</v>
      </c>
      <c r="O201" s="10" t="str">
        <f t="shared" si="2"/>
        <v>#REF!</v>
      </c>
      <c r="P201" s="11">
        <v>199.0</v>
      </c>
      <c r="Q201" s="12">
        <f>Revenue!Q201</f>
        <v>55857.31</v>
      </c>
      <c r="R201" s="13">
        <v>162.0</v>
      </c>
      <c r="S201" s="14">
        <v>6.0</v>
      </c>
      <c r="T201" s="15"/>
      <c r="U201" s="15"/>
      <c r="V201" s="15"/>
      <c r="W201" s="15"/>
      <c r="X201" s="15"/>
      <c r="Y201" s="15"/>
      <c r="Z201" s="15"/>
      <c r="AA201" s="15"/>
      <c r="AB201" s="15"/>
      <c r="AC201" s="15"/>
    </row>
    <row r="202">
      <c r="A202" s="8">
        <v>1.719333E7</v>
      </c>
      <c r="B202" s="9">
        <v>0.8</v>
      </c>
      <c r="C202" s="9">
        <v>0.85</v>
      </c>
      <c r="D202" s="9">
        <v>0.45</v>
      </c>
      <c r="E202" s="9">
        <v>0.62</v>
      </c>
      <c r="F202" s="9">
        <v>0.55</v>
      </c>
      <c r="G202" s="9">
        <v>0.72</v>
      </c>
      <c r="H202" s="9">
        <v>0.91</v>
      </c>
      <c r="I202" s="9">
        <v>0.719999999999999</v>
      </c>
      <c r="J202" s="9">
        <v>0.76</v>
      </c>
      <c r="K202" s="9">
        <v>0.9</v>
      </c>
      <c r="L202" s="9">
        <v>0.95</v>
      </c>
      <c r="M202" s="9">
        <v>0.76</v>
      </c>
      <c r="N202" s="9">
        <f t="shared" si="1"/>
        <v>0.7491666667</v>
      </c>
      <c r="O202" s="10" t="str">
        <f t="shared" si="2"/>
        <v>#REF!</v>
      </c>
      <c r="P202" s="11">
        <v>109.0</v>
      </c>
      <c r="Q202" s="12">
        <f>Revenue!Q202</f>
        <v>29766.81</v>
      </c>
      <c r="R202" s="13">
        <v>158.0</v>
      </c>
      <c r="S202" s="14">
        <v>6.0</v>
      </c>
      <c r="T202" s="15"/>
      <c r="U202" s="15"/>
      <c r="V202" s="15"/>
      <c r="W202" s="15"/>
      <c r="X202" s="15"/>
      <c r="Y202" s="15"/>
      <c r="Z202" s="15"/>
      <c r="AA202" s="15"/>
      <c r="AB202" s="15"/>
      <c r="AC202" s="15"/>
    </row>
    <row r="203">
      <c r="A203" s="8">
        <v>2.1438273E7</v>
      </c>
      <c r="B203" s="9">
        <v>0.7</v>
      </c>
      <c r="C203" s="9">
        <v>0.67</v>
      </c>
      <c r="D203" s="9">
        <v>0.84</v>
      </c>
      <c r="E203" s="9">
        <v>0.45</v>
      </c>
      <c r="F203" s="9">
        <v>0.46</v>
      </c>
      <c r="G203" s="9">
        <v>0.99</v>
      </c>
      <c r="H203" s="9">
        <v>0.77</v>
      </c>
      <c r="I203" s="9">
        <v>0.709999999999999</v>
      </c>
      <c r="J203" s="9">
        <v>0.75</v>
      </c>
      <c r="K203" s="9">
        <v>0.72</v>
      </c>
      <c r="L203" s="9">
        <v>1.0</v>
      </c>
      <c r="M203" s="9">
        <v>0.83</v>
      </c>
      <c r="N203" s="9">
        <f t="shared" si="1"/>
        <v>0.7408333333</v>
      </c>
      <c r="O203" s="10" t="str">
        <f t="shared" si="2"/>
        <v>#REF!</v>
      </c>
      <c r="P203" s="11">
        <v>75.0</v>
      </c>
      <c r="Q203" s="12">
        <f>Revenue!Q203</f>
        <v>20279.25</v>
      </c>
      <c r="R203" s="13">
        <v>157.0</v>
      </c>
      <c r="S203" s="14">
        <v>5.0</v>
      </c>
      <c r="T203" s="15"/>
      <c r="U203" s="15"/>
      <c r="V203" s="15"/>
      <c r="W203" s="15"/>
      <c r="X203" s="15"/>
      <c r="Y203" s="15"/>
      <c r="Z203" s="15"/>
      <c r="AA203" s="15"/>
      <c r="AB203" s="15"/>
      <c r="AC203" s="15"/>
    </row>
    <row r="204">
      <c r="A204" s="8">
        <v>2.103893E7</v>
      </c>
      <c r="B204" s="9">
        <v>0.65</v>
      </c>
      <c r="C204" s="9">
        <v>0.85</v>
      </c>
      <c r="D204" s="9">
        <v>0.42</v>
      </c>
      <c r="E204" s="9">
        <v>0.57</v>
      </c>
      <c r="F204" s="9">
        <v>0.67</v>
      </c>
      <c r="G204" s="9">
        <v>0.66</v>
      </c>
      <c r="H204" s="9">
        <v>0.7</v>
      </c>
      <c r="I204" s="9">
        <v>0.889999999999996</v>
      </c>
      <c r="J204" s="9">
        <v>0.83</v>
      </c>
      <c r="K204" s="9">
        <v>0.92</v>
      </c>
      <c r="L204" s="9">
        <v>0.82</v>
      </c>
      <c r="M204" s="9">
        <v>0.76</v>
      </c>
      <c r="N204" s="9">
        <f t="shared" si="1"/>
        <v>0.7283333333</v>
      </c>
      <c r="O204" s="10" t="str">
        <f t="shared" si="2"/>
        <v>#REF!</v>
      </c>
      <c r="P204" s="11">
        <v>70.0</v>
      </c>
      <c r="Q204" s="12">
        <f>Revenue!Q204</f>
        <v>18585.7</v>
      </c>
      <c r="R204" s="13">
        <v>156.0</v>
      </c>
      <c r="S204" s="14">
        <v>4.0</v>
      </c>
      <c r="T204" s="15"/>
      <c r="U204" s="15"/>
      <c r="V204" s="15"/>
      <c r="W204" s="15"/>
      <c r="X204" s="15"/>
      <c r="Y204" s="15"/>
      <c r="Z204" s="15"/>
      <c r="AA204" s="15"/>
      <c r="AB204" s="15"/>
      <c r="AC204" s="15"/>
    </row>
    <row r="205">
      <c r="A205" s="8">
        <v>2710757.0</v>
      </c>
      <c r="B205" s="9">
        <v>0.88</v>
      </c>
      <c r="C205" s="9">
        <v>0.84</v>
      </c>
      <c r="D205" s="9">
        <v>0.86</v>
      </c>
      <c r="E205" s="9">
        <v>0.57</v>
      </c>
      <c r="F205" s="9">
        <v>0.49</v>
      </c>
      <c r="G205" s="9">
        <v>0.94</v>
      </c>
      <c r="H205" s="9">
        <v>0.97</v>
      </c>
      <c r="I205" s="9">
        <v>0.759999999999998</v>
      </c>
      <c r="J205" s="9">
        <v>1.0</v>
      </c>
      <c r="K205" s="9">
        <v>0.73</v>
      </c>
      <c r="L205" s="9">
        <v>0.83</v>
      </c>
      <c r="M205" s="9">
        <v>0.91</v>
      </c>
      <c r="N205" s="9">
        <f t="shared" si="1"/>
        <v>0.815</v>
      </c>
      <c r="O205" s="10" t="str">
        <f t="shared" si="2"/>
        <v>#REF!</v>
      </c>
      <c r="P205" s="11">
        <v>125.0</v>
      </c>
      <c r="Q205" s="12">
        <f>Revenue!Q205</f>
        <v>37165</v>
      </c>
      <c r="R205" s="13">
        <v>154.0</v>
      </c>
      <c r="S205" s="14">
        <v>7.0</v>
      </c>
      <c r="T205" s="15"/>
      <c r="U205" s="15"/>
      <c r="V205" s="15"/>
      <c r="W205" s="15"/>
      <c r="X205" s="15"/>
      <c r="Y205" s="15"/>
      <c r="Z205" s="15"/>
      <c r="AA205" s="15"/>
      <c r="AB205" s="15"/>
      <c r="AC205" s="15"/>
    </row>
    <row r="206">
      <c r="A206" s="8">
        <v>1.534016E7</v>
      </c>
      <c r="B206" s="9">
        <v>0.91</v>
      </c>
      <c r="C206" s="9">
        <v>0.74</v>
      </c>
      <c r="D206" s="9">
        <v>0.84</v>
      </c>
      <c r="E206" s="9">
        <v>0.52</v>
      </c>
      <c r="F206" s="9">
        <v>0.43</v>
      </c>
      <c r="G206" s="9">
        <v>0.82</v>
      </c>
      <c r="H206" s="9">
        <v>0.85</v>
      </c>
      <c r="I206" s="9">
        <v>0.799999999999998</v>
      </c>
      <c r="J206" s="9">
        <v>0.9</v>
      </c>
      <c r="K206" s="9">
        <v>0.95</v>
      </c>
      <c r="L206" s="9">
        <v>0.85</v>
      </c>
      <c r="M206" s="9">
        <v>0.92</v>
      </c>
      <c r="N206" s="9">
        <f t="shared" si="1"/>
        <v>0.7941666667</v>
      </c>
      <c r="O206" s="10" t="str">
        <f t="shared" si="2"/>
        <v>#REF!</v>
      </c>
      <c r="P206" s="11">
        <v>199.0</v>
      </c>
      <c r="Q206" s="12">
        <f>Revenue!Q206</f>
        <v>57733.88</v>
      </c>
      <c r="R206" s="13">
        <v>154.0</v>
      </c>
      <c r="S206" s="14">
        <v>8.0</v>
      </c>
      <c r="T206" s="15"/>
      <c r="U206" s="15"/>
      <c r="V206" s="15"/>
      <c r="W206" s="15"/>
      <c r="X206" s="15"/>
      <c r="Y206" s="15"/>
      <c r="Z206" s="15"/>
      <c r="AA206" s="15"/>
      <c r="AB206" s="15"/>
      <c r="AC206" s="15"/>
    </row>
    <row r="207">
      <c r="A207" s="8">
        <v>1.3991836E7</v>
      </c>
      <c r="B207" s="9">
        <v>0.68</v>
      </c>
      <c r="C207" s="9">
        <v>0.92</v>
      </c>
      <c r="D207" s="9">
        <v>0.64</v>
      </c>
      <c r="E207" s="9">
        <v>0.86</v>
      </c>
      <c r="F207" s="9">
        <v>0.64</v>
      </c>
      <c r="G207" s="9">
        <v>0.79</v>
      </c>
      <c r="H207" s="9">
        <v>0.84</v>
      </c>
      <c r="I207" s="9">
        <v>0.809999999999997</v>
      </c>
      <c r="J207" s="9">
        <v>0.93</v>
      </c>
      <c r="K207" s="9">
        <v>0.99</v>
      </c>
      <c r="L207" s="9">
        <v>0.98</v>
      </c>
      <c r="M207" s="9">
        <v>0.84</v>
      </c>
      <c r="N207" s="9">
        <f t="shared" si="1"/>
        <v>0.8266666667</v>
      </c>
      <c r="O207" s="10" t="str">
        <f t="shared" si="2"/>
        <v>#REF!</v>
      </c>
      <c r="P207" s="11">
        <v>199.0</v>
      </c>
      <c r="Q207" s="12">
        <f>Revenue!Q207</f>
        <v>59938.8</v>
      </c>
      <c r="R207" s="13">
        <v>152.0</v>
      </c>
      <c r="S207" s="14">
        <v>6.0</v>
      </c>
      <c r="T207" s="15"/>
      <c r="U207" s="15"/>
      <c r="V207" s="15"/>
      <c r="W207" s="15"/>
      <c r="X207" s="15"/>
      <c r="Y207" s="15"/>
      <c r="Z207" s="15"/>
      <c r="AA207" s="15"/>
      <c r="AB207" s="15"/>
      <c r="AC207" s="15"/>
    </row>
    <row r="208">
      <c r="A208" s="8">
        <v>1.055056E7</v>
      </c>
      <c r="B208" s="9">
        <v>0.77</v>
      </c>
      <c r="C208" s="9">
        <v>0.88</v>
      </c>
      <c r="D208" s="9">
        <v>0.79</v>
      </c>
      <c r="E208" s="9">
        <v>0.89</v>
      </c>
      <c r="F208" s="9">
        <v>0.63</v>
      </c>
      <c r="G208" s="9">
        <v>0.76</v>
      </c>
      <c r="H208" s="9">
        <v>0.83</v>
      </c>
      <c r="I208" s="9">
        <v>0.69</v>
      </c>
      <c r="J208" s="9">
        <v>0.97</v>
      </c>
      <c r="K208" s="9">
        <v>0.91</v>
      </c>
      <c r="L208" s="9">
        <v>0.78</v>
      </c>
      <c r="M208" s="9">
        <v>1.0</v>
      </c>
      <c r="N208" s="9">
        <f t="shared" si="1"/>
        <v>0.825</v>
      </c>
      <c r="O208" s="10" t="str">
        <f t="shared" si="2"/>
        <v>#REF!</v>
      </c>
      <c r="P208" s="11">
        <v>159.0</v>
      </c>
      <c r="Q208" s="12">
        <f>Revenue!Q208</f>
        <v>47836.74</v>
      </c>
      <c r="R208" s="13">
        <v>151.0</v>
      </c>
      <c r="S208" s="14">
        <v>6.0</v>
      </c>
      <c r="T208" s="15"/>
      <c r="U208" s="15"/>
      <c r="V208" s="15"/>
      <c r="W208" s="15"/>
      <c r="X208" s="15"/>
      <c r="Y208" s="15"/>
      <c r="Z208" s="15"/>
      <c r="AA208" s="15"/>
      <c r="AB208" s="15"/>
      <c r="AC208" s="15"/>
    </row>
    <row r="209">
      <c r="A209" s="8">
        <v>1.293262E7</v>
      </c>
      <c r="B209" s="9">
        <v>0.66</v>
      </c>
      <c r="C209" s="9">
        <v>0.83</v>
      </c>
      <c r="D209" s="9">
        <v>0.66</v>
      </c>
      <c r="E209" s="9">
        <v>0.79</v>
      </c>
      <c r="F209" s="9">
        <v>0.8</v>
      </c>
      <c r="G209" s="9">
        <v>0.93</v>
      </c>
      <c r="H209" s="9">
        <v>0.92</v>
      </c>
      <c r="I209" s="9">
        <v>0.809999999999997</v>
      </c>
      <c r="J209" s="9">
        <v>0.91</v>
      </c>
      <c r="K209" s="9">
        <v>0.98</v>
      </c>
      <c r="L209" s="9">
        <v>0.92</v>
      </c>
      <c r="M209" s="9">
        <v>0.72</v>
      </c>
      <c r="N209" s="9">
        <f t="shared" si="1"/>
        <v>0.8275</v>
      </c>
      <c r="O209" s="10" t="str">
        <f t="shared" si="2"/>
        <v>#REF!</v>
      </c>
      <c r="P209" s="11">
        <v>65.0</v>
      </c>
      <c r="Q209" s="12">
        <f>Revenue!Q209</f>
        <v>19616.35</v>
      </c>
      <c r="R209" s="13">
        <v>151.0</v>
      </c>
      <c r="S209" s="14">
        <v>5.0</v>
      </c>
      <c r="T209" s="15"/>
      <c r="U209" s="15"/>
      <c r="V209" s="15"/>
      <c r="W209" s="15"/>
      <c r="X209" s="15"/>
      <c r="Y209" s="15"/>
      <c r="Z209" s="15"/>
      <c r="AA209" s="15"/>
      <c r="AB209" s="15"/>
      <c r="AC209" s="15"/>
    </row>
    <row r="210">
      <c r="A210" s="8">
        <v>2.2205836E7</v>
      </c>
      <c r="B210" s="9">
        <v>0.92</v>
      </c>
      <c r="C210" s="9">
        <v>0.81</v>
      </c>
      <c r="D210" s="9">
        <v>0.48</v>
      </c>
      <c r="E210" s="9">
        <v>0.49</v>
      </c>
      <c r="F210" s="9">
        <v>0.8</v>
      </c>
      <c r="G210" s="9">
        <v>0.82</v>
      </c>
      <c r="H210" s="9">
        <v>0.83</v>
      </c>
      <c r="I210" s="9">
        <v>0.759999999999998</v>
      </c>
      <c r="J210" s="9">
        <v>0.95</v>
      </c>
      <c r="K210" s="9">
        <v>0.77</v>
      </c>
      <c r="L210" s="9">
        <v>0.86</v>
      </c>
      <c r="M210" s="9">
        <v>0.95</v>
      </c>
      <c r="N210" s="9">
        <f t="shared" si="1"/>
        <v>0.7866666667</v>
      </c>
      <c r="O210" s="10" t="str">
        <f t="shared" si="2"/>
        <v>#REF!</v>
      </c>
      <c r="P210" s="11">
        <v>99.0</v>
      </c>
      <c r="Q210" s="12">
        <f>Revenue!Q210</f>
        <v>28421.91</v>
      </c>
      <c r="R210" s="13">
        <v>150.0</v>
      </c>
      <c r="S210" s="18">
        <v>0.0</v>
      </c>
      <c r="T210" s="15"/>
      <c r="U210" s="15"/>
      <c r="V210" s="15"/>
      <c r="W210" s="15"/>
      <c r="X210" s="15"/>
      <c r="Y210" s="15"/>
      <c r="Z210" s="15"/>
      <c r="AA210" s="15"/>
      <c r="AB210" s="15"/>
      <c r="AC210" s="15"/>
    </row>
    <row r="211">
      <c r="A211" s="8">
        <v>1.5966051E7</v>
      </c>
      <c r="B211" s="9">
        <v>0.75</v>
      </c>
      <c r="C211" s="9">
        <v>0.71</v>
      </c>
      <c r="D211" s="9">
        <v>0.78</v>
      </c>
      <c r="E211" s="9">
        <v>0.73</v>
      </c>
      <c r="F211" s="9">
        <v>0.64</v>
      </c>
      <c r="G211" s="9">
        <v>0.83</v>
      </c>
      <c r="H211" s="9">
        <v>0.77</v>
      </c>
      <c r="I211" s="9">
        <v>0.7</v>
      </c>
      <c r="J211" s="9">
        <v>0.88</v>
      </c>
      <c r="K211" s="9">
        <v>0.72</v>
      </c>
      <c r="L211" s="9">
        <v>0.8</v>
      </c>
      <c r="M211" s="9">
        <v>0.72</v>
      </c>
      <c r="N211" s="9">
        <f t="shared" si="1"/>
        <v>0.7525</v>
      </c>
      <c r="O211" s="10" t="str">
        <f t="shared" si="2"/>
        <v>#REF!</v>
      </c>
      <c r="P211" s="11">
        <v>82.0</v>
      </c>
      <c r="Q211" s="12">
        <f>Revenue!Q211</f>
        <v>22513.92</v>
      </c>
      <c r="R211" s="13">
        <v>147.0</v>
      </c>
      <c r="S211" s="14">
        <v>5.0</v>
      </c>
      <c r="T211" s="15"/>
      <c r="U211" s="15"/>
      <c r="V211" s="15"/>
      <c r="W211" s="15"/>
      <c r="X211" s="15"/>
      <c r="Y211" s="15"/>
      <c r="Z211" s="15"/>
      <c r="AA211" s="15"/>
      <c r="AB211" s="15"/>
      <c r="AC211" s="15"/>
    </row>
    <row r="212">
      <c r="A212" s="8">
        <v>2.0652342E7</v>
      </c>
      <c r="B212" s="9">
        <v>0.95</v>
      </c>
      <c r="C212" s="9">
        <v>0.73</v>
      </c>
      <c r="D212" s="9">
        <v>0.59</v>
      </c>
      <c r="E212" s="9">
        <v>0.66</v>
      </c>
      <c r="F212" s="9">
        <v>0.53</v>
      </c>
      <c r="G212" s="9">
        <v>0.91</v>
      </c>
      <c r="H212" s="9">
        <v>0.74</v>
      </c>
      <c r="I212" s="9">
        <v>0.859999999999996</v>
      </c>
      <c r="J212" s="9">
        <v>0.84</v>
      </c>
      <c r="K212" s="9">
        <v>0.79</v>
      </c>
      <c r="L212" s="9">
        <v>0.73</v>
      </c>
      <c r="M212" s="9">
        <v>0.79</v>
      </c>
      <c r="N212" s="9">
        <f t="shared" si="1"/>
        <v>0.76</v>
      </c>
      <c r="O212" s="10" t="str">
        <f t="shared" si="2"/>
        <v>#REF!</v>
      </c>
      <c r="P212" s="11">
        <v>149.0</v>
      </c>
      <c r="Q212" s="12">
        <f>Revenue!Q212</f>
        <v>41331.11</v>
      </c>
      <c r="R212" s="13">
        <v>147.0</v>
      </c>
      <c r="S212" s="14">
        <v>6.0</v>
      </c>
      <c r="T212" s="15"/>
      <c r="U212" s="15"/>
      <c r="V212" s="15"/>
      <c r="W212" s="15"/>
      <c r="X212" s="15"/>
      <c r="Y212" s="15"/>
      <c r="Z212" s="15"/>
      <c r="AA212" s="15"/>
      <c r="AB212" s="15"/>
      <c r="AC212" s="15"/>
    </row>
    <row r="213">
      <c r="A213" s="8">
        <v>1.9489509E7</v>
      </c>
      <c r="B213" s="9">
        <v>0.8</v>
      </c>
      <c r="C213" s="9">
        <v>0.92</v>
      </c>
      <c r="D213" s="9">
        <v>0.68</v>
      </c>
      <c r="E213" s="9">
        <v>0.55</v>
      </c>
      <c r="F213" s="9">
        <v>0.68</v>
      </c>
      <c r="G213" s="9">
        <v>0.75</v>
      </c>
      <c r="H213" s="9">
        <v>0.79</v>
      </c>
      <c r="I213" s="9">
        <v>0.719999999999999</v>
      </c>
      <c r="J213" s="9">
        <v>0.96</v>
      </c>
      <c r="K213" s="9">
        <v>0.8</v>
      </c>
      <c r="L213" s="9">
        <v>0.95</v>
      </c>
      <c r="M213" s="9">
        <v>0.71</v>
      </c>
      <c r="N213" s="9">
        <f t="shared" si="1"/>
        <v>0.7758333333</v>
      </c>
      <c r="O213" s="10" t="str">
        <f t="shared" si="2"/>
        <v>#REF!</v>
      </c>
      <c r="P213" s="11">
        <v>90.0</v>
      </c>
      <c r="Q213" s="12">
        <f>Revenue!Q213</f>
        <v>25437.6</v>
      </c>
      <c r="R213" s="13">
        <v>146.0</v>
      </c>
      <c r="S213" s="14">
        <v>4.0</v>
      </c>
      <c r="T213" s="15"/>
      <c r="U213" s="15"/>
      <c r="V213" s="15"/>
      <c r="W213" s="15"/>
      <c r="X213" s="15"/>
      <c r="Y213" s="15"/>
      <c r="Z213" s="15"/>
      <c r="AA213" s="15"/>
      <c r="AB213" s="15"/>
      <c r="AC213" s="15"/>
    </row>
    <row r="214">
      <c r="A214" s="8">
        <v>1.9554341E7</v>
      </c>
      <c r="B214" s="9">
        <v>0.83</v>
      </c>
      <c r="C214" s="9">
        <v>0.93</v>
      </c>
      <c r="D214" s="9">
        <v>0.53</v>
      </c>
      <c r="E214" s="9">
        <v>0.63</v>
      </c>
      <c r="F214" s="9">
        <v>0.78</v>
      </c>
      <c r="G214" s="9">
        <v>0.79</v>
      </c>
      <c r="H214" s="9">
        <v>0.83</v>
      </c>
      <c r="I214" s="9">
        <v>0.869999999999996</v>
      </c>
      <c r="J214" s="9">
        <v>0.82</v>
      </c>
      <c r="K214" s="9">
        <v>0.84</v>
      </c>
      <c r="L214" s="9">
        <v>0.88</v>
      </c>
      <c r="M214" s="9">
        <v>0.88</v>
      </c>
      <c r="N214" s="9">
        <f t="shared" si="1"/>
        <v>0.8008333333</v>
      </c>
      <c r="O214" s="10" t="str">
        <f t="shared" si="2"/>
        <v>#REF!</v>
      </c>
      <c r="P214" s="11">
        <v>95.0</v>
      </c>
      <c r="Q214" s="12">
        <f>Revenue!Q214</f>
        <v>27740</v>
      </c>
      <c r="R214" s="13">
        <v>143.0</v>
      </c>
      <c r="S214" s="14">
        <v>10.0</v>
      </c>
      <c r="T214" s="15"/>
      <c r="U214" s="15"/>
      <c r="V214" s="15"/>
      <c r="W214" s="15"/>
      <c r="X214" s="15"/>
      <c r="Y214" s="15"/>
      <c r="Z214" s="15"/>
      <c r="AA214" s="15"/>
      <c r="AB214" s="15"/>
      <c r="AC214" s="15"/>
    </row>
    <row r="215">
      <c r="A215" s="8">
        <v>1.0727737E7</v>
      </c>
      <c r="B215" s="9">
        <v>0.81</v>
      </c>
      <c r="C215" s="9">
        <v>0.73</v>
      </c>
      <c r="D215" s="9">
        <v>0.69</v>
      </c>
      <c r="E215" s="9">
        <v>0.78</v>
      </c>
      <c r="F215" s="9">
        <v>0.43</v>
      </c>
      <c r="G215" s="9">
        <v>0.92</v>
      </c>
      <c r="H215" s="9">
        <v>0.89</v>
      </c>
      <c r="I215" s="9">
        <v>0.799999999999998</v>
      </c>
      <c r="J215" s="9">
        <v>0.88</v>
      </c>
      <c r="K215" s="9">
        <v>0.71</v>
      </c>
      <c r="L215" s="9">
        <v>0.98</v>
      </c>
      <c r="M215" s="9">
        <v>0.91</v>
      </c>
      <c r="N215" s="9">
        <f t="shared" si="1"/>
        <v>0.7941666667</v>
      </c>
      <c r="O215" s="10" t="str">
        <f t="shared" si="2"/>
        <v>#REF!</v>
      </c>
      <c r="P215" s="11">
        <v>136.0</v>
      </c>
      <c r="Q215" s="12">
        <f>Revenue!Q215</f>
        <v>39396.48</v>
      </c>
      <c r="R215" s="13">
        <v>142.0</v>
      </c>
      <c r="S215" s="14">
        <v>6.0</v>
      </c>
      <c r="T215" s="15"/>
      <c r="U215" s="15"/>
      <c r="V215" s="15"/>
      <c r="W215" s="15"/>
      <c r="X215" s="15"/>
      <c r="Y215" s="15"/>
      <c r="Z215" s="15"/>
      <c r="AA215" s="15"/>
      <c r="AB215" s="15"/>
      <c r="AC215" s="15"/>
    </row>
    <row r="216">
      <c r="A216" s="8">
        <v>1.7867573E7</v>
      </c>
      <c r="B216" s="9">
        <v>0.83</v>
      </c>
      <c r="C216" s="9">
        <v>0.81</v>
      </c>
      <c r="D216" s="9">
        <v>0.74</v>
      </c>
      <c r="E216" s="9">
        <v>0.62</v>
      </c>
      <c r="F216" s="9">
        <v>0.55</v>
      </c>
      <c r="G216" s="9">
        <v>0.78</v>
      </c>
      <c r="H216" s="9">
        <v>0.96</v>
      </c>
      <c r="I216" s="9">
        <v>0.919999999999995</v>
      </c>
      <c r="J216" s="9">
        <v>0.94</v>
      </c>
      <c r="K216" s="9">
        <v>0.91</v>
      </c>
      <c r="L216" s="9">
        <v>0.97</v>
      </c>
      <c r="M216" s="9">
        <v>0.99</v>
      </c>
      <c r="N216" s="9">
        <f t="shared" si="1"/>
        <v>0.835</v>
      </c>
      <c r="O216" s="10" t="str">
        <f t="shared" si="2"/>
        <v>#REF!</v>
      </c>
      <c r="P216" s="11">
        <v>90.0</v>
      </c>
      <c r="Q216" s="12">
        <f>Revenue!Q216</f>
        <v>27439.2</v>
      </c>
      <c r="R216" s="13">
        <v>142.0</v>
      </c>
      <c r="S216" s="14">
        <v>8.0</v>
      </c>
      <c r="T216" s="15"/>
      <c r="U216" s="15"/>
      <c r="V216" s="15"/>
      <c r="W216" s="15"/>
      <c r="X216" s="15"/>
      <c r="Y216" s="15"/>
      <c r="Z216" s="15"/>
      <c r="AA216" s="15"/>
      <c r="AB216" s="15"/>
      <c r="AC216" s="15"/>
    </row>
    <row r="217">
      <c r="A217" s="8">
        <v>3852008.0</v>
      </c>
      <c r="B217" s="9">
        <v>0.69</v>
      </c>
      <c r="C217" s="9">
        <v>0.9</v>
      </c>
      <c r="D217" s="9">
        <v>0.72</v>
      </c>
      <c r="E217" s="9">
        <v>0.8</v>
      </c>
      <c r="F217" s="9">
        <v>0.5</v>
      </c>
      <c r="G217" s="9">
        <v>0.72</v>
      </c>
      <c r="H217" s="9">
        <v>0.83</v>
      </c>
      <c r="I217" s="9">
        <v>0.869999999999996</v>
      </c>
      <c r="J217" s="9">
        <v>0.87</v>
      </c>
      <c r="K217" s="9">
        <v>0.83</v>
      </c>
      <c r="L217" s="9">
        <v>0.93</v>
      </c>
      <c r="M217" s="9">
        <v>0.71</v>
      </c>
      <c r="N217" s="9">
        <f t="shared" si="1"/>
        <v>0.7808333333</v>
      </c>
      <c r="O217" s="10" t="str">
        <f t="shared" si="2"/>
        <v>#REF!</v>
      </c>
      <c r="P217" s="11">
        <v>189.0</v>
      </c>
      <c r="Q217" s="12">
        <f>Revenue!Q217</f>
        <v>53761.05</v>
      </c>
      <c r="R217" s="13">
        <v>138.0</v>
      </c>
      <c r="S217" s="14">
        <v>7.0</v>
      </c>
      <c r="T217" s="15"/>
      <c r="U217" s="15"/>
      <c r="V217" s="15"/>
      <c r="W217" s="15"/>
      <c r="X217" s="15"/>
      <c r="Y217" s="15"/>
      <c r="Z217" s="15"/>
      <c r="AA217" s="15"/>
      <c r="AB217" s="15"/>
      <c r="AC217" s="15"/>
    </row>
    <row r="218">
      <c r="A218" s="8">
        <v>1.4229112E7</v>
      </c>
      <c r="B218" s="9">
        <v>0.97</v>
      </c>
      <c r="C218" s="9">
        <v>0.77</v>
      </c>
      <c r="D218" s="9">
        <v>0.6</v>
      </c>
      <c r="E218" s="9">
        <v>0.57</v>
      </c>
      <c r="F218" s="9">
        <v>0.59</v>
      </c>
      <c r="G218" s="9">
        <v>0.73</v>
      </c>
      <c r="H218" s="9">
        <v>0.76</v>
      </c>
      <c r="I218" s="9">
        <v>0.939999999999995</v>
      </c>
      <c r="J218" s="9">
        <v>0.88</v>
      </c>
      <c r="K218" s="9">
        <v>0.95</v>
      </c>
      <c r="L218" s="9">
        <v>0.77</v>
      </c>
      <c r="M218" s="9">
        <v>0.72</v>
      </c>
      <c r="N218" s="9">
        <f t="shared" si="1"/>
        <v>0.7708333333</v>
      </c>
      <c r="O218" s="10" t="str">
        <f t="shared" si="2"/>
        <v>#REF!</v>
      </c>
      <c r="P218" s="11">
        <v>159.0</v>
      </c>
      <c r="Q218" s="12">
        <f>Revenue!Q218</f>
        <v>44756.91</v>
      </c>
      <c r="R218" s="13">
        <v>136.0</v>
      </c>
      <c r="S218" s="14">
        <v>6.0</v>
      </c>
      <c r="T218" s="15"/>
      <c r="U218" s="15"/>
      <c r="V218" s="15"/>
      <c r="W218" s="15"/>
      <c r="X218" s="15"/>
      <c r="Y218" s="15"/>
      <c r="Z218" s="15"/>
      <c r="AA218" s="15"/>
      <c r="AB218" s="15"/>
      <c r="AC218" s="15"/>
    </row>
    <row r="219">
      <c r="A219" s="8">
        <v>4512108.0</v>
      </c>
      <c r="B219" s="9">
        <v>0.89</v>
      </c>
      <c r="C219" s="9">
        <v>0.76</v>
      </c>
      <c r="D219" s="9">
        <v>0.82</v>
      </c>
      <c r="E219" s="9">
        <v>0.7</v>
      </c>
      <c r="F219" s="9">
        <v>0.63</v>
      </c>
      <c r="G219" s="9">
        <v>0.82</v>
      </c>
      <c r="H219" s="9">
        <v>0.98</v>
      </c>
      <c r="I219" s="9">
        <v>0.709999999999999</v>
      </c>
      <c r="J219" s="9">
        <v>0.79</v>
      </c>
      <c r="K219" s="9">
        <v>0.96</v>
      </c>
      <c r="L219" s="9">
        <v>0.73</v>
      </c>
      <c r="M219" s="9">
        <v>0.88</v>
      </c>
      <c r="N219" s="9">
        <f t="shared" si="1"/>
        <v>0.8058333333</v>
      </c>
      <c r="O219" s="10" t="str">
        <f t="shared" si="2"/>
        <v>#REF!</v>
      </c>
      <c r="P219" s="11">
        <v>110.0</v>
      </c>
      <c r="Q219" s="12">
        <f>Revenue!Q219</f>
        <v>32389.5</v>
      </c>
      <c r="R219" s="13">
        <v>136.0</v>
      </c>
      <c r="S219" s="14">
        <v>7.0</v>
      </c>
      <c r="T219" s="15"/>
      <c r="U219" s="15"/>
      <c r="V219" s="15"/>
      <c r="W219" s="15"/>
      <c r="X219" s="15"/>
      <c r="Y219" s="15"/>
      <c r="Z219" s="15"/>
      <c r="AA219" s="15"/>
      <c r="AB219" s="15"/>
      <c r="AC219" s="15"/>
    </row>
    <row r="220">
      <c r="A220" s="8">
        <v>2.0787656E7</v>
      </c>
      <c r="B220" s="9">
        <v>0.84</v>
      </c>
      <c r="C220" s="9">
        <v>0.68</v>
      </c>
      <c r="D220" s="9">
        <v>0.42</v>
      </c>
      <c r="E220" s="9">
        <v>0.73</v>
      </c>
      <c r="F220" s="9">
        <v>0.41</v>
      </c>
      <c r="G220" s="9">
        <v>0.72</v>
      </c>
      <c r="H220" s="9">
        <v>0.99</v>
      </c>
      <c r="I220" s="9">
        <v>0.939999999999995</v>
      </c>
      <c r="J220" s="9">
        <v>0.74</v>
      </c>
      <c r="K220" s="9">
        <v>0.98</v>
      </c>
      <c r="L220" s="9">
        <v>0.76</v>
      </c>
      <c r="M220" s="9">
        <v>0.76</v>
      </c>
      <c r="N220" s="9">
        <f t="shared" si="1"/>
        <v>0.7475</v>
      </c>
      <c r="O220" s="10" t="str">
        <f t="shared" si="2"/>
        <v>#REF!</v>
      </c>
      <c r="P220" s="11">
        <v>149.0</v>
      </c>
      <c r="Q220" s="12">
        <f>Revenue!Q220</f>
        <v>40688.92</v>
      </c>
      <c r="R220" s="13">
        <v>135.0</v>
      </c>
      <c r="S220" s="14">
        <v>6.0</v>
      </c>
      <c r="T220" s="15"/>
      <c r="U220" s="15"/>
      <c r="V220" s="15"/>
      <c r="W220" s="15"/>
      <c r="X220" s="15"/>
      <c r="Y220" s="15"/>
      <c r="Z220" s="15"/>
      <c r="AA220" s="15"/>
      <c r="AB220" s="15"/>
      <c r="AC220" s="15"/>
    </row>
    <row r="221">
      <c r="A221" s="8">
        <v>1.8999513E7</v>
      </c>
      <c r="B221" s="9">
        <v>0.67</v>
      </c>
      <c r="C221" s="9">
        <v>0.83</v>
      </c>
      <c r="D221" s="9">
        <v>0.77</v>
      </c>
      <c r="E221" s="9">
        <v>0.48</v>
      </c>
      <c r="F221" s="9">
        <v>0.54</v>
      </c>
      <c r="G221" s="9">
        <v>0.68</v>
      </c>
      <c r="H221" s="9">
        <v>0.72</v>
      </c>
      <c r="I221" s="9">
        <v>0.989999999999994</v>
      </c>
      <c r="J221" s="9">
        <v>0.99</v>
      </c>
      <c r="K221" s="9">
        <v>0.74</v>
      </c>
      <c r="L221" s="9">
        <v>0.8</v>
      </c>
      <c r="M221" s="9">
        <v>0.89</v>
      </c>
      <c r="N221" s="9">
        <f t="shared" si="1"/>
        <v>0.7583333333</v>
      </c>
      <c r="O221" s="10" t="str">
        <f t="shared" si="2"/>
        <v>#REF!</v>
      </c>
      <c r="P221" s="11">
        <v>84.0</v>
      </c>
      <c r="Q221" s="12">
        <f>Revenue!Q221</f>
        <v>23239.44</v>
      </c>
      <c r="R221" s="13">
        <v>135.0</v>
      </c>
      <c r="S221" s="14">
        <v>4.0</v>
      </c>
      <c r="T221" s="15"/>
      <c r="U221" s="15"/>
      <c r="V221" s="15"/>
      <c r="W221" s="15"/>
      <c r="X221" s="15"/>
      <c r="Y221" s="15"/>
      <c r="Z221" s="15"/>
      <c r="AA221" s="15"/>
      <c r="AB221" s="15"/>
      <c r="AC221" s="15"/>
    </row>
    <row r="222">
      <c r="A222" s="8">
        <v>1.7661744E7</v>
      </c>
      <c r="B222" s="9">
        <v>0.69</v>
      </c>
      <c r="C222" s="9">
        <v>0.67</v>
      </c>
      <c r="D222" s="9">
        <v>0.47</v>
      </c>
      <c r="E222" s="9">
        <v>0.66</v>
      </c>
      <c r="F222" s="9">
        <v>0.49</v>
      </c>
      <c r="G222" s="9">
        <v>0.71</v>
      </c>
      <c r="H222" s="9">
        <v>0.78</v>
      </c>
      <c r="I222" s="9">
        <v>0.799999999999998</v>
      </c>
      <c r="J222" s="9">
        <v>0.82</v>
      </c>
      <c r="K222" s="9">
        <v>0.94</v>
      </c>
      <c r="L222" s="9">
        <v>0.71</v>
      </c>
      <c r="M222" s="9">
        <v>0.99</v>
      </c>
      <c r="N222" s="9">
        <f t="shared" si="1"/>
        <v>0.7275</v>
      </c>
      <c r="O222" s="10" t="str">
        <f t="shared" si="2"/>
        <v>#REF!</v>
      </c>
      <c r="P222" s="11">
        <v>159.0</v>
      </c>
      <c r="Q222" s="12">
        <f>Revenue!Q222</f>
        <v>42249.48</v>
      </c>
      <c r="R222" s="13">
        <v>134.0</v>
      </c>
      <c r="S222" s="14">
        <v>9.0</v>
      </c>
      <c r="T222" s="15"/>
      <c r="U222" s="15"/>
      <c r="V222" s="15"/>
      <c r="W222" s="15"/>
      <c r="X222" s="15"/>
      <c r="Y222" s="15"/>
      <c r="Z222" s="15"/>
      <c r="AA222" s="15"/>
      <c r="AB222" s="15"/>
      <c r="AC222" s="15"/>
    </row>
    <row r="223">
      <c r="A223" s="8">
        <v>2.0769592E7</v>
      </c>
      <c r="B223" s="9">
        <v>0.96</v>
      </c>
      <c r="C223" s="9">
        <v>1.0</v>
      </c>
      <c r="D223" s="9">
        <v>0.54</v>
      </c>
      <c r="E223" s="9">
        <v>0.7</v>
      </c>
      <c r="F223" s="9">
        <v>0.45</v>
      </c>
      <c r="G223" s="9">
        <v>0.73</v>
      </c>
      <c r="H223" s="9">
        <v>0.97</v>
      </c>
      <c r="I223" s="9">
        <v>0.919999999999995</v>
      </c>
      <c r="J223" s="9">
        <v>0.78</v>
      </c>
      <c r="K223" s="9">
        <v>0.91</v>
      </c>
      <c r="L223" s="9">
        <v>0.81</v>
      </c>
      <c r="M223" s="9">
        <v>0.92</v>
      </c>
      <c r="N223" s="9">
        <f t="shared" si="1"/>
        <v>0.8075</v>
      </c>
      <c r="O223" s="10" t="str">
        <f t="shared" si="2"/>
        <v>#REF!</v>
      </c>
      <c r="P223" s="11">
        <v>179.0</v>
      </c>
      <c r="Q223" s="12">
        <f>Revenue!Q223</f>
        <v>52692.23</v>
      </c>
      <c r="R223" s="13">
        <v>133.0</v>
      </c>
      <c r="S223" s="14">
        <v>6.0</v>
      </c>
      <c r="T223" s="15"/>
      <c r="U223" s="15"/>
      <c r="V223" s="15"/>
      <c r="W223" s="15"/>
      <c r="X223" s="15"/>
      <c r="Y223" s="15"/>
      <c r="Z223" s="15"/>
      <c r="AA223" s="15"/>
      <c r="AB223" s="15"/>
      <c r="AC223" s="15"/>
    </row>
    <row r="224">
      <c r="A224" s="8">
        <v>1.6743627E7</v>
      </c>
      <c r="B224" s="9">
        <v>0.82</v>
      </c>
      <c r="C224" s="9">
        <v>0.83</v>
      </c>
      <c r="D224" s="9">
        <v>0.78</v>
      </c>
      <c r="E224" s="9">
        <v>0.57</v>
      </c>
      <c r="F224" s="9">
        <v>0.77</v>
      </c>
      <c r="G224" s="9">
        <v>0.84</v>
      </c>
      <c r="H224" s="9">
        <v>0.9</v>
      </c>
      <c r="I224" s="9">
        <v>0.799999999999998</v>
      </c>
      <c r="J224" s="9">
        <v>0.98</v>
      </c>
      <c r="K224" s="9">
        <v>0.74</v>
      </c>
      <c r="L224" s="9">
        <v>0.9</v>
      </c>
      <c r="M224" s="9">
        <v>0.71</v>
      </c>
      <c r="N224" s="9">
        <f t="shared" si="1"/>
        <v>0.8033333333</v>
      </c>
      <c r="O224" s="10" t="str">
        <f t="shared" si="2"/>
        <v>#REF!</v>
      </c>
      <c r="P224" s="11">
        <v>129.0</v>
      </c>
      <c r="Q224" s="12">
        <f>Revenue!Q224</f>
        <v>37804.74</v>
      </c>
      <c r="R224" s="13">
        <v>132.0</v>
      </c>
      <c r="S224" s="14">
        <v>5.0</v>
      </c>
      <c r="T224" s="15"/>
      <c r="U224" s="15"/>
      <c r="V224" s="15"/>
      <c r="W224" s="15"/>
      <c r="X224" s="15"/>
      <c r="Y224" s="15"/>
      <c r="Z224" s="15"/>
      <c r="AA224" s="15"/>
      <c r="AB224" s="15"/>
      <c r="AC224" s="15"/>
    </row>
    <row r="225">
      <c r="A225" s="8">
        <v>1772507.0</v>
      </c>
      <c r="B225" s="9">
        <v>0.95</v>
      </c>
      <c r="C225" s="9">
        <v>0.69</v>
      </c>
      <c r="D225" s="9">
        <v>0.42</v>
      </c>
      <c r="E225" s="9">
        <v>0.64</v>
      </c>
      <c r="F225" s="9">
        <v>0.49</v>
      </c>
      <c r="G225" s="9">
        <v>0.9</v>
      </c>
      <c r="H225" s="9">
        <v>0.89</v>
      </c>
      <c r="I225" s="9">
        <v>0.999999999999993</v>
      </c>
      <c r="J225" s="9">
        <v>0.92</v>
      </c>
      <c r="K225" s="9">
        <v>0.79</v>
      </c>
      <c r="L225" s="9">
        <v>0.97</v>
      </c>
      <c r="M225" s="9">
        <v>0.9</v>
      </c>
      <c r="N225" s="9">
        <f t="shared" si="1"/>
        <v>0.7966666667</v>
      </c>
      <c r="O225" s="10" t="str">
        <f t="shared" si="2"/>
        <v>#REF!</v>
      </c>
      <c r="P225" s="11">
        <v>115.0</v>
      </c>
      <c r="Q225" s="12">
        <f>Revenue!Q225</f>
        <v>33448.9</v>
      </c>
      <c r="R225" s="13">
        <v>131.0</v>
      </c>
      <c r="S225" s="14">
        <v>10.0</v>
      </c>
      <c r="T225" s="15"/>
      <c r="U225" s="15"/>
      <c r="V225" s="15"/>
      <c r="W225" s="15"/>
      <c r="X225" s="15"/>
      <c r="Y225" s="15"/>
      <c r="Z225" s="15"/>
      <c r="AA225" s="15"/>
      <c r="AB225" s="15"/>
      <c r="AC225" s="15"/>
    </row>
    <row r="226">
      <c r="A226" s="8">
        <v>2.037879E7</v>
      </c>
      <c r="B226" s="9">
        <v>0.93</v>
      </c>
      <c r="C226" s="9">
        <v>0.87</v>
      </c>
      <c r="D226" s="9">
        <v>0.59</v>
      </c>
      <c r="E226" s="9">
        <v>0.69</v>
      </c>
      <c r="F226" s="9">
        <v>0.77</v>
      </c>
      <c r="G226" s="9">
        <v>0.77</v>
      </c>
      <c r="H226" s="9">
        <v>0.73</v>
      </c>
      <c r="I226" s="9">
        <v>0.969999999999994</v>
      </c>
      <c r="J226" s="9">
        <v>0.9</v>
      </c>
      <c r="K226" s="9">
        <v>0.85</v>
      </c>
      <c r="L226" s="9">
        <v>0.99</v>
      </c>
      <c r="M226" s="9">
        <v>0.88</v>
      </c>
      <c r="N226" s="9">
        <f t="shared" si="1"/>
        <v>0.8283333333</v>
      </c>
      <c r="O226" s="10" t="str">
        <f t="shared" si="2"/>
        <v>#REF!</v>
      </c>
      <c r="P226" s="11">
        <v>149.0</v>
      </c>
      <c r="Q226" s="12">
        <f>Revenue!Q226</f>
        <v>45024.82</v>
      </c>
      <c r="R226" s="13">
        <v>128.0</v>
      </c>
      <c r="S226" s="14">
        <v>8.0</v>
      </c>
      <c r="T226" s="15"/>
      <c r="U226" s="15"/>
      <c r="V226" s="15"/>
      <c r="W226" s="15"/>
      <c r="X226" s="15"/>
      <c r="Y226" s="15"/>
      <c r="Z226" s="15"/>
      <c r="AA226" s="15"/>
      <c r="AB226" s="15"/>
      <c r="AC226" s="15"/>
    </row>
    <row r="227">
      <c r="A227" s="8">
        <v>8281657.0</v>
      </c>
      <c r="B227" s="9">
        <v>0.94</v>
      </c>
      <c r="C227" s="9">
        <v>0.98</v>
      </c>
      <c r="D227" s="9">
        <v>0.6</v>
      </c>
      <c r="E227" s="9">
        <v>0.6</v>
      </c>
      <c r="F227" s="9">
        <v>0.6</v>
      </c>
      <c r="G227" s="9">
        <v>0.65</v>
      </c>
      <c r="H227" s="9">
        <v>0.83</v>
      </c>
      <c r="I227" s="9">
        <v>0.929999999999995</v>
      </c>
      <c r="J227" s="9">
        <v>0.84</v>
      </c>
      <c r="K227" s="9">
        <v>0.74</v>
      </c>
      <c r="L227" s="9">
        <v>0.71</v>
      </c>
      <c r="M227" s="9">
        <v>0.89</v>
      </c>
      <c r="N227" s="9">
        <f t="shared" si="1"/>
        <v>0.7758333333</v>
      </c>
      <c r="O227" s="10" t="str">
        <f t="shared" si="2"/>
        <v>#REF!</v>
      </c>
      <c r="P227" s="11">
        <v>130.0</v>
      </c>
      <c r="Q227" s="12">
        <f>Revenue!Q227</f>
        <v>36773.1</v>
      </c>
      <c r="R227" s="13">
        <v>128.0</v>
      </c>
      <c r="S227" s="14">
        <v>10.0</v>
      </c>
      <c r="T227" s="15"/>
      <c r="U227" s="15"/>
      <c r="V227" s="15"/>
      <c r="W227" s="15"/>
      <c r="X227" s="15"/>
      <c r="Y227" s="15"/>
      <c r="Z227" s="15"/>
      <c r="AA227" s="15"/>
      <c r="AB227" s="15"/>
      <c r="AC227" s="15"/>
    </row>
    <row r="228">
      <c r="A228" s="8">
        <v>13757.0</v>
      </c>
      <c r="B228" s="9">
        <v>0.69</v>
      </c>
      <c r="C228" s="9">
        <v>0.86</v>
      </c>
      <c r="D228" s="9">
        <v>0.84</v>
      </c>
      <c r="E228" s="9">
        <v>0.49</v>
      </c>
      <c r="F228" s="9">
        <v>0.47</v>
      </c>
      <c r="G228" s="9">
        <v>0.67</v>
      </c>
      <c r="H228" s="9">
        <v>0.78</v>
      </c>
      <c r="I228" s="9">
        <v>0.709999999999999</v>
      </c>
      <c r="J228" s="9">
        <v>0.89</v>
      </c>
      <c r="K228" s="9">
        <v>0.9</v>
      </c>
      <c r="L228" s="9">
        <v>0.72</v>
      </c>
      <c r="M228" s="9">
        <v>0.75</v>
      </c>
      <c r="N228" s="9">
        <f t="shared" si="1"/>
        <v>0.7308333333</v>
      </c>
      <c r="O228" s="10" t="str">
        <f t="shared" si="2"/>
        <v>#REF!</v>
      </c>
      <c r="P228" s="11">
        <v>104.0</v>
      </c>
      <c r="Q228" s="12">
        <f>Revenue!Q228</f>
        <v>27718.08</v>
      </c>
      <c r="R228" s="13">
        <v>127.0</v>
      </c>
      <c r="S228" s="14">
        <v>12.0</v>
      </c>
      <c r="T228" s="15"/>
      <c r="U228" s="15"/>
      <c r="V228" s="15"/>
      <c r="W228" s="15"/>
      <c r="X228" s="15"/>
      <c r="Y228" s="15"/>
      <c r="Z228" s="15"/>
      <c r="AA228" s="15"/>
      <c r="AB228" s="15"/>
      <c r="AC228" s="15"/>
    </row>
    <row r="229">
      <c r="A229" s="8">
        <v>2.116328E7</v>
      </c>
      <c r="B229" s="9">
        <v>0.66</v>
      </c>
      <c r="C229" s="9">
        <v>0.76</v>
      </c>
      <c r="D229" s="9">
        <v>0.71</v>
      </c>
      <c r="E229" s="9">
        <v>0.53</v>
      </c>
      <c r="F229" s="9">
        <v>0.59</v>
      </c>
      <c r="G229" s="9">
        <v>0.88</v>
      </c>
      <c r="H229" s="9">
        <v>0.79</v>
      </c>
      <c r="I229" s="9">
        <v>0.749999999999999</v>
      </c>
      <c r="J229" s="9">
        <v>0.85</v>
      </c>
      <c r="K229" s="9">
        <v>0.85</v>
      </c>
      <c r="L229" s="9">
        <v>0.77</v>
      </c>
      <c r="M229" s="9">
        <v>0.71</v>
      </c>
      <c r="N229" s="9">
        <f t="shared" si="1"/>
        <v>0.7375</v>
      </c>
      <c r="O229" s="10" t="str">
        <f t="shared" si="2"/>
        <v>#REF!</v>
      </c>
      <c r="P229" s="11">
        <v>125.0</v>
      </c>
      <c r="Q229" s="12">
        <f>Revenue!Q229</f>
        <v>33630</v>
      </c>
      <c r="R229" s="13">
        <v>127.0</v>
      </c>
      <c r="S229" s="14">
        <v>4.0</v>
      </c>
      <c r="T229" s="15"/>
      <c r="U229" s="15"/>
      <c r="V229" s="15"/>
      <c r="W229" s="15"/>
      <c r="X229" s="15"/>
      <c r="Y229" s="15"/>
      <c r="Z229" s="15"/>
      <c r="AA229" s="15"/>
      <c r="AB229" s="15"/>
      <c r="AC229" s="15"/>
    </row>
    <row r="230">
      <c r="A230" s="8">
        <v>8007546.0</v>
      </c>
      <c r="B230" s="9">
        <v>0.61</v>
      </c>
      <c r="C230" s="9">
        <v>0.84</v>
      </c>
      <c r="D230" s="9">
        <v>0.69</v>
      </c>
      <c r="E230" s="9">
        <v>0.62</v>
      </c>
      <c r="F230" s="9">
        <v>0.57</v>
      </c>
      <c r="G230" s="9">
        <v>0.98</v>
      </c>
      <c r="H230" s="9">
        <v>0.99</v>
      </c>
      <c r="I230" s="9">
        <v>0.939999999999995</v>
      </c>
      <c r="J230" s="9">
        <v>0.91</v>
      </c>
      <c r="K230" s="9">
        <v>0.72</v>
      </c>
      <c r="L230" s="9">
        <v>0.72</v>
      </c>
      <c r="M230" s="9">
        <v>0.83</v>
      </c>
      <c r="N230" s="9">
        <f t="shared" si="1"/>
        <v>0.785</v>
      </c>
      <c r="O230" s="10" t="str">
        <f t="shared" si="2"/>
        <v>#REF!</v>
      </c>
      <c r="P230" s="11">
        <v>100.0</v>
      </c>
      <c r="Q230" s="12">
        <f>Revenue!Q230</f>
        <v>28627</v>
      </c>
      <c r="R230" s="13">
        <v>127.0</v>
      </c>
      <c r="S230" s="14">
        <v>10.0</v>
      </c>
      <c r="T230" s="15"/>
      <c r="U230" s="15"/>
      <c r="V230" s="15"/>
      <c r="W230" s="15"/>
      <c r="X230" s="15"/>
      <c r="Y230" s="15"/>
      <c r="Z230" s="15"/>
      <c r="AA230" s="15"/>
      <c r="AB230" s="15"/>
      <c r="AC230" s="15"/>
    </row>
    <row r="231">
      <c r="A231" s="8">
        <v>705837.0</v>
      </c>
      <c r="B231" s="9">
        <v>0.86</v>
      </c>
      <c r="C231" s="9">
        <v>0.74</v>
      </c>
      <c r="D231" s="9">
        <v>0.71</v>
      </c>
      <c r="E231" s="9">
        <v>0.49</v>
      </c>
      <c r="F231" s="9">
        <v>0.45</v>
      </c>
      <c r="G231" s="9">
        <v>0.77</v>
      </c>
      <c r="H231" s="9">
        <v>0.86</v>
      </c>
      <c r="I231" s="9">
        <v>0.809999999999997</v>
      </c>
      <c r="J231" s="9">
        <v>0.84</v>
      </c>
      <c r="K231" s="9">
        <v>0.98</v>
      </c>
      <c r="L231" s="9">
        <v>0.92</v>
      </c>
      <c r="M231" s="9">
        <v>0.98</v>
      </c>
      <c r="N231" s="9">
        <f t="shared" si="1"/>
        <v>0.7841666667</v>
      </c>
      <c r="O231" s="10" t="str">
        <f t="shared" si="2"/>
        <v>#REF!</v>
      </c>
      <c r="P231" s="11">
        <v>82.0</v>
      </c>
      <c r="Q231" s="12">
        <f>Revenue!Q231</f>
        <v>23490.54</v>
      </c>
      <c r="R231" s="13">
        <v>127.0</v>
      </c>
      <c r="S231" s="14">
        <v>10.0</v>
      </c>
      <c r="T231" s="15"/>
      <c r="U231" s="15"/>
      <c r="V231" s="15"/>
      <c r="W231" s="15"/>
      <c r="X231" s="15"/>
      <c r="Y231" s="15"/>
      <c r="Z231" s="15"/>
      <c r="AA231" s="15"/>
      <c r="AB231" s="15"/>
      <c r="AC231" s="15"/>
    </row>
    <row r="232">
      <c r="A232" s="8">
        <v>1.7973667E7</v>
      </c>
      <c r="B232" s="9">
        <v>0.82</v>
      </c>
      <c r="C232" s="9">
        <v>0.78</v>
      </c>
      <c r="D232" s="9">
        <v>0.49</v>
      </c>
      <c r="E232" s="9">
        <v>0.65</v>
      </c>
      <c r="F232" s="9">
        <v>0.79</v>
      </c>
      <c r="G232" s="9">
        <v>0.94</v>
      </c>
      <c r="H232" s="9">
        <v>0.83</v>
      </c>
      <c r="I232" s="9">
        <v>0.749999999999999</v>
      </c>
      <c r="J232" s="9">
        <v>1.0</v>
      </c>
      <c r="K232" s="9">
        <v>0.98</v>
      </c>
      <c r="L232" s="9">
        <v>0.88</v>
      </c>
      <c r="M232" s="9">
        <v>0.99</v>
      </c>
      <c r="N232" s="9">
        <f t="shared" si="1"/>
        <v>0.825</v>
      </c>
      <c r="O232" s="10" t="str">
        <f t="shared" si="2"/>
        <v>#REF!</v>
      </c>
      <c r="P232" s="11">
        <v>195.0</v>
      </c>
      <c r="Q232" s="12">
        <f>Revenue!Q232</f>
        <v>58712.55</v>
      </c>
      <c r="R232" s="13">
        <v>126.0</v>
      </c>
      <c r="S232" s="14">
        <v>5.0</v>
      </c>
      <c r="T232" s="15"/>
      <c r="U232" s="15"/>
      <c r="V232" s="15"/>
      <c r="W232" s="15"/>
      <c r="X232" s="15"/>
      <c r="Y232" s="15"/>
      <c r="Z232" s="15"/>
      <c r="AA232" s="15"/>
      <c r="AB232" s="15"/>
      <c r="AC232" s="15"/>
    </row>
    <row r="233">
      <c r="A233" s="8">
        <v>1816829.0</v>
      </c>
      <c r="B233" s="9">
        <v>0.73</v>
      </c>
      <c r="C233" s="9">
        <v>0.68</v>
      </c>
      <c r="D233" s="9">
        <v>0.47</v>
      </c>
      <c r="E233" s="9">
        <v>0.66</v>
      </c>
      <c r="F233" s="9">
        <v>0.71</v>
      </c>
      <c r="G233" s="9">
        <v>0.78</v>
      </c>
      <c r="H233" s="9">
        <v>0.84</v>
      </c>
      <c r="I233" s="9">
        <v>0.989999999999994</v>
      </c>
      <c r="J233" s="9">
        <v>0.77</v>
      </c>
      <c r="K233" s="9">
        <v>0.88</v>
      </c>
      <c r="L233" s="9">
        <v>0.84</v>
      </c>
      <c r="M233" s="9">
        <v>0.78</v>
      </c>
      <c r="N233" s="9">
        <f t="shared" si="1"/>
        <v>0.7608333333</v>
      </c>
      <c r="O233" s="10" t="str">
        <f t="shared" si="2"/>
        <v>#REF!</v>
      </c>
      <c r="P233" s="11">
        <v>95.0</v>
      </c>
      <c r="Q233" s="12">
        <f>Revenue!Q233</f>
        <v>26404.3</v>
      </c>
      <c r="R233" s="13">
        <v>126.0</v>
      </c>
      <c r="S233" s="14">
        <v>10.0</v>
      </c>
      <c r="T233" s="15"/>
      <c r="U233" s="15"/>
      <c r="V233" s="15"/>
      <c r="W233" s="15"/>
      <c r="X233" s="15"/>
      <c r="Y233" s="15"/>
      <c r="Z233" s="15"/>
      <c r="AA233" s="15"/>
      <c r="AB233" s="15"/>
      <c r="AC233" s="15"/>
    </row>
    <row r="234">
      <c r="A234" s="8">
        <v>1.7956711E7</v>
      </c>
      <c r="B234" s="9">
        <v>0.92</v>
      </c>
      <c r="C234" s="9">
        <v>0.85</v>
      </c>
      <c r="D234" s="9">
        <v>0.72</v>
      </c>
      <c r="E234" s="9">
        <v>0.58</v>
      </c>
      <c r="F234" s="9">
        <v>0.78</v>
      </c>
      <c r="G234" s="9">
        <v>0.97</v>
      </c>
      <c r="H234" s="9">
        <v>0.82</v>
      </c>
      <c r="I234" s="9">
        <v>0.779999999999998</v>
      </c>
      <c r="J234" s="9">
        <v>0.91</v>
      </c>
      <c r="K234" s="9">
        <v>0.73</v>
      </c>
      <c r="L234" s="9">
        <v>0.77</v>
      </c>
      <c r="M234" s="9">
        <v>0.85</v>
      </c>
      <c r="N234" s="9">
        <f t="shared" si="1"/>
        <v>0.8066666667</v>
      </c>
      <c r="O234" s="10" t="str">
        <f t="shared" si="2"/>
        <v>#REF!</v>
      </c>
      <c r="P234" s="11">
        <v>150.0</v>
      </c>
      <c r="Q234" s="12">
        <f>Revenue!Q234</f>
        <v>44145</v>
      </c>
      <c r="R234" s="13">
        <v>125.0</v>
      </c>
      <c r="S234" s="14">
        <v>5.0</v>
      </c>
      <c r="T234" s="15"/>
      <c r="U234" s="15"/>
      <c r="V234" s="15"/>
      <c r="W234" s="15"/>
      <c r="X234" s="15"/>
      <c r="Y234" s="15"/>
      <c r="Z234" s="15"/>
      <c r="AA234" s="15"/>
      <c r="AB234" s="15"/>
      <c r="AC234" s="15"/>
    </row>
    <row r="235">
      <c r="A235" s="8">
        <v>9346041.0</v>
      </c>
      <c r="B235" s="9">
        <v>0.9</v>
      </c>
      <c r="C235" s="9">
        <v>0.69</v>
      </c>
      <c r="D235" s="9">
        <v>0.69</v>
      </c>
      <c r="E235" s="9">
        <v>0.47</v>
      </c>
      <c r="F235" s="9">
        <v>0.44</v>
      </c>
      <c r="G235" s="9">
        <v>0.81</v>
      </c>
      <c r="H235" s="9">
        <v>0.82</v>
      </c>
      <c r="I235" s="9">
        <v>0.849999999999997</v>
      </c>
      <c r="J235" s="9">
        <v>0.91</v>
      </c>
      <c r="K235" s="9">
        <v>0.71</v>
      </c>
      <c r="L235" s="9">
        <v>0.87</v>
      </c>
      <c r="M235" s="9">
        <v>0.96</v>
      </c>
      <c r="N235" s="9">
        <f t="shared" si="1"/>
        <v>0.76</v>
      </c>
      <c r="O235" s="10" t="str">
        <f t="shared" si="2"/>
        <v>#REF!</v>
      </c>
      <c r="P235" s="11">
        <v>130.0</v>
      </c>
      <c r="Q235" s="12">
        <f>Revenue!Q235</f>
        <v>36086.7</v>
      </c>
      <c r="R235" s="13">
        <v>125.0</v>
      </c>
      <c r="S235" s="14">
        <v>8.0</v>
      </c>
      <c r="T235" s="15"/>
      <c r="U235" s="15"/>
      <c r="V235" s="15"/>
      <c r="W235" s="15"/>
      <c r="X235" s="15"/>
      <c r="Y235" s="15"/>
      <c r="Z235" s="15"/>
      <c r="AA235" s="15"/>
      <c r="AB235" s="15"/>
      <c r="AC235" s="15"/>
    </row>
    <row r="236">
      <c r="A236" s="8">
        <v>2525785.0</v>
      </c>
      <c r="B236" s="9">
        <v>0.88</v>
      </c>
      <c r="C236" s="9">
        <v>0.93</v>
      </c>
      <c r="D236" s="9">
        <v>0.69</v>
      </c>
      <c r="E236" s="9">
        <v>0.65</v>
      </c>
      <c r="F236" s="9">
        <v>0.63</v>
      </c>
      <c r="G236" s="9">
        <v>0.84</v>
      </c>
      <c r="H236" s="9">
        <v>0.73</v>
      </c>
      <c r="I236" s="9">
        <v>0.739999999999999</v>
      </c>
      <c r="J236" s="9">
        <v>0.92</v>
      </c>
      <c r="K236" s="9">
        <v>0.93</v>
      </c>
      <c r="L236" s="9">
        <v>0.74</v>
      </c>
      <c r="M236" s="9">
        <v>0.78</v>
      </c>
      <c r="N236" s="9">
        <f t="shared" si="1"/>
        <v>0.7883333333</v>
      </c>
      <c r="O236" s="10" t="str">
        <f t="shared" si="2"/>
        <v>#REF!</v>
      </c>
      <c r="P236" s="17">
        <v>83.0</v>
      </c>
      <c r="Q236" s="12">
        <f>Revenue!Q236</f>
        <v>23847.56</v>
      </c>
      <c r="R236" s="13">
        <v>124.0</v>
      </c>
      <c r="S236" s="14">
        <v>10.0</v>
      </c>
      <c r="T236" s="15"/>
      <c r="U236" s="15"/>
      <c r="V236" s="15"/>
      <c r="W236" s="15"/>
      <c r="X236" s="15"/>
      <c r="Y236" s="15"/>
      <c r="Z236" s="15"/>
      <c r="AA236" s="15"/>
      <c r="AB236" s="15"/>
      <c r="AC236" s="15"/>
    </row>
    <row r="237">
      <c r="A237" s="8">
        <v>1.2850773E7</v>
      </c>
      <c r="B237" s="9">
        <v>0.68</v>
      </c>
      <c r="C237" s="9">
        <v>0.95</v>
      </c>
      <c r="D237" s="9">
        <v>0.51</v>
      </c>
      <c r="E237" s="9">
        <v>0.58</v>
      </c>
      <c r="F237" s="9">
        <v>0.74</v>
      </c>
      <c r="G237" s="9">
        <v>0.79</v>
      </c>
      <c r="H237" s="9">
        <v>1.0</v>
      </c>
      <c r="I237" s="9">
        <v>0.809999999999997</v>
      </c>
      <c r="J237" s="9">
        <v>0.73</v>
      </c>
      <c r="K237" s="9">
        <v>0.93</v>
      </c>
      <c r="L237" s="9">
        <v>0.72</v>
      </c>
      <c r="M237" s="9">
        <v>0.86</v>
      </c>
      <c r="N237" s="9">
        <f t="shared" si="1"/>
        <v>0.775</v>
      </c>
      <c r="O237" s="10" t="str">
        <f t="shared" si="2"/>
        <v>#REF!</v>
      </c>
      <c r="P237" s="11">
        <v>85.0</v>
      </c>
      <c r="Q237" s="12">
        <f>Revenue!Q237</f>
        <v>24023.55</v>
      </c>
      <c r="R237" s="13">
        <v>124.0</v>
      </c>
      <c r="S237" s="14">
        <v>5.0</v>
      </c>
      <c r="T237" s="15"/>
      <c r="U237" s="15"/>
      <c r="V237" s="15"/>
      <c r="W237" s="15"/>
      <c r="X237" s="15"/>
      <c r="Y237" s="15"/>
      <c r="Z237" s="15"/>
      <c r="AA237" s="15"/>
      <c r="AB237" s="15"/>
      <c r="AC237" s="15"/>
    </row>
    <row r="238">
      <c r="A238" s="8">
        <v>7591082.0</v>
      </c>
      <c r="B238" s="9">
        <v>0.63</v>
      </c>
      <c r="C238" s="9">
        <v>0.69</v>
      </c>
      <c r="D238" s="9">
        <v>0.47</v>
      </c>
      <c r="E238" s="9">
        <v>0.84</v>
      </c>
      <c r="F238" s="9">
        <v>0.79</v>
      </c>
      <c r="G238" s="9">
        <v>1.0</v>
      </c>
      <c r="H238" s="9">
        <v>0.98</v>
      </c>
      <c r="I238" s="9">
        <v>0.739999999999999</v>
      </c>
      <c r="J238" s="9">
        <v>0.77</v>
      </c>
      <c r="K238" s="9">
        <v>0.76</v>
      </c>
      <c r="L238" s="9">
        <v>0.9</v>
      </c>
      <c r="M238" s="9">
        <v>0.79</v>
      </c>
      <c r="N238" s="9">
        <f t="shared" si="1"/>
        <v>0.78</v>
      </c>
      <c r="O238" s="10" t="str">
        <f t="shared" si="2"/>
        <v>#REF!</v>
      </c>
      <c r="P238" s="11">
        <v>149.0</v>
      </c>
      <c r="Q238" s="12">
        <f>Revenue!Q238</f>
        <v>42402.42</v>
      </c>
      <c r="R238" s="13">
        <v>122.0</v>
      </c>
      <c r="S238" s="14">
        <v>8.0</v>
      </c>
      <c r="T238" s="15"/>
      <c r="U238" s="15"/>
      <c r="V238" s="15"/>
      <c r="W238" s="15"/>
      <c r="X238" s="15"/>
      <c r="Y238" s="15"/>
      <c r="Z238" s="15"/>
      <c r="AA238" s="15"/>
      <c r="AB238" s="15"/>
      <c r="AC238" s="15"/>
    </row>
    <row r="239">
      <c r="A239" s="8">
        <v>1.0884E7</v>
      </c>
      <c r="B239" s="9">
        <v>0.67</v>
      </c>
      <c r="C239" s="9">
        <v>0.95</v>
      </c>
      <c r="D239" s="9">
        <v>0.73</v>
      </c>
      <c r="E239" s="9">
        <v>0.71</v>
      </c>
      <c r="F239" s="9">
        <v>0.6</v>
      </c>
      <c r="G239" s="9">
        <v>0.8</v>
      </c>
      <c r="H239" s="9">
        <v>0.99</v>
      </c>
      <c r="I239" s="9">
        <v>0.949999999999994</v>
      </c>
      <c r="J239" s="9">
        <v>0.79</v>
      </c>
      <c r="K239" s="9">
        <v>0.78</v>
      </c>
      <c r="L239" s="9">
        <v>0.88</v>
      </c>
      <c r="M239" s="9">
        <v>0.74</v>
      </c>
      <c r="N239" s="9">
        <f t="shared" si="1"/>
        <v>0.7991666667</v>
      </c>
      <c r="O239" s="10" t="str">
        <f t="shared" si="2"/>
        <v>#REF!</v>
      </c>
      <c r="P239" s="11">
        <v>137.0</v>
      </c>
      <c r="Q239" s="12">
        <f>Revenue!Q239</f>
        <v>39902.62</v>
      </c>
      <c r="R239" s="13">
        <v>122.0</v>
      </c>
      <c r="S239" s="14">
        <v>6.0</v>
      </c>
      <c r="T239" s="15"/>
      <c r="U239" s="15"/>
      <c r="V239" s="15"/>
      <c r="W239" s="15"/>
      <c r="X239" s="15"/>
      <c r="Y239" s="15"/>
      <c r="Z239" s="15"/>
      <c r="AA239" s="15"/>
      <c r="AB239" s="15"/>
      <c r="AC239" s="15"/>
    </row>
    <row r="240">
      <c r="A240" s="8">
        <v>1.899593E7</v>
      </c>
      <c r="B240" s="9">
        <v>0.94</v>
      </c>
      <c r="C240" s="9">
        <v>0.95</v>
      </c>
      <c r="D240" s="9">
        <v>0.67</v>
      </c>
      <c r="E240" s="9">
        <v>0.81</v>
      </c>
      <c r="F240" s="9">
        <v>0.8</v>
      </c>
      <c r="G240" s="9">
        <v>0.92</v>
      </c>
      <c r="H240" s="9">
        <v>0.88</v>
      </c>
      <c r="I240" s="9">
        <v>0.839999999999997</v>
      </c>
      <c r="J240" s="9">
        <v>0.88</v>
      </c>
      <c r="K240" s="9">
        <v>0.98</v>
      </c>
      <c r="L240" s="9">
        <v>0.71</v>
      </c>
      <c r="M240" s="9">
        <v>0.83</v>
      </c>
      <c r="N240" s="9">
        <f t="shared" si="1"/>
        <v>0.8508333333</v>
      </c>
      <c r="O240" s="10" t="str">
        <f t="shared" si="2"/>
        <v>#REF!</v>
      </c>
      <c r="P240" s="11">
        <v>136.0</v>
      </c>
      <c r="Q240" s="12">
        <f>Revenue!Q240</f>
        <v>42206.24</v>
      </c>
      <c r="R240" s="13">
        <v>122.0</v>
      </c>
      <c r="S240" s="14">
        <v>6.0</v>
      </c>
      <c r="T240" s="15"/>
      <c r="U240" s="15"/>
      <c r="V240" s="15"/>
      <c r="W240" s="15"/>
      <c r="X240" s="15"/>
      <c r="Y240" s="15"/>
      <c r="Z240" s="15"/>
      <c r="AA240" s="15"/>
      <c r="AB240" s="15"/>
      <c r="AC240" s="15"/>
    </row>
    <row r="241">
      <c r="A241" s="8">
        <v>4580517.0</v>
      </c>
      <c r="B241" s="9">
        <v>0.99</v>
      </c>
      <c r="C241" s="9">
        <v>0.93</v>
      </c>
      <c r="D241" s="9">
        <v>0.46</v>
      </c>
      <c r="E241" s="9">
        <v>0.86</v>
      </c>
      <c r="F241" s="9">
        <v>0.5</v>
      </c>
      <c r="G241" s="9">
        <v>0.72</v>
      </c>
      <c r="H241" s="9">
        <v>0.75</v>
      </c>
      <c r="I241" s="9">
        <v>0.739999999999999</v>
      </c>
      <c r="J241" s="9">
        <v>0.77</v>
      </c>
      <c r="K241" s="9">
        <v>0.87</v>
      </c>
      <c r="L241" s="9">
        <v>0.93</v>
      </c>
      <c r="M241" s="9">
        <v>0.94</v>
      </c>
      <c r="N241" s="9">
        <f t="shared" si="1"/>
        <v>0.7883333333</v>
      </c>
      <c r="O241" s="10" t="str">
        <f t="shared" si="2"/>
        <v>#REF!</v>
      </c>
      <c r="P241" s="11">
        <v>129.0</v>
      </c>
      <c r="Q241" s="12">
        <f>Revenue!Q241</f>
        <v>37047.51</v>
      </c>
      <c r="R241" s="13">
        <v>122.0</v>
      </c>
      <c r="S241" s="14">
        <v>7.0</v>
      </c>
      <c r="T241" s="15"/>
      <c r="U241" s="15"/>
      <c r="V241" s="15"/>
      <c r="W241" s="15"/>
      <c r="X241" s="15"/>
      <c r="Y241" s="15"/>
      <c r="Z241" s="15"/>
      <c r="AA241" s="15"/>
      <c r="AB241" s="15"/>
      <c r="AC241" s="15"/>
    </row>
    <row r="242">
      <c r="A242" s="8">
        <v>1.0772045E7</v>
      </c>
      <c r="B242" s="9">
        <v>0.86</v>
      </c>
      <c r="C242" s="9">
        <v>0.72</v>
      </c>
      <c r="D242" s="9">
        <v>0.69</v>
      </c>
      <c r="E242" s="9">
        <v>0.84</v>
      </c>
      <c r="F242" s="9">
        <v>0.54</v>
      </c>
      <c r="G242" s="9">
        <v>0.89</v>
      </c>
      <c r="H242" s="9">
        <v>0.95</v>
      </c>
      <c r="I242" s="9">
        <v>0.909999999999995</v>
      </c>
      <c r="J242" s="9">
        <v>0.88</v>
      </c>
      <c r="K242" s="9">
        <v>1.0</v>
      </c>
      <c r="L242" s="9">
        <v>0.98</v>
      </c>
      <c r="M242" s="9">
        <v>0.81</v>
      </c>
      <c r="N242" s="9">
        <f t="shared" si="1"/>
        <v>0.8391666667</v>
      </c>
      <c r="O242" s="10" t="str">
        <f t="shared" si="2"/>
        <v>#REF!</v>
      </c>
      <c r="P242" s="11">
        <v>129.0</v>
      </c>
      <c r="Q242" s="12">
        <f>Revenue!Q242</f>
        <v>39528.18</v>
      </c>
      <c r="R242" s="13">
        <v>122.0</v>
      </c>
      <c r="S242" s="14">
        <v>6.0</v>
      </c>
      <c r="T242" s="15"/>
      <c r="U242" s="15"/>
      <c r="V242" s="15"/>
      <c r="W242" s="15"/>
      <c r="X242" s="15"/>
      <c r="Y242" s="15"/>
      <c r="Z242" s="15"/>
      <c r="AA242" s="15"/>
      <c r="AB242" s="15"/>
      <c r="AC242" s="15"/>
    </row>
    <row r="243">
      <c r="A243" s="8">
        <v>1.6480744E7</v>
      </c>
      <c r="B243" s="9">
        <v>0.82</v>
      </c>
      <c r="C243" s="9">
        <v>0.86</v>
      </c>
      <c r="D243" s="9">
        <v>0.63</v>
      </c>
      <c r="E243" s="9">
        <v>0.67</v>
      </c>
      <c r="F243" s="9">
        <v>0.66</v>
      </c>
      <c r="G243" s="9">
        <v>0.79</v>
      </c>
      <c r="H243" s="9">
        <v>0.97</v>
      </c>
      <c r="I243" s="9">
        <v>0.69</v>
      </c>
      <c r="J243" s="9">
        <v>0.89</v>
      </c>
      <c r="K243" s="9">
        <v>0.75</v>
      </c>
      <c r="L243" s="9">
        <v>0.74</v>
      </c>
      <c r="M243" s="9">
        <v>0.98</v>
      </c>
      <c r="N243" s="9">
        <f t="shared" si="1"/>
        <v>0.7875</v>
      </c>
      <c r="O243" s="10" t="str">
        <f t="shared" si="2"/>
        <v>#REF!</v>
      </c>
      <c r="P243" s="11">
        <v>278.0</v>
      </c>
      <c r="Q243" s="12">
        <f>Revenue!Q243</f>
        <v>79863.84</v>
      </c>
      <c r="R243" s="13">
        <v>122.0</v>
      </c>
      <c r="S243" s="14">
        <v>5.0</v>
      </c>
      <c r="T243" s="15"/>
      <c r="U243" s="15"/>
      <c r="V243" s="15"/>
      <c r="W243" s="15"/>
      <c r="X243" s="15"/>
      <c r="Y243" s="15"/>
      <c r="Z243" s="15"/>
      <c r="AA243" s="15"/>
      <c r="AB243" s="15"/>
      <c r="AC243" s="15"/>
    </row>
    <row r="244">
      <c r="A244" s="8">
        <v>2.0215417E7</v>
      </c>
      <c r="B244" s="9">
        <v>0.8</v>
      </c>
      <c r="C244" s="9">
        <v>0.93</v>
      </c>
      <c r="D244" s="9">
        <v>0.7</v>
      </c>
      <c r="E244" s="9">
        <v>0.55</v>
      </c>
      <c r="F244" s="9">
        <v>0.6</v>
      </c>
      <c r="G244" s="9">
        <v>0.7</v>
      </c>
      <c r="H244" s="9">
        <v>0.96</v>
      </c>
      <c r="I244" s="9">
        <v>0.859999999999996</v>
      </c>
      <c r="J244" s="9">
        <v>0.84</v>
      </c>
      <c r="K244" s="9">
        <v>0.82</v>
      </c>
      <c r="L244" s="9">
        <v>0.74</v>
      </c>
      <c r="M244" s="9">
        <v>0.79</v>
      </c>
      <c r="N244" s="9">
        <f t="shared" si="1"/>
        <v>0.7741666667</v>
      </c>
      <c r="O244" s="10" t="str">
        <f t="shared" si="2"/>
        <v>#REF!</v>
      </c>
      <c r="P244" s="11">
        <v>150.0</v>
      </c>
      <c r="Q244" s="12">
        <f>Revenue!Q244</f>
        <v>42355.5</v>
      </c>
      <c r="R244" s="13">
        <v>121.0</v>
      </c>
      <c r="S244" s="14">
        <v>8.0</v>
      </c>
      <c r="T244" s="15"/>
      <c r="U244" s="15"/>
      <c r="V244" s="15"/>
      <c r="W244" s="15"/>
      <c r="X244" s="15"/>
      <c r="Y244" s="15"/>
      <c r="Z244" s="15"/>
      <c r="AA244" s="15"/>
      <c r="AB244" s="15"/>
      <c r="AC244" s="15"/>
    </row>
    <row r="245">
      <c r="A245" s="8">
        <v>1.3399092E7</v>
      </c>
      <c r="B245" s="9">
        <v>0.9</v>
      </c>
      <c r="C245" s="9">
        <v>0.83</v>
      </c>
      <c r="D245" s="9">
        <v>0.58</v>
      </c>
      <c r="E245" s="9">
        <v>0.71</v>
      </c>
      <c r="F245" s="9">
        <v>0.78</v>
      </c>
      <c r="G245" s="9">
        <v>0.74</v>
      </c>
      <c r="H245" s="9">
        <v>0.88</v>
      </c>
      <c r="I245" s="9">
        <v>0.819999999999997</v>
      </c>
      <c r="J245" s="9">
        <v>0.91</v>
      </c>
      <c r="K245" s="9">
        <v>0.85</v>
      </c>
      <c r="L245" s="9">
        <v>0.89</v>
      </c>
      <c r="M245" s="9">
        <v>0.82</v>
      </c>
      <c r="N245" s="9">
        <f t="shared" si="1"/>
        <v>0.8091666667</v>
      </c>
      <c r="O245" s="10" t="str">
        <f t="shared" si="2"/>
        <v>#REF!</v>
      </c>
      <c r="P245" s="11">
        <v>109.0</v>
      </c>
      <c r="Q245" s="12">
        <f>Revenue!Q245</f>
        <v>32184.43</v>
      </c>
      <c r="R245" s="13">
        <v>120.0</v>
      </c>
      <c r="S245" s="14">
        <v>5.0</v>
      </c>
      <c r="T245" s="15"/>
      <c r="U245" s="15"/>
      <c r="V245" s="15"/>
      <c r="W245" s="15"/>
      <c r="X245" s="15"/>
      <c r="Y245" s="15"/>
      <c r="Z245" s="15"/>
      <c r="AA245" s="15"/>
      <c r="AB245" s="15"/>
      <c r="AC245" s="15"/>
    </row>
    <row r="246">
      <c r="A246" s="8">
        <v>1.3142447E7</v>
      </c>
      <c r="B246" s="9">
        <v>0.69</v>
      </c>
      <c r="C246" s="9">
        <v>0.76</v>
      </c>
      <c r="D246" s="9">
        <v>0.75</v>
      </c>
      <c r="E246" s="9">
        <v>0.89</v>
      </c>
      <c r="F246" s="9">
        <v>0.78</v>
      </c>
      <c r="G246" s="9">
        <v>0.97</v>
      </c>
      <c r="H246" s="9">
        <v>0.82</v>
      </c>
      <c r="I246" s="9">
        <v>0.869999999999996</v>
      </c>
      <c r="J246" s="9">
        <v>0.97</v>
      </c>
      <c r="K246" s="9">
        <v>0.79</v>
      </c>
      <c r="L246" s="9">
        <v>0.79</v>
      </c>
      <c r="M246" s="9">
        <v>0.89</v>
      </c>
      <c r="N246" s="9">
        <f t="shared" si="1"/>
        <v>0.8308333333</v>
      </c>
      <c r="O246" s="10" t="str">
        <f t="shared" si="2"/>
        <v>#REF!</v>
      </c>
      <c r="P246" s="17">
        <v>219.0</v>
      </c>
      <c r="Q246" s="12">
        <f>Revenue!Q246</f>
        <v>66394.23</v>
      </c>
      <c r="R246" s="13">
        <v>120.0</v>
      </c>
      <c r="S246" s="14">
        <v>6.0</v>
      </c>
      <c r="T246" s="15"/>
      <c r="U246" s="15"/>
      <c r="V246" s="15"/>
      <c r="W246" s="15"/>
      <c r="X246" s="15"/>
      <c r="Y246" s="15"/>
      <c r="Z246" s="15"/>
      <c r="AA246" s="15"/>
      <c r="AB246" s="15"/>
      <c r="AC246" s="15"/>
    </row>
    <row r="247">
      <c r="A247" s="8">
        <v>2.0362503E7</v>
      </c>
      <c r="B247" s="9">
        <v>0.88</v>
      </c>
      <c r="C247" s="9">
        <v>0.69</v>
      </c>
      <c r="D247" s="9">
        <v>0.8</v>
      </c>
      <c r="E247" s="9">
        <v>0.88</v>
      </c>
      <c r="F247" s="9">
        <v>0.5</v>
      </c>
      <c r="G247" s="9">
        <v>0.77</v>
      </c>
      <c r="H247" s="9">
        <v>0.93</v>
      </c>
      <c r="I247" s="9">
        <v>0.7</v>
      </c>
      <c r="J247" s="9">
        <v>0.89</v>
      </c>
      <c r="K247" s="9">
        <v>0.92</v>
      </c>
      <c r="L247" s="9">
        <v>0.74</v>
      </c>
      <c r="M247" s="9">
        <v>0.85</v>
      </c>
      <c r="N247" s="9">
        <f t="shared" si="1"/>
        <v>0.7958333333</v>
      </c>
      <c r="O247" s="10" t="str">
        <f t="shared" si="2"/>
        <v>#REF!</v>
      </c>
      <c r="P247" s="11">
        <v>135.0</v>
      </c>
      <c r="Q247" s="12">
        <f>Revenue!Q247</f>
        <v>39244.5</v>
      </c>
      <c r="R247" s="13">
        <v>119.0</v>
      </c>
      <c r="S247" s="14">
        <v>5.0</v>
      </c>
      <c r="T247" s="15"/>
      <c r="U247" s="15"/>
      <c r="V247" s="15"/>
      <c r="W247" s="15"/>
      <c r="X247" s="15"/>
      <c r="Y247" s="15"/>
      <c r="Z247" s="15"/>
      <c r="AA247" s="15"/>
      <c r="AB247" s="15"/>
      <c r="AC247" s="15"/>
    </row>
    <row r="248">
      <c r="A248" s="8">
        <v>2.2562267E7</v>
      </c>
      <c r="B248" s="9">
        <v>0.61</v>
      </c>
      <c r="C248" s="9">
        <v>0.69</v>
      </c>
      <c r="D248" s="9">
        <v>0.66</v>
      </c>
      <c r="E248" s="9">
        <v>0.91</v>
      </c>
      <c r="F248" s="9">
        <v>0.63</v>
      </c>
      <c r="G248" s="9">
        <v>0.99</v>
      </c>
      <c r="H248" s="9">
        <v>0.74</v>
      </c>
      <c r="I248" s="9">
        <v>0.879999999999996</v>
      </c>
      <c r="J248" s="9">
        <v>0.78</v>
      </c>
      <c r="K248" s="9">
        <v>0.82</v>
      </c>
      <c r="L248" s="9">
        <v>0.88</v>
      </c>
      <c r="M248" s="9">
        <v>0.95</v>
      </c>
      <c r="N248" s="9">
        <f t="shared" si="1"/>
        <v>0.795</v>
      </c>
      <c r="O248" s="10" t="str">
        <f t="shared" si="2"/>
        <v>#REF!</v>
      </c>
      <c r="P248" s="11">
        <v>100.0</v>
      </c>
      <c r="Q248" s="12">
        <f>Revenue!Q248</f>
        <v>29011</v>
      </c>
      <c r="R248" s="13">
        <v>118.0</v>
      </c>
      <c r="S248" s="14">
        <v>5.0</v>
      </c>
      <c r="T248" s="15"/>
      <c r="U248" s="15"/>
      <c r="V248" s="15"/>
      <c r="W248" s="15"/>
      <c r="X248" s="15"/>
      <c r="Y248" s="15"/>
      <c r="Z248" s="15"/>
      <c r="AA248" s="15"/>
      <c r="AB248" s="15"/>
      <c r="AC248" s="15"/>
    </row>
    <row r="249">
      <c r="A249" s="8">
        <v>1554966.0</v>
      </c>
      <c r="B249" s="9">
        <v>0.81</v>
      </c>
      <c r="C249" s="9">
        <v>0.77</v>
      </c>
      <c r="D249" s="9">
        <v>0.86</v>
      </c>
      <c r="E249" s="9">
        <v>0.88</v>
      </c>
      <c r="F249" s="9">
        <v>0.49</v>
      </c>
      <c r="G249" s="9">
        <v>0.96</v>
      </c>
      <c r="H249" s="9">
        <v>0.82</v>
      </c>
      <c r="I249" s="9">
        <v>0.7</v>
      </c>
      <c r="J249" s="9">
        <v>0.97</v>
      </c>
      <c r="K249" s="9">
        <v>0.81</v>
      </c>
      <c r="L249" s="9">
        <v>0.71</v>
      </c>
      <c r="M249" s="9">
        <v>0.98</v>
      </c>
      <c r="N249" s="9">
        <f t="shared" si="1"/>
        <v>0.8133333333</v>
      </c>
      <c r="O249" s="10" t="str">
        <f t="shared" si="2"/>
        <v>#REF!</v>
      </c>
      <c r="P249" s="11">
        <v>125.0</v>
      </c>
      <c r="Q249" s="12">
        <f>Revenue!Q249</f>
        <v>37091.25</v>
      </c>
      <c r="R249" s="13">
        <v>116.0</v>
      </c>
      <c r="S249" s="14">
        <v>8.0</v>
      </c>
      <c r="T249" s="15"/>
      <c r="U249" s="15"/>
      <c r="V249" s="15"/>
      <c r="W249" s="15"/>
      <c r="X249" s="15"/>
      <c r="Y249" s="15"/>
      <c r="Z249" s="15"/>
      <c r="AA249" s="15"/>
      <c r="AB249" s="15"/>
      <c r="AC249" s="15"/>
    </row>
    <row r="250">
      <c r="A250" s="8">
        <v>1.9055273E7</v>
      </c>
      <c r="B250" s="9">
        <v>0.77</v>
      </c>
      <c r="C250" s="9">
        <v>0.97</v>
      </c>
      <c r="D250" s="9">
        <v>0.5</v>
      </c>
      <c r="E250" s="9">
        <v>0.7</v>
      </c>
      <c r="F250" s="9">
        <v>0.38</v>
      </c>
      <c r="G250" s="9">
        <v>0.8</v>
      </c>
      <c r="H250" s="9">
        <v>0.8</v>
      </c>
      <c r="I250" s="9">
        <v>0.829999999999997</v>
      </c>
      <c r="J250" s="9">
        <v>0.97</v>
      </c>
      <c r="K250" s="9">
        <v>0.73</v>
      </c>
      <c r="L250" s="9">
        <v>0.89</v>
      </c>
      <c r="M250" s="9">
        <v>1.0</v>
      </c>
      <c r="N250" s="9">
        <f t="shared" si="1"/>
        <v>0.7783333333</v>
      </c>
      <c r="O250" s="10" t="str">
        <f t="shared" si="2"/>
        <v>#REF!</v>
      </c>
      <c r="P250" s="11">
        <v>160.0</v>
      </c>
      <c r="Q250" s="12">
        <f>Revenue!Q250</f>
        <v>45323.2</v>
      </c>
      <c r="R250" s="13">
        <v>115.0</v>
      </c>
      <c r="S250" s="14">
        <v>4.0</v>
      </c>
      <c r="T250" s="15"/>
      <c r="U250" s="15"/>
      <c r="V250" s="15"/>
      <c r="W250" s="15"/>
      <c r="X250" s="15"/>
      <c r="Y250" s="15"/>
      <c r="Z250" s="15"/>
      <c r="AA250" s="15"/>
      <c r="AB250" s="15"/>
      <c r="AC250" s="15"/>
    </row>
    <row r="251">
      <c r="A251" s="8">
        <v>2.1026548E7</v>
      </c>
      <c r="B251" s="9">
        <v>0.94</v>
      </c>
      <c r="C251" s="9">
        <v>0.71</v>
      </c>
      <c r="D251" s="9">
        <v>0.83</v>
      </c>
      <c r="E251" s="9">
        <v>0.66</v>
      </c>
      <c r="F251" s="9">
        <v>0.6</v>
      </c>
      <c r="G251" s="9">
        <v>0.78</v>
      </c>
      <c r="H251" s="9">
        <v>0.99</v>
      </c>
      <c r="I251" s="9">
        <v>0.719999999999999</v>
      </c>
      <c r="J251" s="9">
        <v>0.88</v>
      </c>
      <c r="K251" s="9">
        <v>0.8</v>
      </c>
      <c r="L251" s="9">
        <v>0.81</v>
      </c>
      <c r="M251" s="9">
        <v>0.79</v>
      </c>
      <c r="N251" s="9">
        <f t="shared" si="1"/>
        <v>0.7925</v>
      </c>
      <c r="O251" s="10" t="str">
        <f t="shared" si="2"/>
        <v>#REF!</v>
      </c>
      <c r="P251" s="11">
        <v>149.0</v>
      </c>
      <c r="Q251" s="12">
        <f>Revenue!Q251</f>
        <v>43142.95</v>
      </c>
      <c r="R251" s="13">
        <v>114.0</v>
      </c>
      <c r="S251" s="14">
        <v>6.0</v>
      </c>
      <c r="T251" s="15"/>
      <c r="U251" s="15"/>
      <c r="V251" s="15"/>
      <c r="W251" s="15"/>
      <c r="X251" s="15"/>
      <c r="Y251" s="15"/>
      <c r="Z251" s="15"/>
      <c r="AA251" s="15"/>
      <c r="AB251" s="15"/>
      <c r="AC251" s="15"/>
    </row>
    <row r="252">
      <c r="A252" s="8">
        <v>2.3204544E7</v>
      </c>
      <c r="B252" s="9">
        <v>0.72</v>
      </c>
      <c r="C252" s="9">
        <v>0.99</v>
      </c>
      <c r="D252" s="9">
        <v>0.83</v>
      </c>
      <c r="E252" s="9">
        <v>0.48</v>
      </c>
      <c r="F252" s="9">
        <v>0.66</v>
      </c>
      <c r="G252" s="9">
        <v>0.87</v>
      </c>
      <c r="H252" s="9">
        <v>0.81</v>
      </c>
      <c r="I252" s="9">
        <v>0.999999999999993</v>
      </c>
      <c r="J252" s="9">
        <v>0.84</v>
      </c>
      <c r="K252" s="9">
        <v>0.82</v>
      </c>
      <c r="L252" s="9">
        <v>0.94</v>
      </c>
      <c r="M252" s="9">
        <v>0.68</v>
      </c>
      <c r="N252" s="9">
        <f t="shared" si="1"/>
        <v>0.8033333333</v>
      </c>
      <c r="O252" s="10" t="str">
        <f t="shared" si="2"/>
        <v>#REF!</v>
      </c>
      <c r="P252" s="11">
        <v>160.0</v>
      </c>
      <c r="Q252" s="12">
        <f>Revenue!Q252</f>
        <v>46838.4</v>
      </c>
      <c r="R252" s="13">
        <v>113.0</v>
      </c>
      <c r="S252" s="14">
        <v>4.0</v>
      </c>
      <c r="T252" s="15"/>
      <c r="U252" s="15"/>
      <c r="V252" s="15"/>
      <c r="W252" s="15"/>
      <c r="X252" s="15"/>
      <c r="Y252" s="15"/>
      <c r="Z252" s="15"/>
      <c r="AA252" s="15"/>
      <c r="AB252" s="15"/>
      <c r="AC252" s="15"/>
    </row>
    <row r="253">
      <c r="A253" s="8">
        <v>2.1765022E7</v>
      </c>
      <c r="B253" s="9">
        <v>0.98</v>
      </c>
      <c r="C253" s="9">
        <v>0.95</v>
      </c>
      <c r="D253" s="9">
        <v>0.59</v>
      </c>
      <c r="E253" s="9">
        <v>0.7</v>
      </c>
      <c r="F253" s="9">
        <v>0.69</v>
      </c>
      <c r="G253" s="9">
        <v>0.91</v>
      </c>
      <c r="H253" s="9">
        <v>1.0</v>
      </c>
      <c r="I253" s="9">
        <v>0.709999999999999</v>
      </c>
      <c r="J253" s="9">
        <v>0.88</v>
      </c>
      <c r="K253" s="9">
        <v>0.91</v>
      </c>
      <c r="L253" s="9">
        <v>0.88</v>
      </c>
      <c r="M253" s="9">
        <v>0.9</v>
      </c>
      <c r="N253" s="9">
        <f t="shared" si="1"/>
        <v>0.8416666667</v>
      </c>
      <c r="O253" s="10" t="str">
        <f t="shared" si="2"/>
        <v>#REF!</v>
      </c>
      <c r="P253" s="11">
        <v>169.0</v>
      </c>
      <c r="Q253" s="12">
        <f>Revenue!Q253</f>
        <v>51862.72</v>
      </c>
      <c r="R253" s="13">
        <v>111.0</v>
      </c>
      <c r="S253" s="14">
        <v>8.0</v>
      </c>
      <c r="T253" s="15"/>
      <c r="U253" s="15"/>
      <c r="V253" s="15"/>
      <c r="W253" s="15"/>
      <c r="X253" s="15"/>
      <c r="Y253" s="15"/>
      <c r="Z253" s="15"/>
      <c r="AA253" s="15"/>
      <c r="AB253" s="15"/>
      <c r="AC253" s="15"/>
    </row>
    <row r="254">
      <c r="A254" s="8">
        <v>1.3061503E7</v>
      </c>
      <c r="B254" s="9">
        <v>0.92</v>
      </c>
      <c r="C254" s="9">
        <v>0.74</v>
      </c>
      <c r="D254" s="9">
        <v>0.85</v>
      </c>
      <c r="E254" s="9">
        <v>0.45</v>
      </c>
      <c r="F254" s="9">
        <v>0.4</v>
      </c>
      <c r="G254" s="9">
        <v>0.84</v>
      </c>
      <c r="H254" s="9">
        <v>0.8</v>
      </c>
      <c r="I254" s="9">
        <v>0.959999999999994</v>
      </c>
      <c r="J254" s="9">
        <v>0.88</v>
      </c>
      <c r="K254" s="9">
        <v>0.89</v>
      </c>
      <c r="L254" s="9">
        <v>0.95</v>
      </c>
      <c r="M254" s="9">
        <v>0.75</v>
      </c>
      <c r="N254" s="9">
        <f t="shared" si="1"/>
        <v>0.7858333333</v>
      </c>
      <c r="O254" s="10" t="str">
        <f t="shared" si="2"/>
        <v>#REF!</v>
      </c>
      <c r="P254" s="11">
        <v>125.0</v>
      </c>
      <c r="Q254" s="12">
        <f>Revenue!Q254</f>
        <v>35873.75</v>
      </c>
      <c r="R254" s="13">
        <v>110.0</v>
      </c>
      <c r="S254" s="14">
        <v>8.0</v>
      </c>
      <c r="T254" s="15"/>
      <c r="U254" s="15"/>
      <c r="V254" s="15"/>
      <c r="W254" s="15"/>
      <c r="X254" s="15"/>
      <c r="Y254" s="15"/>
      <c r="Z254" s="15"/>
      <c r="AA254" s="15"/>
      <c r="AB254" s="15"/>
      <c r="AC254" s="15"/>
    </row>
    <row r="255">
      <c r="A255" s="8">
        <v>4902174.0</v>
      </c>
      <c r="B255" s="9">
        <v>0.92</v>
      </c>
      <c r="C255" s="9">
        <v>0.69</v>
      </c>
      <c r="D255" s="9">
        <v>0.46</v>
      </c>
      <c r="E255" s="9">
        <v>0.77</v>
      </c>
      <c r="F255" s="9">
        <v>0.49</v>
      </c>
      <c r="G255" s="9">
        <v>0.74</v>
      </c>
      <c r="H255" s="9">
        <v>0.8</v>
      </c>
      <c r="I255" s="9">
        <v>0.69</v>
      </c>
      <c r="J255" s="9">
        <v>0.87</v>
      </c>
      <c r="K255" s="9">
        <v>0.92</v>
      </c>
      <c r="L255" s="9">
        <v>0.93</v>
      </c>
      <c r="M255" s="9">
        <v>0.74</v>
      </c>
      <c r="N255" s="9">
        <f t="shared" si="1"/>
        <v>0.7516666667</v>
      </c>
      <c r="O255" s="10" t="str">
        <f t="shared" si="2"/>
        <v>#REF!</v>
      </c>
      <c r="P255" s="11">
        <v>70.0</v>
      </c>
      <c r="Q255" s="12">
        <f>Revenue!Q255</f>
        <v>19196.8</v>
      </c>
      <c r="R255" s="13">
        <v>109.0</v>
      </c>
      <c r="S255" s="14">
        <v>7.0</v>
      </c>
      <c r="T255" s="15"/>
      <c r="U255" s="15"/>
      <c r="V255" s="15"/>
      <c r="W255" s="15"/>
      <c r="X255" s="15"/>
      <c r="Y255" s="15"/>
      <c r="Z255" s="15"/>
      <c r="AA255" s="15"/>
      <c r="AB255" s="15"/>
      <c r="AC255" s="15"/>
    </row>
    <row r="256">
      <c r="A256" s="8">
        <v>194227.0</v>
      </c>
      <c r="B256" s="9">
        <v>0.71</v>
      </c>
      <c r="C256" s="9">
        <v>0.7</v>
      </c>
      <c r="D256" s="9">
        <v>0.56</v>
      </c>
      <c r="E256" s="9">
        <v>0.59</v>
      </c>
      <c r="F256" s="9">
        <v>0.76</v>
      </c>
      <c r="G256" s="9">
        <v>0.79</v>
      </c>
      <c r="H256" s="9">
        <v>0.84</v>
      </c>
      <c r="I256" s="9">
        <v>0.769999999999998</v>
      </c>
      <c r="J256" s="9">
        <v>0.79</v>
      </c>
      <c r="K256" s="9">
        <v>0.73</v>
      </c>
      <c r="L256" s="9">
        <v>0.99</v>
      </c>
      <c r="M256" s="9">
        <v>0.99</v>
      </c>
      <c r="N256" s="9">
        <f t="shared" si="1"/>
        <v>0.7683333333</v>
      </c>
      <c r="O256" s="10" t="str">
        <f t="shared" si="2"/>
        <v>#REF!</v>
      </c>
      <c r="P256" s="11">
        <v>79.0</v>
      </c>
      <c r="Q256" s="12">
        <f>Revenue!Q256</f>
        <v>22164.24</v>
      </c>
      <c r="R256" s="13">
        <v>109.0</v>
      </c>
      <c r="S256" s="14">
        <v>9.0</v>
      </c>
      <c r="T256" s="15"/>
      <c r="U256" s="15"/>
      <c r="V256" s="15"/>
      <c r="W256" s="15"/>
      <c r="X256" s="15"/>
      <c r="Y256" s="15"/>
      <c r="Z256" s="15"/>
      <c r="AA256" s="15"/>
      <c r="AB256" s="15"/>
      <c r="AC256" s="15"/>
    </row>
    <row r="257">
      <c r="A257" s="8">
        <v>2.0484139E7</v>
      </c>
      <c r="B257" s="9">
        <v>0.98</v>
      </c>
      <c r="C257" s="9">
        <v>0.71</v>
      </c>
      <c r="D257" s="9">
        <v>0.45</v>
      </c>
      <c r="E257" s="9">
        <v>0.72</v>
      </c>
      <c r="F257" s="9">
        <v>0.77</v>
      </c>
      <c r="G257" s="9">
        <v>0.71</v>
      </c>
      <c r="H257" s="9">
        <v>0.86</v>
      </c>
      <c r="I257" s="9">
        <v>0.959999999999994</v>
      </c>
      <c r="J257" s="9">
        <v>0.93</v>
      </c>
      <c r="K257" s="9">
        <v>0.91</v>
      </c>
      <c r="L257" s="9">
        <v>0.94</v>
      </c>
      <c r="M257" s="9">
        <v>0.9</v>
      </c>
      <c r="N257" s="9">
        <f t="shared" si="1"/>
        <v>0.82</v>
      </c>
      <c r="O257" s="10" t="str">
        <f t="shared" si="2"/>
        <v>#REF!</v>
      </c>
      <c r="P257" s="11">
        <v>210.0</v>
      </c>
      <c r="Q257" s="12">
        <f>Revenue!Q257</f>
        <v>62918.1</v>
      </c>
      <c r="R257" s="13">
        <v>106.0</v>
      </c>
      <c r="S257" s="14">
        <v>6.0</v>
      </c>
      <c r="T257" s="15"/>
      <c r="U257" s="15"/>
      <c r="V257" s="15"/>
      <c r="W257" s="15"/>
      <c r="X257" s="15"/>
      <c r="Y257" s="15"/>
      <c r="Z257" s="15"/>
      <c r="AA257" s="15"/>
      <c r="AB257" s="15"/>
      <c r="AC257" s="15"/>
    </row>
    <row r="258">
      <c r="A258" s="8">
        <v>9877959.0</v>
      </c>
      <c r="B258" s="9">
        <v>0.98</v>
      </c>
      <c r="C258" s="9">
        <v>0.86</v>
      </c>
      <c r="D258" s="9">
        <v>0.55</v>
      </c>
      <c r="E258" s="9">
        <v>0.63</v>
      </c>
      <c r="F258" s="9">
        <v>0.5</v>
      </c>
      <c r="G258" s="9">
        <v>0.78</v>
      </c>
      <c r="H258" s="9">
        <v>0.94</v>
      </c>
      <c r="I258" s="9">
        <v>0.929999999999995</v>
      </c>
      <c r="J258" s="9">
        <v>1.0</v>
      </c>
      <c r="K258" s="9">
        <v>0.78</v>
      </c>
      <c r="L258" s="9">
        <v>0.83</v>
      </c>
      <c r="M258" s="9">
        <v>1.0</v>
      </c>
      <c r="N258" s="9">
        <f t="shared" si="1"/>
        <v>0.815</v>
      </c>
      <c r="O258" s="10" t="str">
        <f t="shared" si="2"/>
        <v>#REF!</v>
      </c>
      <c r="P258" s="11">
        <v>130.0</v>
      </c>
      <c r="Q258" s="12">
        <f>Revenue!Q258</f>
        <v>38656.8</v>
      </c>
      <c r="R258" s="13">
        <v>106.0</v>
      </c>
      <c r="S258" s="14">
        <v>6.0</v>
      </c>
      <c r="T258" s="15"/>
      <c r="U258" s="15"/>
      <c r="V258" s="15"/>
      <c r="W258" s="15"/>
      <c r="X258" s="15"/>
      <c r="Y258" s="15"/>
      <c r="Z258" s="15"/>
      <c r="AA258" s="15"/>
      <c r="AB258" s="15"/>
      <c r="AC258" s="15"/>
    </row>
    <row r="259">
      <c r="A259" s="8">
        <v>1.7509155E7</v>
      </c>
      <c r="B259" s="9">
        <v>0.82</v>
      </c>
      <c r="C259" s="9">
        <v>0.71</v>
      </c>
      <c r="D259" s="9">
        <v>0.72</v>
      </c>
      <c r="E259" s="9">
        <v>0.7</v>
      </c>
      <c r="F259" s="9">
        <v>0.73</v>
      </c>
      <c r="G259" s="9">
        <v>0.7</v>
      </c>
      <c r="H259" s="9">
        <v>0.77</v>
      </c>
      <c r="I259" s="9">
        <v>0.759999999999998</v>
      </c>
      <c r="J259" s="9">
        <v>0.85</v>
      </c>
      <c r="K259" s="9">
        <v>0.96</v>
      </c>
      <c r="L259" s="9">
        <v>0.87</v>
      </c>
      <c r="M259" s="9">
        <v>0.9</v>
      </c>
      <c r="N259" s="9">
        <f t="shared" si="1"/>
        <v>0.7908333333</v>
      </c>
      <c r="O259" s="10" t="str">
        <f t="shared" si="2"/>
        <v>#REF!</v>
      </c>
      <c r="P259" s="11">
        <v>212.0</v>
      </c>
      <c r="Q259" s="12">
        <f>Revenue!Q259</f>
        <v>61255.28</v>
      </c>
      <c r="R259" s="13">
        <v>105.0</v>
      </c>
      <c r="S259" s="14">
        <v>9.0</v>
      </c>
      <c r="T259" s="15"/>
      <c r="U259" s="15"/>
      <c r="V259" s="15"/>
      <c r="W259" s="15"/>
      <c r="X259" s="15"/>
      <c r="Y259" s="15"/>
      <c r="Z259" s="15"/>
      <c r="AA259" s="15"/>
      <c r="AB259" s="15"/>
      <c r="AC259" s="15"/>
    </row>
    <row r="260">
      <c r="A260" s="8">
        <v>2215648.0</v>
      </c>
      <c r="B260" s="9">
        <v>0.99</v>
      </c>
      <c r="C260" s="9">
        <v>1.0</v>
      </c>
      <c r="D260" s="9">
        <v>0.42</v>
      </c>
      <c r="E260" s="9">
        <v>0.91</v>
      </c>
      <c r="F260" s="9">
        <v>0.44</v>
      </c>
      <c r="G260" s="9">
        <v>0.8</v>
      </c>
      <c r="H260" s="9">
        <v>0.9</v>
      </c>
      <c r="I260" s="9">
        <v>0.889999999999996</v>
      </c>
      <c r="J260" s="9">
        <v>0.91</v>
      </c>
      <c r="K260" s="9">
        <v>0.98</v>
      </c>
      <c r="L260" s="9">
        <v>0.71</v>
      </c>
      <c r="M260" s="9">
        <v>0.95</v>
      </c>
      <c r="N260" s="9">
        <f t="shared" si="1"/>
        <v>0.825</v>
      </c>
      <c r="O260" s="10" t="str">
        <f t="shared" si="2"/>
        <v>#REF!</v>
      </c>
      <c r="P260" s="11">
        <v>85.0</v>
      </c>
      <c r="Q260" s="12">
        <f>Revenue!Q260</f>
        <v>25548.45</v>
      </c>
      <c r="R260" s="13">
        <v>104.0</v>
      </c>
      <c r="S260" s="14">
        <v>10.0</v>
      </c>
      <c r="T260" s="15"/>
      <c r="U260" s="15"/>
      <c r="V260" s="15"/>
      <c r="W260" s="15"/>
      <c r="X260" s="15"/>
      <c r="Y260" s="15"/>
      <c r="Z260" s="15"/>
      <c r="AA260" s="15"/>
      <c r="AB260" s="15"/>
      <c r="AC260" s="15"/>
    </row>
    <row r="261">
      <c r="A261" s="8">
        <v>1.8159536E7</v>
      </c>
      <c r="B261" s="9">
        <v>0.97</v>
      </c>
      <c r="C261" s="9">
        <v>0.73</v>
      </c>
      <c r="D261" s="9">
        <v>0.48</v>
      </c>
      <c r="E261" s="9">
        <v>0.81</v>
      </c>
      <c r="F261" s="9">
        <v>0.75</v>
      </c>
      <c r="G261" s="9">
        <v>0.99</v>
      </c>
      <c r="H261" s="9">
        <v>0.87</v>
      </c>
      <c r="I261" s="9">
        <v>0.979999999999994</v>
      </c>
      <c r="J261" s="9">
        <v>0.94</v>
      </c>
      <c r="K261" s="9">
        <v>0.94</v>
      </c>
      <c r="L261" s="9">
        <v>0.83</v>
      </c>
      <c r="M261" s="9">
        <v>0.99</v>
      </c>
      <c r="N261" s="9">
        <f t="shared" si="1"/>
        <v>0.8566666667</v>
      </c>
      <c r="O261" s="10" t="str">
        <f t="shared" si="2"/>
        <v>#REF!</v>
      </c>
      <c r="P261" s="11">
        <v>133.0</v>
      </c>
      <c r="Q261" s="12">
        <f>Revenue!Q261</f>
        <v>41618.36</v>
      </c>
      <c r="R261" s="13">
        <v>103.0</v>
      </c>
      <c r="S261" s="14">
        <v>4.0</v>
      </c>
      <c r="T261" s="15"/>
      <c r="U261" s="15"/>
      <c r="V261" s="15"/>
      <c r="W261" s="15"/>
      <c r="X261" s="15"/>
      <c r="Y261" s="15"/>
      <c r="Z261" s="15"/>
      <c r="AA261" s="15"/>
      <c r="AB261" s="15"/>
      <c r="AC261" s="15"/>
    </row>
    <row r="262">
      <c r="A262" s="8">
        <v>1.236756E7</v>
      </c>
      <c r="B262" s="9">
        <v>0.69</v>
      </c>
      <c r="C262" s="9">
        <v>0.77</v>
      </c>
      <c r="D262" s="9">
        <v>0.46</v>
      </c>
      <c r="E262" s="9">
        <v>0.8</v>
      </c>
      <c r="F262" s="9">
        <v>0.46</v>
      </c>
      <c r="G262" s="9">
        <v>0.85</v>
      </c>
      <c r="H262" s="9">
        <v>0.78</v>
      </c>
      <c r="I262" s="9">
        <v>0.709999999999999</v>
      </c>
      <c r="J262" s="9">
        <v>0.99</v>
      </c>
      <c r="K262" s="9">
        <v>0.74</v>
      </c>
      <c r="L262" s="9">
        <v>0.72</v>
      </c>
      <c r="M262" s="9">
        <v>0.92</v>
      </c>
      <c r="N262" s="9">
        <f t="shared" si="1"/>
        <v>0.7408333333</v>
      </c>
      <c r="O262" s="10" t="str">
        <f t="shared" si="2"/>
        <v>#REF!</v>
      </c>
      <c r="P262" s="11">
        <v>155.0</v>
      </c>
      <c r="Q262" s="12">
        <f>Revenue!Q262</f>
        <v>41837.6</v>
      </c>
      <c r="R262" s="13">
        <v>102.0</v>
      </c>
      <c r="S262" s="14">
        <v>5.0</v>
      </c>
      <c r="T262" s="15"/>
      <c r="U262" s="15"/>
      <c r="V262" s="15"/>
      <c r="W262" s="15"/>
      <c r="X262" s="15"/>
      <c r="Y262" s="15"/>
      <c r="Z262" s="15"/>
      <c r="AA262" s="15"/>
      <c r="AB262" s="15"/>
      <c r="AC262" s="15"/>
    </row>
    <row r="263">
      <c r="A263" s="8">
        <v>1.7381315E7</v>
      </c>
      <c r="B263" s="9">
        <v>0.9</v>
      </c>
      <c r="C263" s="9">
        <v>0.93</v>
      </c>
      <c r="D263" s="9">
        <v>0.53</v>
      </c>
      <c r="E263" s="9">
        <v>0.78</v>
      </c>
      <c r="F263" s="9">
        <v>0.51</v>
      </c>
      <c r="G263" s="9">
        <v>0.93</v>
      </c>
      <c r="H263" s="9">
        <v>0.82</v>
      </c>
      <c r="I263" s="9">
        <v>0.949999999999994</v>
      </c>
      <c r="J263" s="9">
        <v>0.82</v>
      </c>
      <c r="K263" s="9">
        <v>0.96</v>
      </c>
      <c r="L263" s="9">
        <v>1.0</v>
      </c>
      <c r="M263" s="9">
        <v>0.85</v>
      </c>
      <c r="N263" s="9">
        <f t="shared" si="1"/>
        <v>0.8316666667</v>
      </c>
      <c r="O263" s="10" t="str">
        <f t="shared" si="2"/>
        <v>#REF!</v>
      </c>
      <c r="P263" s="11">
        <v>177.0</v>
      </c>
      <c r="Q263" s="12">
        <f>Revenue!Q263</f>
        <v>53641.62</v>
      </c>
      <c r="R263" s="13">
        <v>101.0</v>
      </c>
      <c r="S263" s="14">
        <v>9.0</v>
      </c>
      <c r="T263" s="15"/>
      <c r="U263" s="15"/>
      <c r="V263" s="15"/>
      <c r="W263" s="15"/>
      <c r="X263" s="15"/>
      <c r="Y263" s="15"/>
      <c r="Z263" s="15"/>
      <c r="AA263" s="15"/>
      <c r="AB263" s="15"/>
      <c r="AC263" s="15"/>
    </row>
    <row r="264">
      <c r="A264" s="8">
        <v>2044949.0</v>
      </c>
      <c r="B264" s="9">
        <v>0.69</v>
      </c>
      <c r="C264" s="9">
        <v>0.86</v>
      </c>
      <c r="D264" s="9">
        <v>0.64</v>
      </c>
      <c r="E264" s="9">
        <v>0.74</v>
      </c>
      <c r="F264" s="9">
        <v>0.74</v>
      </c>
      <c r="G264" s="9">
        <v>0.72</v>
      </c>
      <c r="H264" s="9">
        <v>0.77</v>
      </c>
      <c r="I264" s="9">
        <v>0.979999999999994</v>
      </c>
      <c r="J264" s="9">
        <v>0.8</v>
      </c>
      <c r="K264" s="9">
        <v>0.8</v>
      </c>
      <c r="L264" s="9">
        <v>0.75</v>
      </c>
      <c r="M264" s="9">
        <v>0.78</v>
      </c>
      <c r="N264" s="9">
        <f t="shared" si="1"/>
        <v>0.7725</v>
      </c>
      <c r="O264" s="10" t="str">
        <f t="shared" si="2"/>
        <v>#REF!</v>
      </c>
      <c r="P264" s="11">
        <v>125.0</v>
      </c>
      <c r="Q264" s="12">
        <f>Revenue!Q264</f>
        <v>35222.5</v>
      </c>
      <c r="R264" s="13">
        <v>101.0</v>
      </c>
      <c r="S264" s="14">
        <v>8.0</v>
      </c>
      <c r="T264" s="15"/>
      <c r="U264" s="15"/>
      <c r="V264" s="15"/>
      <c r="W264" s="15"/>
      <c r="X264" s="15"/>
      <c r="Y264" s="15"/>
      <c r="Z264" s="15"/>
      <c r="AA264" s="15"/>
      <c r="AB264" s="15"/>
      <c r="AC264" s="15"/>
    </row>
    <row r="265">
      <c r="A265" s="8">
        <v>2.0415441E7</v>
      </c>
      <c r="B265" s="9">
        <v>0.7</v>
      </c>
      <c r="C265" s="9">
        <v>0.93</v>
      </c>
      <c r="D265" s="9">
        <v>0.81</v>
      </c>
      <c r="E265" s="9">
        <v>0.68</v>
      </c>
      <c r="F265" s="9">
        <v>0.83</v>
      </c>
      <c r="G265" s="9">
        <v>0.92</v>
      </c>
      <c r="H265" s="9">
        <v>0.84</v>
      </c>
      <c r="I265" s="9">
        <v>0.809999999999997</v>
      </c>
      <c r="J265" s="9">
        <v>0.92</v>
      </c>
      <c r="K265" s="9">
        <v>0.9</v>
      </c>
      <c r="L265" s="9">
        <v>0.89</v>
      </c>
      <c r="M265" s="9">
        <v>0.84</v>
      </c>
      <c r="N265" s="9">
        <f t="shared" si="1"/>
        <v>0.8391666667</v>
      </c>
      <c r="O265" s="10" t="str">
        <f t="shared" si="2"/>
        <v>#REF!</v>
      </c>
      <c r="P265" s="11">
        <v>80.0</v>
      </c>
      <c r="Q265" s="12">
        <f>Revenue!Q265</f>
        <v>24477.6</v>
      </c>
      <c r="R265" s="13">
        <v>101.0</v>
      </c>
      <c r="S265" s="14">
        <v>5.0</v>
      </c>
      <c r="T265" s="15"/>
      <c r="U265" s="15"/>
      <c r="V265" s="15"/>
      <c r="W265" s="15"/>
      <c r="X265" s="15"/>
      <c r="Y265" s="15"/>
      <c r="Z265" s="15"/>
      <c r="AA265" s="15"/>
      <c r="AB265" s="15"/>
      <c r="AC265" s="15"/>
    </row>
    <row r="266">
      <c r="A266" s="8">
        <v>2.4117198E7</v>
      </c>
      <c r="B266" s="9">
        <v>0.69</v>
      </c>
      <c r="C266" s="9">
        <v>0.83</v>
      </c>
      <c r="D266" s="9">
        <v>0.64</v>
      </c>
      <c r="E266" s="9">
        <v>0.66</v>
      </c>
      <c r="F266" s="9">
        <v>0.46</v>
      </c>
      <c r="G266" s="9">
        <v>0.69</v>
      </c>
      <c r="H266" s="9">
        <v>0.7</v>
      </c>
      <c r="I266" s="9">
        <v>0.7</v>
      </c>
      <c r="J266" s="9">
        <v>0.77</v>
      </c>
      <c r="K266" s="9">
        <v>0.93</v>
      </c>
      <c r="L266" s="9">
        <v>0.94</v>
      </c>
      <c r="M266" s="9">
        <v>0.77</v>
      </c>
      <c r="N266" s="9">
        <f t="shared" si="1"/>
        <v>0.7316666667</v>
      </c>
      <c r="O266" s="10" t="str">
        <f t="shared" si="2"/>
        <v>#REF!</v>
      </c>
      <c r="P266" s="11">
        <v>190.0</v>
      </c>
      <c r="Q266" s="12">
        <f>Revenue!Q266</f>
        <v>50659.7</v>
      </c>
      <c r="R266" s="13">
        <v>101.0</v>
      </c>
      <c r="S266" s="14">
        <v>7.0</v>
      </c>
      <c r="T266" s="15"/>
      <c r="U266" s="15"/>
      <c r="V266" s="15"/>
      <c r="W266" s="15"/>
      <c r="X266" s="15"/>
      <c r="Y266" s="15"/>
      <c r="Z266" s="15"/>
      <c r="AA266" s="15"/>
      <c r="AB266" s="15"/>
      <c r="AC266" s="15"/>
    </row>
    <row r="267">
      <c r="A267" s="8">
        <v>2.3189746E7</v>
      </c>
      <c r="B267" s="9">
        <v>0.99</v>
      </c>
      <c r="C267" s="9">
        <v>0.98</v>
      </c>
      <c r="D267" s="9">
        <v>0.42</v>
      </c>
      <c r="E267" s="9">
        <v>0.87</v>
      </c>
      <c r="F267" s="9">
        <v>0.79</v>
      </c>
      <c r="G267" s="9">
        <v>0.8</v>
      </c>
      <c r="H267" s="9">
        <v>0.88</v>
      </c>
      <c r="I267" s="9">
        <v>0.749999999999999</v>
      </c>
      <c r="J267" s="9">
        <v>0.97</v>
      </c>
      <c r="K267" s="9">
        <v>0.94</v>
      </c>
      <c r="L267" s="9">
        <v>0.86</v>
      </c>
      <c r="M267" s="9">
        <v>0.73</v>
      </c>
      <c r="N267" s="9">
        <f t="shared" si="1"/>
        <v>0.8316666667</v>
      </c>
      <c r="O267" s="10" t="str">
        <f t="shared" si="2"/>
        <v>#REF!</v>
      </c>
      <c r="P267" s="11">
        <v>89.0</v>
      </c>
      <c r="Q267" s="12">
        <f>Revenue!Q267</f>
        <v>26961.66</v>
      </c>
      <c r="R267" s="13">
        <v>100.0</v>
      </c>
      <c r="S267" s="14">
        <v>4.0</v>
      </c>
      <c r="T267" s="15"/>
      <c r="U267" s="15"/>
      <c r="V267" s="15"/>
      <c r="W267" s="15"/>
      <c r="X267" s="15"/>
      <c r="Y267" s="15"/>
      <c r="Z267" s="15"/>
      <c r="AA267" s="15"/>
      <c r="AB267" s="15"/>
      <c r="AC267" s="15"/>
    </row>
    <row r="268">
      <c r="A268" s="8">
        <v>2.1698506E7</v>
      </c>
      <c r="B268" s="9">
        <v>0.65</v>
      </c>
      <c r="C268" s="9">
        <v>0.87</v>
      </c>
      <c r="D268" s="9">
        <v>0.54</v>
      </c>
      <c r="E268" s="9">
        <v>0.55</v>
      </c>
      <c r="F268" s="9">
        <v>0.74</v>
      </c>
      <c r="G268" s="9">
        <v>0.7</v>
      </c>
      <c r="H268" s="9">
        <v>0.79</v>
      </c>
      <c r="I268" s="9">
        <v>0.749999999999999</v>
      </c>
      <c r="J268" s="9">
        <v>0.87</v>
      </c>
      <c r="K268" s="9">
        <v>0.95</v>
      </c>
      <c r="L268" s="9">
        <v>0.71</v>
      </c>
      <c r="M268" s="9">
        <v>0.72</v>
      </c>
      <c r="N268" s="9">
        <f t="shared" si="1"/>
        <v>0.7366666667</v>
      </c>
      <c r="O268" s="10" t="str">
        <f t="shared" si="2"/>
        <v>#REF!</v>
      </c>
      <c r="P268" s="11">
        <v>149.0</v>
      </c>
      <c r="Q268" s="12">
        <f>Revenue!Q268</f>
        <v>40021.4</v>
      </c>
      <c r="R268" s="13">
        <v>100.0</v>
      </c>
      <c r="S268" s="14">
        <v>6.0</v>
      </c>
      <c r="T268" s="15"/>
      <c r="U268" s="15"/>
      <c r="V268" s="15"/>
      <c r="W268" s="15"/>
      <c r="X268" s="15"/>
      <c r="Y268" s="15"/>
      <c r="Z268" s="15"/>
      <c r="AA268" s="15"/>
      <c r="AB268" s="15"/>
      <c r="AC268" s="15"/>
    </row>
    <row r="269">
      <c r="A269" s="8">
        <v>2.6838783E7</v>
      </c>
      <c r="B269" s="9">
        <v>0.97</v>
      </c>
      <c r="C269" s="9">
        <v>0.91</v>
      </c>
      <c r="D269" s="9">
        <v>0.58</v>
      </c>
      <c r="E269" s="9">
        <v>0.91</v>
      </c>
      <c r="F269" s="9">
        <v>0.8</v>
      </c>
      <c r="G269" s="9">
        <v>0.9</v>
      </c>
      <c r="H269" s="9">
        <v>0.79</v>
      </c>
      <c r="I269" s="9">
        <v>0.979999999999994</v>
      </c>
      <c r="J269" s="9">
        <v>0.89</v>
      </c>
      <c r="K269" s="9">
        <v>1.0</v>
      </c>
      <c r="L269" s="9">
        <v>0.97</v>
      </c>
      <c r="M269" s="9">
        <v>0.78</v>
      </c>
      <c r="N269" s="9">
        <f t="shared" si="1"/>
        <v>0.8733333333</v>
      </c>
      <c r="O269" s="10" t="str">
        <f t="shared" si="2"/>
        <v>#REF!</v>
      </c>
      <c r="P269" s="11">
        <v>129.0</v>
      </c>
      <c r="Q269" s="12">
        <f>Revenue!Q269</f>
        <v>41083.92</v>
      </c>
      <c r="R269" s="13">
        <v>100.0</v>
      </c>
      <c r="S269" s="14">
        <v>7.0</v>
      </c>
      <c r="T269" s="15"/>
      <c r="U269" s="15"/>
      <c r="V269" s="15"/>
      <c r="W269" s="15"/>
      <c r="X269" s="15"/>
      <c r="Y269" s="15"/>
      <c r="Z269" s="15"/>
      <c r="AA269" s="15"/>
      <c r="AB269" s="15"/>
      <c r="AC269" s="15"/>
    </row>
    <row r="270">
      <c r="A270" s="8">
        <v>2.1789001E7</v>
      </c>
      <c r="B270" s="9">
        <v>0.77</v>
      </c>
      <c r="C270" s="9">
        <v>0.92</v>
      </c>
      <c r="D270" s="9">
        <v>0.85</v>
      </c>
      <c r="E270" s="9">
        <v>0.87</v>
      </c>
      <c r="F270" s="9">
        <v>0.67</v>
      </c>
      <c r="G270" s="9">
        <v>0.92</v>
      </c>
      <c r="H270" s="9">
        <v>0.89</v>
      </c>
      <c r="I270" s="9">
        <v>0.809999999999997</v>
      </c>
      <c r="J270" s="9">
        <v>0.81</v>
      </c>
      <c r="K270" s="9">
        <v>0.81</v>
      </c>
      <c r="L270" s="9">
        <v>0.9</v>
      </c>
      <c r="M270" s="9">
        <v>0.76</v>
      </c>
      <c r="N270" s="9">
        <f t="shared" si="1"/>
        <v>0.8316666667</v>
      </c>
      <c r="O270" s="10" t="str">
        <f t="shared" si="2"/>
        <v>#REF!</v>
      </c>
      <c r="P270" s="11">
        <v>119.0</v>
      </c>
      <c r="Q270" s="12">
        <f>Revenue!Q270</f>
        <v>36071.28</v>
      </c>
      <c r="R270" s="13">
        <v>99.0</v>
      </c>
      <c r="S270" s="14">
        <v>6.0</v>
      </c>
      <c r="T270" s="15"/>
      <c r="U270" s="15"/>
      <c r="V270" s="15"/>
      <c r="W270" s="15"/>
      <c r="X270" s="15"/>
      <c r="Y270" s="15"/>
      <c r="Z270" s="15"/>
      <c r="AA270" s="15"/>
      <c r="AB270" s="15"/>
      <c r="AC270" s="15"/>
    </row>
    <row r="271">
      <c r="A271" s="8">
        <v>1.8506298E7</v>
      </c>
      <c r="B271" s="9">
        <v>0.77</v>
      </c>
      <c r="C271" s="9">
        <v>0.81</v>
      </c>
      <c r="D271" s="9">
        <v>0.84</v>
      </c>
      <c r="E271" s="9">
        <v>0.79</v>
      </c>
      <c r="F271" s="9">
        <v>0.39</v>
      </c>
      <c r="G271" s="9">
        <v>1.0</v>
      </c>
      <c r="H271" s="9">
        <v>0.77</v>
      </c>
      <c r="I271" s="9">
        <v>0.929999999999995</v>
      </c>
      <c r="J271" s="9">
        <v>0.78</v>
      </c>
      <c r="K271" s="9">
        <v>0.97</v>
      </c>
      <c r="L271" s="9">
        <v>0.77</v>
      </c>
      <c r="M271" s="9">
        <v>0.96</v>
      </c>
      <c r="N271" s="9">
        <f t="shared" si="1"/>
        <v>0.815</v>
      </c>
      <c r="O271" s="10" t="str">
        <f t="shared" si="2"/>
        <v>#REF!</v>
      </c>
      <c r="P271" s="11">
        <v>156.0</v>
      </c>
      <c r="Q271" s="12">
        <f>Revenue!Q271</f>
        <v>46395.96</v>
      </c>
      <c r="R271" s="13">
        <v>99.0</v>
      </c>
      <c r="S271" s="14">
        <v>5.0</v>
      </c>
      <c r="T271" s="15"/>
      <c r="U271" s="15"/>
      <c r="V271" s="15"/>
      <c r="W271" s="15"/>
      <c r="X271" s="15"/>
      <c r="Y271" s="15"/>
      <c r="Z271" s="15"/>
      <c r="AA271" s="15"/>
      <c r="AB271" s="15"/>
      <c r="AC271" s="15"/>
    </row>
    <row r="272">
      <c r="A272" s="8">
        <v>2.2586999E7</v>
      </c>
      <c r="B272" s="9">
        <v>0.71</v>
      </c>
      <c r="C272" s="9">
        <v>0.68</v>
      </c>
      <c r="D272" s="9">
        <v>0.73</v>
      </c>
      <c r="E272" s="9">
        <v>0.49</v>
      </c>
      <c r="F272" s="9">
        <v>0.45</v>
      </c>
      <c r="G272" s="9">
        <v>0.93</v>
      </c>
      <c r="H272" s="9">
        <v>0.82</v>
      </c>
      <c r="I272" s="9">
        <v>0.769999999999998</v>
      </c>
      <c r="J272" s="9">
        <v>0.82</v>
      </c>
      <c r="K272" s="9">
        <v>0.99</v>
      </c>
      <c r="L272" s="9">
        <v>0.85</v>
      </c>
      <c r="M272" s="9">
        <v>0.94</v>
      </c>
      <c r="N272" s="9">
        <f t="shared" si="1"/>
        <v>0.765</v>
      </c>
      <c r="O272" s="10" t="str">
        <f t="shared" si="2"/>
        <v>#REF!</v>
      </c>
      <c r="P272" s="11">
        <v>148.0</v>
      </c>
      <c r="Q272" s="12">
        <f>Revenue!Q272</f>
        <v>41358.6</v>
      </c>
      <c r="R272" s="13">
        <v>97.0</v>
      </c>
      <c r="S272" s="14">
        <v>4.0</v>
      </c>
      <c r="T272" s="15"/>
      <c r="U272" s="15"/>
      <c r="V272" s="15"/>
      <c r="W272" s="15"/>
      <c r="X272" s="15"/>
      <c r="Y272" s="15"/>
      <c r="Z272" s="15"/>
      <c r="AA272" s="15"/>
      <c r="AB272" s="15"/>
      <c r="AC272" s="15"/>
    </row>
    <row r="273">
      <c r="A273" s="8">
        <v>3692946.0</v>
      </c>
      <c r="B273" s="9">
        <v>0.95</v>
      </c>
      <c r="C273" s="9">
        <v>0.79</v>
      </c>
      <c r="D273" s="9">
        <v>0.56</v>
      </c>
      <c r="E273" s="9">
        <v>0.63</v>
      </c>
      <c r="F273" s="9">
        <v>0.8</v>
      </c>
      <c r="G273" s="9">
        <v>0.74</v>
      </c>
      <c r="H273" s="9">
        <v>0.88</v>
      </c>
      <c r="I273" s="9">
        <v>0.819999999999997</v>
      </c>
      <c r="J273" s="9">
        <v>0.87</v>
      </c>
      <c r="K273" s="9">
        <v>0.76</v>
      </c>
      <c r="L273" s="9">
        <v>0.86</v>
      </c>
      <c r="M273" s="9">
        <v>0.79</v>
      </c>
      <c r="N273" s="9">
        <f t="shared" si="1"/>
        <v>0.7875</v>
      </c>
      <c r="O273" s="10" t="str">
        <f t="shared" si="2"/>
        <v>#REF!</v>
      </c>
      <c r="P273" s="11">
        <v>120.0</v>
      </c>
      <c r="Q273" s="12">
        <f>Revenue!Q273</f>
        <v>34497.6</v>
      </c>
      <c r="R273" s="13">
        <v>97.0</v>
      </c>
      <c r="S273" s="18">
        <v>0.0</v>
      </c>
      <c r="T273" s="15"/>
      <c r="U273" s="15"/>
      <c r="V273" s="15"/>
      <c r="W273" s="15"/>
      <c r="X273" s="15"/>
      <c r="Y273" s="15"/>
      <c r="Z273" s="15"/>
      <c r="AA273" s="15"/>
      <c r="AB273" s="15"/>
      <c r="AC273" s="15"/>
    </row>
    <row r="274">
      <c r="A274" s="8">
        <v>3889184.0</v>
      </c>
      <c r="B274" s="9">
        <v>0.85</v>
      </c>
      <c r="C274" s="9">
        <v>0.88</v>
      </c>
      <c r="D274" s="9">
        <v>0.72</v>
      </c>
      <c r="E274" s="9">
        <v>0.87</v>
      </c>
      <c r="F274" s="9">
        <v>0.74</v>
      </c>
      <c r="G274" s="9">
        <v>0.72</v>
      </c>
      <c r="H274" s="9">
        <v>0.73</v>
      </c>
      <c r="I274" s="9">
        <v>0.889999999999996</v>
      </c>
      <c r="J274" s="9">
        <v>0.95</v>
      </c>
      <c r="K274" s="9">
        <v>0.95</v>
      </c>
      <c r="L274" s="9">
        <v>0.88</v>
      </c>
      <c r="M274" s="9">
        <v>0.98</v>
      </c>
      <c r="N274" s="9">
        <f t="shared" si="1"/>
        <v>0.8466666667</v>
      </c>
      <c r="O274" s="10" t="str">
        <f t="shared" si="2"/>
        <v>#REF!</v>
      </c>
      <c r="P274" s="11">
        <v>110.0</v>
      </c>
      <c r="Q274" s="12">
        <f>Revenue!Q274</f>
        <v>33979</v>
      </c>
      <c r="R274" s="13">
        <v>95.0</v>
      </c>
      <c r="S274" s="14">
        <v>7.0</v>
      </c>
      <c r="T274" s="15"/>
      <c r="U274" s="15"/>
      <c r="V274" s="15"/>
      <c r="W274" s="15"/>
      <c r="X274" s="15"/>
      <c r="Y274" s="15"/>
      <c r="Z274" s="15"/>
      <c r="AA274" s="15"/>
      <c r="AB274" s="15"/>
      <c r="AC274" s="15"/>
    </row>
    <row r="275">
      <c r="A275" s="8">
        <v>2.7856008E7</v>
      </c>
      <c r="B275" s="9">
        <v>0.84</v>
      </c>
      <c r="C275" s="9">
        <v>0.91</v>
      </c>
      <c r="D275" s="9">
        <v>0.79</v>
      </c>
      <c r="E275" s="9">
        <v>0.75</v>
      </c>
      <c r="F275" s="9">
        <v>0.41</v>
      </c>
      <c r="G275" s="9">
        <v>0.8</v>
      </c>
      <c r="H275" s="9">
        <v>0.84</v>
      </c>
      <c r="I275" s="9">
        <v>0.909999999999995</v>
      </c>
      <c r="J275" s="9">
        <v>0.76</v>
      </c>
      <c r="K275" s="9">
        <v>0.84</v>
      </c>
      <c r="L275" s="9">
        <v>1.0</v>
      </c>
      <c r="M275" s="9">
        <v>0.92</v>
      </c>
      <c r="N275" s="9">
        <f t="shared" si="1"/>
        <v>0.8141666667</v>
      </c>
      <c r="O275" s="10" t="str">
        <f t="shared" si="2"/>
        <v>#REF!</v>
      </c>
      <c r="P275" s="11">
        <v>116.0</v>
      </c>
      <c r="Q275" s="12">
        <f>Revenue!Q275</f>
        <v>34432.28</v>
      </c>
      <c r="R275" s="13">
        <v>95.0</v>
      </c>
      <c r="S275" s="14">
        <v>4.0</v>
      </c>
      <c r="T275" s="15"/>
      <c r="U275" s="15"/>
      <c r="V275" s="15"/>
      <c r="W275" s="15"/>
      <c r="X275" s="15"/>
      <c r="Y275" s="15"/>
      <c r="Z275" s="15"/>
      <c r="AA275" s="15"/>
      <c r="AB275" s="15"/>
      <c r="AC275" s="15"/>
    </row>
    <row r="276">
      <c r="A276" s="8">
        <v>1.1472197E7</v>
      </c>
      <c r="B276" s="9">
        <v>0.86</v>
      </c>
      <c r="C276" s="9">
        <v>0.89</v>
      </c>
      <c r="D276" s="9">
        <v>0.45</v>
      </c>
      <c r="E276" s="9">
        <v>0.55</v>
      </c>
      <c r="F276" s="9">
        <v>0.47</v>
      </c>
      <c r="G276" s="9">
        <v>0.96</v>
      </c>
      <c r="H276" s="9">
        <v>0.76</v>
      </c>
      <c r="I276" s="9">
        <v>0.749999999999999</v>
      </c>
      <c r="J276" s="9">
        <v>0.75</v>
      </c>
      <c r="K276" s="9">
        <v>0.95</v>
      </c>
      <c r="L276" s="9">
        <v>0.71</v>
      </c>
      <c r="M276" s="9">
        <v>0.71</v>
      </c>
      <c r="N276" s="9">
        <f t="shared" si="1"/>
        <v>0.7341666667</v>
      </c>
      <c r="O276" s="10" t="str">
        <f t="shared" si="2"/>
        <v>#REF!</v>
      </c>
      <c r="P276" s="11">
        <v>91.0</v>
      </c>
      <c r="Q276" s="12">
        <f>Revenue!Q276</f>
        <v>24339.77</v>
      </c>
      <c r="R276" s="13">
        <v>95.0</v>
      </c>
      <c r="S276" s="14">
        <v>8.0</v>
      </c>
      <c r="T276" s="15"/>
      <c r="U276" s="15"/>
      <c r="V276" s="15"/>
      <c r="W276" s="15"/>
      <c r="X276" s="15"/>
      <c r="Y276" s="15"/>
      <c r="Z276" s="15"/>
      <c r="AA276" s="15"/>
      <c r="AB276" s="15"/>
      <c r="AC276" s="15"/>
    </row>
    <row r="277">
      <c r="A277" s="8">
        <v>1.9805706E7</v>
      </c>
      <c r="B277" s="9">
        <v>0.86</v>
      </c>
      <c r="C277" s="9">
        <v>0.82</v>
      </c>
      <c r="D277" s="9">
        <v>0.44</v>
      </c>
      <c r="E277" s="9">
        <v>0.85</v>
      </c>
      <c r="F277" s="9">
        <v>0.84</v>
      </c>
      <c r="G277" s="9">
        <v>0.82</v>
      </c>
      <c r="H277" s="9">
        <v>0.8</v>
      </c>
      <c r="I277" s="9">
        <v>0.889999999999996</v>
      </c>
      <c r="J277" s="9">
        <v>0.87</v>
      </c>
      <c r="K277" s="9">
        <v>0.98</v>
      </c>
      <c r="L277" s="9">
        <v>0.98</v>
      </c>
      <c r="M277" s="9">
        <v>0.73</v>
      </c>
      <c r="N277" s="9">
        <f t="shared" si="1"/>
        <v>0.8233333333</v>
      </c>
      <c r="O277" s="10" t="str">
        <f t="shared" si="2"/>
        <v>#REF!</v>
      </c>
      <c r="P277" s="11">
        <v>95.0</v>
      </c>
      <c r="Q277" s="12">
        <f>Revenue!Q277</f>
        <v>28528.5</v>
      </c>
      <c r="R277" s="13">
        <v>94.0</v>
      </c>
      <c r="S277" s="14">
        <v>7.0</v>
      </c>
      <c r="T277" s="15"/>
      <c r="U277" s="15"/>
      <c r="V277" s="15"/>
      <c r="W277" s="15"/>
      <c r="X277" s="15"/>
      <c r="Y277" s="15"/>
      <c r="Z277" s="15"/>
      <c r="AA277" s="15"/>
      <c r="AB277" s="15"/>
      <c r="AC277" s="15"/>
    </row>
    <row r="278">
      <c r="A278" s="8">
        <v>2.0769967E7</v>
      </c>
      <c r="B278" s="9">
        <v>0.71</v>
      </c>
      <c r="C278" s="9">
        <v>0.93</v>
      </c>
      <c r="D278" s="9">
        <v>0.48</v>
      </c>
      <c r="E278" s="9">
        <v>0.64</v>
      </c>
      <c r="F278" s="9">
        <v>0.47</v>
      </c>
      <c r="G278" s="9">
        <v>0.86</v>
      </c>
      <c r="H278" s="9">
        <v>0.96</v>
      </c>
      <c r="I278" s="9">
        <v>0.819999999999997</v>
      </c>
      <c r="J278" s="9">
        <v>0.94</v>
      </c>
      <c r="K278" s="9">
        <v>0.79</v>
      </c>
      <c r="L278" s="9">
        <v>1.0</v>
      </c>
      <c r="M278" s="9">
        <v>0.98</v>
      </c>
      <c r="N278" s="9">
        <f t="shared" si="1"/>
        <v>0.7983333333</v>
      </c>
      <c r="O278" s="10" t="str">
        <f t="shared" si="2"/>
        <v>#REF!</v>
      </c>
      <c r="P278" s="11">
        <v>149.0</v>
      </c>
      <c r="Q278" s="12">
        <f>Revenue!Q278</f>
        <v>43321.75</v>
      </c>
      <c r="R278" s="13">
        <v>91.0</v>
      </c>
      <c r="S278" s="14">
        <v>6.0</v>
      </c>
      <c r="T278" s="15"/>
      <c r="U278" s="15"/>
      <c r="V278" s="15"/>
      <c r="W278" s="15"/>
      <c r="X278" s="15"/>
      <c r="Y278" s="15"/>
      <c r="Z278" s="15"/>
      <c r="AA278" s="15"/>
      <c r="AB278" s="15"/>
      <c r="AC278" s="15"/>
    </row>
    <row r="279">
      <c r="A279" s="8">
        <v>1.0625397E7</v>
      </c>
      <c r="B279" s="9">
        <v>0.82</v>
      </c>
      <c r="C279" s="9">
        <v>0.76</v>
      </c>
      <c r="D279" s="9">
        <v>0.77</v>
      </c>
      <c r="E279" s="9">
        <v>0.81</v>
      </c>
      <c r="F279" s="9">
        <v>0.46</v>
      </c>
      <c r="G279" s="9">
        <v>0.83</v>
      </c>
      <c r="H279" s="9">
        <v>0.89</v>
      </c>
      <c r="I279" s="9">
        <v>0.809999999999997</v>
      </c>
      <c r="J279" s="9">
        <v>0.84</v>
      </c>
      <c r="K279" s="9">
        <v>0.79</v>
      </c>
      <c r="L279" s="9">
        <v>0.93</v>
      </c>
      <c r="M279" s="9">
        <v>0.83</v>
      </c>
      <c r="N279" s="9">
        <f t="shared" si="1"/>
        <v>0.795</v>
      </c>
      <c r="O279" s="10" t="str">
        <f t="shared" si="2"/>
        <v>#REF!</v>
      </c>
      <c r="P279" s="11">
        <v>119.0</v>
      </c>
      <c r="Q279" s="12">
        <f>Revenue!Q279</f>
        <v>34515.95</v>
      </c>
      <c r="R279" s="13">
        <v>91.0</v>
      </c>
      <c r="S279" s="18">
        <v>0.0</v>
      </c>
      <c r="T279" s="15"/>
      <c r="U279" s="15"/>
      <c r="V279" s="15"/>
      <c r="W279" s="15"/>
      <c r="X279" s="15"/>
      <c r="Y279" s="15"/>
      <c r="Z279" s="15"/>
      <c r="AA279" s="15"/>
      <c r="AB279" s="15"/>
      <c r="AC279" s="15"/>
    </row>
    <row r="280">
      <c r="A280" s="8">
        <v>1.9659453E7</v>
      </c>
      <c r="B280" s="9">
        <v>0.84</v>
      </c>
      <c r="C280" s="9">
        <v>0.82</v>
      </c>
      <c r="D280" s="9">
        <v>0.69</v>
      </c>
      <c r="E280" s="9">
        <v>0.66</v>
      </c>
      <c r="F280" s="9">
        <v>0.49</v>
      </c>
      <c r="G280" s="9">
        <v>0.81</v>
      </c>
      <c r="H280" s="9">
        <v>0.82</v>
      </c>
      <c r="I280" s="9">
        <v>0.829999999999997</v>
      </c>
      <c r="J280" s="9">
        <v>0.94</v>
      </c>
      <c r="K280" s="9">
        <v>0.92</v>
      </c>
      <c r="L280" s="9">
        <v>0.93</v>
      </c>
      <c r="M280" s="9">
        <v>0.73</v>
      </c>
      <c r="N280" s="9">
        <f t="shared" si="1"/>
        <v>0.79</v>
      </c>
      <c r="O280" s="10" t="str">
        <f t="shared" si="2"/>
        <v>#REF!</v>
      </c>
      <c r="P280" s="11">
        <v>199.0</v>
      </c>
      <c r="Q280" s="12">
        <f>Revenue!Q280</f>
        <v>57327.92</v>
      </c>
      <c r="R280" s="13">
        <v>90.0</v>
      </c>
      <c r="S280" s="14">
        <v>6.0</v>
      </c>
      <c r="T280" s="15"/>
      <c r="U280" s="15"/>
      <c r="V280" s="15"/>
      <c r="W280" s="15"/>
      <c r="X280" s="15"/>
      <c r="Y280" s="15"/>
      <c r="Z280" s="15"/>
      <c r="AA280" s="15"/>
      <c r="AB280" s="15"/>
      <c r="AC280" s="15"/>
    </row>
    <row r="281">
      <c r="A281" s="8">
        <v>1.3393867E7</v>
      </c>
      <c r="B281" s="9">
        <v>0.78</v>
      </c>
      <c r="C281" s="9">
        <v>0.69</v>
      </c>
      <c r="D281" s="9">
        <v>0.7</v>
      </c>
      <c r="E281" s="9">
        <v>0.49</v>
      </c>
      <c r="F281" s="9">
        <v>0.44</v>
      </c>
      <c r="G281" s="9">
        <v>0.85</v>
      </c>
      <c r="H281" s="9">
        <v>1.0</v>
      </c>
      <c r="I281" s="9">
        <v>0.799999999999998</v>
      </c>
      <c r="J281" s="9">
        <v>0.73</v>
      </c>
      <c r="K281" s="9">
        <v>0.76</v>
      </c>
      <c r="L281" s="9">
        <v>0.98</v>
      </c>
      <c r="M281" s="9">
        <v>0.83</v>
      </c>
      <c r="N281" s="9">
        <f t="shared" si="1"/>
        <v>0.7541666667</v>
      </c>
      <c r="O281" s="10" t="str">
        <f t="shared" si="2"/>
        <v>#REF!</v>
      </c>
      <c r="P281" s="11">
        <v>162.0</v>
      </c>
      <c r="Q281" s="12">
        <f>Revenue!Q281</f>
        <v>44619.66</v>
      </c>
      <c r="R281" s="13">
        <v>89.0</v>
      </c>
      <c r="S281" s="14">
        <v>5.0</v>
      </c>
      <c r="T281" s="15"/>
      <c r="U281" s="15"/>
      <c r="V281" s="15"/>
      <c r="W281" s="15"/>
      <c r="X281" s="15"/>
      <c r="Y281" s="15"/>
      <c r="Z281" s="15"/>
      <c r="AA281" s="15"/>
      <c r="AB281" s="15"/>
      <c r="AC281" s="15"/>
    </row>
    <row r="282">
      <c r="A282" s="8">
        <v>2.7168972E7</v>
      </c>
      <c r="B282" s="9">
        <v>0.74</v>
      </c>
      <c r="C282" s="9">
        <v>0.99</v>
      </c>
      <c r="D282" s="9">
        <v>0.67</v>
      </c>
      <c r="E282" s="9">
        <v>0.86</v>
      </c>
      <c r="F282" s="9">
        <v>0.62</v>
      </c>
      <c r="G282" s="9">
        <v>0.76</v>
      </c>
      <c r="H282" s="9">
        <v>0.77</v>
      </c>
      <c r="I282" s="9">
        <v>0.759999999999998</v>
      </c>
      <c r="J282" s="9">
        <v>0.82</v>
      </c>
      <c r="K282" s="9">
        <v>0.89</v>
      </c>
      <c r="L282" s="9">
        <v>0.84</v>
      </c>
      <c r="M282" s="9">
        <v>0.96</v>
      </c>
      <c r="N282" s="9">
        <f t="shared" si="1"/>
        <v>0.8066666667</v>
      </c>
      <c r="O282" s="10" t="str">
        <f t="shared" si="2"/>
        <v>#REF!</v>
      </c>
      <c r="P282" s="11">
        <v>149.0</v>
      </c>
      <c r="Q282" s="12">
        <f>Revenue!Q282</f>
        <v>43780.67</v>
      </c>
      <c r="R282" s="13">
        <v>89.0</v>
      </c>
      <c r="S282" s="14">
        <v>6.0</v>
      </c>
      <c r="T282" s="15"/>
      <c r="U282" s="15"/>
      <c r="V282" s="15"/>
      <c r="W282" s="15"/>
      <c r="X282" s="15"/>
      <c r="Y282" s="15"/>
      <c r="Z282" s="15"/>
      <c r="AA282" s="15"/>
      <c r="AB282" s="15"/>
      <c r="AC282" s="15"/>
    </row>
    <row r="283">
      <c r="A283" s="8">
        <v>2.2679598E7</v>
      </c>
      <c r="B283" s="9">
        <v>0.74</v>
      </c>
      <c r="C283" s="9">
        <v>0.96</v>
      </c>
      <c r="D283" s="9">
        <v>0.65</v>
      </c>
      <c r="E283" s="9">
        <v>0.63</v>
      </c>
      <c r="F283" s="9">
        <v>0.39</v>
      </c>
      <c r="G283" s="9">
        <v>0.85</v>
      </c>
      <c r="H283" s="9">
        <v>0.77</v>
      </c>
      <c r="I283" s="9">
        <v>0.799999999999998</v>
      </c>
      <c r="J283" s="9">
        <v>0.82</v>
      </c>
      <c r="K283" s="9">
        <v>0.75</v>
      </c>
      <c r="L283" s="9">
        <v>0.71</v>
      </c>
      <c r="M283" s="9">
        <v>0.84</v>
      </c>
      <c r="N283" s="9">
        <f t="shared" si="1"/>
        <v>0.7425</v>
      </c>
      <c r="O283" s="10" t="str">
        <f t="shared" si="2"/>
        <v>#REF!</v>
      </c>
      <c r="P283" s="11">
        <v>160.0</v>
      </c>
      <c r="Q283" s="12">
        <f>Revenue!Q283</f>
        <v>43251.2</v>
      </c>
      <c r="R283" s="13">
        <v>89.0</v>
      </c>
      <c r="S283" s="14">
        <v>4.0</v>
      </c>
      <c r="T283" s="15"/>
      <c r="U283" s="15"/>
      <c r="V283" s="15"/>
      <c r="W283" s="15"/>
      <c r="X283" s="15"/>
      <c r="Y283" s="15"/>
      <c r="Z283" s="15"/>
      <c r="AA283" s="15"/>
      <c r="AB283" s="15"/>
      <c r="AC283" s="15"/>
    </row>
    <row r="284">
      <c r="A284" s="8">
        <v>2.0480676E7</v>
      </c>
      <c r="B284" s="9">
        <v>0.65</v>
      </c>
      <c r="C284" s="9">
        <v>0.77</v>
      </c>
      <c r="D284" s="9">
        <v>0.79</v>
      </c>
      <c r="E284" s="9">
        <v>0.88</v>
      </c>
      <c r="F284" s="9">
        <v>0.43</v>
      </c>
      <c r="G284" s="9">
        <v>0.95</v>
      </c>
      <c r="H284" s="9">
        <v>0.93</v>
      </c>
      <c r="I284" s="9">
        <v>0.839999999999997</v>
      </c>
      <c r="J284" s="9">
        <v>0.83</v>
      </c>
      <c r="K284" s="9">
        <v>0.92</v>
      </c>
      <c r="L284" s="9">
        <v>0.73</v>
      </c>
      <c r="M284" s="9">
        <v>0.76</v>
      </c>
      <c r="N284" s="9">
        <f t="shared" si="1"/>
        <v>0.79</v>
      </c>
      <c r="O284" s="10" t="str">
        <f t="shared" si="2"/>
        <v>#REF!</v>
      </c>
      <c r="P284" s="11">
        <v>95.0</v>
      </c>
      <c r="Q284" s="12">
        <f>Revenue!Q284</f>
        <v>27377.1</v>
      </c>
      <c r="R284" s="13">
        <v>88.0</v>
      </c>
      <c r="S284" s="14">
        <v>4.0</v>
      </c>
      <c r="T284" s="15"/>
      <c r="U284" s="15"/>
      <c r="V284" s="15"/>
      <c r="W284" s="15"/>
      <c r="X284" s="15"/>
      <c r="Y284" s="15"/>
      <c r="Z284" s="15"/>
      <c r="AA284" s="15"/>
      <c r="AB284" s="15"/>
      <c r="AC284" s="15"/>
    </row>
    <row r="285">
      <c r="A285" s="8">
        <v>1.2188148E7</v>
      </c>
      <c r="B285" s="9">
        <v>0.66</v>
      </c>
      <c r="C285" s="9">
        <v>0.87</v>
      </c>
      <c r="D285" s="9">
        <v>0.82</v>
      </c>
      <c r="E285" s="9">
        <v>0.8</v>
      </c>
      <c r="F285" s="9">
        <v>0.58</v>
      </c>
      <c r="G285" s="9">
        <v>0.84</v>
      </c>
      <c r="H285" s="9">
        <v>0.86</v>
      </c>
      <c r="I285" s="9">
        <v>0.859999999999996</v>
      </c>
      <c r="J285" s="9">
        <v>0.82</v>
      </c>
      <c r="K285" s="9">
        <v>0.93</v>
      </c>
      <c r="L285" s="9">
        <v>0.8</v>
      </c>
      <c r="M285" s="9">
        <v>0.95</v>
      </c>
      <c r="N285" s="9">
        <f t="shared" si="1"/>
        <v>0.8158333333</v>
      </c>
      <c r="O285" s="10" t="str">
        <f t="shared" si="2"/>
        <v>#REF!</v>
      </c>
      <c r="P285" s="11">
        <v>125.0</v>
      </c>
      <c r="Q285" s="12">
        <f>Revenue!Q285</f>
        <v>37202.5</v>
      </c>
      <c r="R285" s="13">
        <v>87.0</v>
      </c>
      <c r="S285" s="14">
        <v>5.0</v>
      </c>
      <c r="T285" s="15"/>
      <c r="U285" s="15"/>
      <c r="V285" s="15"/>
      <c r="W285" s="15"/>
      <c r="X285" s="15"/>
      <c r="Y285" s="15"/>
      <c r="Z285" s="15"/>
      <c r="AA285" s="15"/>
      <c r="AB285" s="15"/>
      <c r="AC285" s="15"/>
    </row>
    <row r="286">
      <c r="A286" s="8">
        <v>5050939.0</v>
      </c>
      <c r="B286" s="9">
        <v>0.91</v>
      </c>
      <c r="C286" s="9">
        <v>0.76</v>
      </c>
      <c r="D286" s="9">
        <v>0.42</v>
      </c>
      <c r="E286" s="9">
        <v>0.54</v>
      </c>
      <c r="F286" s="9">
        <v>0.74</v>
      </c>
      <c r="G286" s="9">
        <v>0.8</v>
      </c>
      <c r="H286" s="9">
        <v>0.85</v>
      </c>
      <c r="I286" s="9">
        <v>0.989999999999994</v>
      </c>
      <c r="J286" s="9">
        <v>0.85</v>
      </c>
      <c r="K286" s="9">
        <v>0.92</v>
      </c>
      <c r="L286" s="9">
        <v>0.78</v>
      </c>
      <c r="M286" s="9">
        <v>0.82</v>
      </c>
      <c r="N286" s="9">
        <f t="shared" si="1"/>
        <v>0.7816666667</v>
      </c>
      <c r="O286" s="10" t="str">
        <f t="shared" si="2"/>
        <v>#REF!</v>
      </c>
      <c r="P286" s="11">
        <v>82.0</v>
      </c>
      <c r="Q286" s="12">
        <f>Revenue!Q286</f>
        <v>23413.46</v>
      </c>
      <c r="R286" s="13">
        <v>87.0</v>
      </c>
      <c r="S286" s="14">
        <v>7.0</v>
      </c>
      <c r="T286" s="15"/>
      <c r="U286" s="15"/>
      <c r="V286" s="15"/>
      <c r="W286" s="15"/>
      <c r="X286" s="15"/>
      <c r="Y286" s="15"/>
      <c r="Z286" s="15"/>
      <c r="AA286" s="15"/>
      <c r="AB286" s="15"/>
      <c r="AC286" s="15"/>
    </row>
    <row r="287">
      <c r="A287" s="8">
        <v>1.2954829E7</v>
      </c>
      <c r="B287" s="9">
        <v>0.63</v>
      </c>
      <c r="C287" s="9">
        <v>0.98</v>
      </c>
      <c r="D287" s="9">
        <v>0.82</v>
      </c>
      <c r="E287" s="9">
        <v>0.49</v>
      </c>
      <c r="F287" s="9">
        <v>0.42</v>
      </c>
      <c r="G287" s="9">
        <v>0.73</v>
      </c>
      <c r="H287" s="9">
        <v>0.92</v>
      </c>
      <c r="I287" s="9">
        <v>0.879999999999996</v>
      </c>
      <c r="J287" s="9">
        <v>0.89</v>
      </c>
      <c r="K287" s="9">
        <v>0.91</v>
      </c>
      <c r="L287" s="9">
        <v>0.75</v>
      </c>
      <c r="M287" s="9">
        <v>0.69</v>
      </c>
      <c r="N287" s="9">
        <f t="shared" si="1"/>
        <v>0.7591666667</v>
      </c>
      <c r="O287" s="10" t="str">
        <f t="shared" si="2"/>
        <v>#REF!</v>
      </c>
      <c r="P287" s="11">
        <v>119.0</v>
      </c>
      <c r="Q287" s="12">
        <f>Revenue!Q287</f>
        <v>32916.59</v>
      </c>
      <c r="R287" s="13">
        <v>87.0</v>
      </c>
      <c r="S287" s="14">
        <v>6.0</v>
      </c>
      <c r="T287" s="15"/>
      <c r="U287" s="15"/>
      <c r="V287" s="15"/>
      <c r="W287" s="15"/>
      <c r="X287" s="15"/>
      <c r="Y287" s="15"/>
      <c r="Z287" s="15"/>
      <c r="AA287" s="15"/>
      <c r="AB287" s="15"/>
      <c r="AC287" s="15"/>
    </row>
    <row r="288">
      <c r="A288" s="8">
        <v>2.0651868E7</v>
      </c>
      <c r="B288" s="9">
        <v>0.98</v>
      </c>
      <c r="C288" s="9">
        <v>0.7</v>
      </c>
      <c r="D288" s="9">
        <v>0.46</v>
      </c>
      <c r="E288" s="9">
        <v>0.69</v>
      </c>
      <c r="F288" s="9">
        <v>0.43</v>
      </c>
      <c r="G288" s="9">
        <v>0.65</v>
      </c>
      <c r="H288" s="9">
        <v>0.86</v>
      </c>
      <c r="I288" s="9">
        <v>0.789999999999998</v>
      </c>
      <c r="J288" s="9">
        <v>0.84</v>
      </c>
      <c r="K288" s="9">
        <v>0.71</v>
      </c>
      <c r="L288" s="9">
        <v>0.95</v>
      </c>
      <c r="M288" s="9">
        <v>0.85</v>
      </c>
      <c r="N288" s="9">
        <f t="shared" si="1"/>
        <v>0.7425</v>
      </c>
      <c r="O288" s="10" t="str">
        <f t="shared" si="2"/>
        <v>#REF!</v>
      </c>
      <c r="P288" s="11">
        <v>149.0</v>
      </c>
      <c r="Q288" s="12">
        <f>Revenue!Q288</f>
        <v>40376.02</v>
      </c>
      <c r="R288" s="13">
        <v>85.0</v>
      </c>
      <c r="S288" s="14">
        <v>6.0</v>
      </c>
      <c r="T288" s="15"/>
      <c r="U288" s="15"/>
      <c r="V288" s="15"/>
      <c r="W288" s="15"/>
      <c r="X288" s="15"/>
      <c r="Y288" s="15"/>
      <c r="Z288" s="15"/>
      <c r="AA288" s="15"/>
      <c r="AB288" s="15"/>
      <c r="AC288" s="15"/>
    </row>
    <row r="289">
      <c r="A289" s="8">
        <v>2.329886E7</v>
      </c>
      <c r="B289" s="9">
        <v>0.86</v>
      </c>
      <c r="C289" s="9">
        <v>0.69</v>
      </c>
      <c r="D289" s="9">
        <v>0.63</v>
      </c>
      <c r="E289" s="9">
        <v>0.76</v>
      </c>
      <c r="F289" s="9">
        <v>0.41</v>
      </c>
      <c r="G289" s="9">
        <v>0.81</v>
      </c>
      <c r="H289" s="9">
        <v>1.0</v>
      </c>
      <c r="I289" s="9">
        <v>0.989999999999994</v>
      </c>
      <c r="J289" s="9">
        <v>0.92</v>
      </c>
      <c r="K289" s="9">
        <v>0.93</v>
      </c>
      <c r="L289" s="9">
        <v>0.95</v>
      </c>
      <c r="M289" s="9">
        <v>0.8</v>
      </c>
      <c r="N289" s="9">
        <f t="shared" si="1"/>
        <v>0.8125</v>
      </c>
      <c r="O289" s="10" t="str">
        <f t="shared" si="2"/>
        <v>#REF!</v>
      </c>
      <c r="P289" s="11">
        <v>149.0</v>
      </c>
      <c r="Q289" s="12">
        <f>Revenue!Q289</f>
        <v>44214.26</v>
      </c>
      <c r="R289" s="13">
        <v>84.0</v>
      </c>
      <c r="S289" s="14">
        <v>6.0</v>
      </c>
      <c r="T289" s="15"/>
      <c r="U289" s="15"/>
      <c r="V289" s="15"/>
      <c r="W289" s="15"/>
      <c r="X289" s="15"/>
      <c r="Y289" s="15"/>
      <c r="Z289" s="15"/>
      <c r="AA289" s="15"/>
      <c r="AB289" s="15"/>
      <c r="AC289" s="15"/>
    </row>
    <row r="290">
      <c r="A290" s="8">
        <v>1.2570847E7</v>
      </c>
      <c r="B290" s="9">
        <v>0.99</v>
      </c>
      <c r="C290" s="9">
        <v>0.97</v>
      </c>
      <c r="D290" s="9">
        <v>0.54</v>
      </c>
      <c r="E290" s="9">
        <v>0.53</v>
      </c>
      <c r="F290" s="9">
        <v>0.58</v>
      </c>
      <c r="G290" s="9">
        <v>0.87</v>
      </c>
      <c r="H290" s="9">
        <v>0.88</v>
      </c>
      <c r="I290" s="9">
        <v>0.929999999999995</v>
      </c>
      <c r="J290" s="9">
        <v>0.86</v>
      </c>
      <c r="K290" s="9">
        <v>0.85</v>
      </c>
      <c r="L290" s="9">
        <v>1.0</v>
      </c>
      <c r="M290" s="9">
        <v>0.76</v>
      </c>
      <c r="N290" s="9">
        <f t="shared" si="1"/>
        <v>0.8133333333</v>
      </c>
      <c r="O290" s="10" t="str">
        <f t="shared" si="2"/>
        <v>#REF!</v>
      </c>
      <c r="P290" s="11">
        <v>190.0</v>
      </c>
      <c r="Q290" s="12">
        <f>Revenue!Q290</f>
        <v>56314.1</v>
      </c>
      <c r="R290" s="13">
        <v>83.0</v>
      </c>
      <c r="S290" s="14">
        <v>5.0</v>
      </c>
      <c r="T290" s="15"/>
      <c r="U290" s="15"/>
      <c r="V290" s="15"/>
      <c r="W290" s="15"/>
      <c r="X290" s="15"/>
      <c r="Y290" s="15"/>
      <c r="Z290" s="15"/>
      <c r="AA290" s="15"/>
      <c r="AB290" s="15"/>
      <c r="AC290" s="15"/>
    </row>
    <row r="291">
      <c r="A291" s="8">
        <v>1.6535088E7</v>
      </c>
      <c r="B291" s="9">
        <v>0.94</v>
      </c>
      <c r="C291" s="9">
        <v>0.73</v>
      </c>
      <c r="D291" s="9">
        <v>0.49</v>
      </c>
      <c r="E291" s="9">
        <v>0.77</v>
      </c>
      <c r="F291" s="9">
        <v>0.48</v>
      </c>
      <c r="G291" s="9">
        <v>0.77</v>
      </c>
      <c r="H291" s="9">
        <v>0.86</v>
      </c>
      <c r="I291" s="9">
        <v>0.68</v>
      </c>
      <c r="J291" s="9">
        <v>0.79</v>
      </c>
      <c r="K291" s="9">
        <v>0.85</v>
      </c>
      <c r="L291" s="9">
        <v>0.8</v>
      </c>
      <c r="M291" s="9">
        <v>0.87</v>
      </c>
      <c r="N291" s="9">
        <f t="shared" si="1"/>
        <v>0.7525</v>
      </c>
      <c r="O291" s="10" t="str">
        <f t="shared" si="2"/>
        <v>#REF!</v>
      </c>
      <c r="P291" s="11">
        <v>99.0</v>
      </c>
      <c r="Q291" s="12">
        <f>Revenue!Q291</f>
        <v>27186.39</v>
      </c>
      <c r="R291" s="13">
        <v>83.0</v>
      </c>
      <c r="S291" s="14">
        <v>6.0</v>
      </c>
      <c r="T291" s="15"/>
      <c r="U291" s="15"/>
      <c r="V291" s="15"/>
      <c r="W291" s="15"/>
      <c r="X291" s="15"/>
      <c r="Y291" s="15"/>
      <c r="Z291" s="15"/>
      <c r="AA291" s="15"/>
      <c r="AB291" s="15"/>
      <c r="AC291" s="15"/>
    </row>
    <row r="292">
      <c r="A292" s="8">
        <v>2.7751986E7</v>
      </c>
      <c r="B292" s="9">
        <v>0.98</v>
      </c>
      <c r="C292" s="9">
        <v>0.84</v>
      </c>
      <c r="D292" s="9">
        <v>0.83</v>
      </c>
      <c r="E292" s="9">
        <v>0.75</v>
      </c>
      <c r="F292" s="9">
        <v>0.61</v>
      </c>
      <c r="G292" s="9">
        <v>0.74</v>
      </c>
      <c r="H292" s="9">
        <v>0.72</v>
      </c>
      <c r="I292" s="9">
        <v>0.859999999999996</v>
      </c>
      <c r="J292" s="9">
        <v>0.94</v>
      </c>
      <c r="K292" s="9">
        <v>0.81</v>
      </c>
      <c r="L292" s="9">
        <v>0.83</v>
      </c>
      <c r="M292" s="9">
        <v>0.71</v>
      </c>
      <c r="N292" s="9">
        <f t="shared" si="1"/>
        <v>0.8016666667</v>
      </c>
      <c r="O292" s="10" t="str">
        <f t="shared" si="2"/>
        <v>#REF!</v>
      </c>
      <c r="P292" s="11">
        <v>159.0</v>
      </c>
      <c r="Q292" s="12">
        <f>Revenue!Q292</f>
        <v>46497.96</v>
      </c>
      <c r="R292" s="13">
        <v>83.0</v>
      </c>
      <c r="S292" s="14">
        <v>3.0</v>
      </c>
      <c r="T292" s="15"/>
      <c r="U292" s="15"/>
      <c r="V292" s="15"/>
      <c r="W292" s="15"/>
      <c r="X292" s="15"/>
      <c r="Y292" s="15"/>
      <c r="Z292" s="15"/>
      <c r="AA292" s="15"/>
      <c r="AB292" s="15"/>
      <c r="AC292" s="15"/>
    </row>
    <row r="293">
      <c r="A293" s="8">
        <v>1.3641308E7</v>
      </c>
      <c r="B293" s="9">
        <v>0.95</v>
      </c>
      <c r="C293" s="9">
        <v>1.0</v>
      </c>
      <c r="D293" s="9">
        <v>0.73</v>
      </c>
      <c r="E293" s="9">
        <v>0.55</v>
      </c>
      <c r="F293" s="9">
        <v>0.5</v>
      </c>
      <c r="G293" s="9">
        <v>0.69</v>
      </c>
      <c r="H293" s="9">
        <v>1.0</v>
      </c>
      <c r="I293" s="9">
        <v>0.999999999999993</v>
      </c>
      <c r="J293" s="9">
        <v>0.98</v>
      </c>
      <c r="K293" s="9">
        <v>0.8</v>
      </c>
      <c r="L293" s="9">
        <v>0.87</v>
      </c>
      <c r="M293" s="9">
        <v>0.72</v>
      </c>
      <c r="N293" s="9">
        <f t="shared" si="1"/>
        <v>0.8158333333</v>
      </c>
      <c r="O293" s="10" t="str">
        <f t="shared" si="2"/>
        <v>#REF!</v>
      </c>
      <c r="P293" s="11">
        <v>130.0</v>
      </c>
      <c r="Q293" s="12">
        <f>Revenue!Q293</f>
        <v>38662</v>
      </c>
      <c r="R293" s="13">
        <v>81.0</v>
      </c>
      <c r="S293" s="14">
        <v>5.0</v>
      </c>
      <c r="T293" s="15"/>
      <c r="U293" s="15"/>
      <c r="V293" s="15"/>
      <c r="W293" s="15"/>
      <c r="X293" s="15"/>
      <c r="Y293" s="15"/>
      <c r="Z293" s="15"/>
      <c r="AA293" s="15"/>
      <c r="AB293" s="15"/>
      <c r="AC293" s="15"/>
    </row>
    <row r="294">
      <c r="A294" s="8">
        <v>147140.0</v>
      </c>
      <c r="B294" s="9">
        <v>0.93</v>
      </c>
      <c r="C294" s="9">
        <v>0.83</v>
      </c>
      <c r="D294" s="9">
        <v>0.61</v>
      </c>
      <c r="E294" s="9">
        <v>0.52</v>
      </c>
      <c r="F294" s="9">
        <v>0.4</v>
      </c>
      <c r="G294" s="9">
        <v>0.66</v>
      </c>
      <c r="H294" s="9">
        <v>0.85</v>
      </c>
      <c r="I294" s="9">
        <v>0.829999999999997</v>
      </c>
      <c r="J294" s="9">
        <v>0.84</v>
      </c>
      <c r="K294" s="9">
        <v>0.75</v>
      </c>
      <c r="L294" s="9">
        <v>0.9</v>
      </c>
      <c r="M294" s="9">
        <v>0.99</v>
      </c>
      <c r="N294" s="9">
        <f t="shared" si="1"/>
        <v>0.7591666667</v>
      </c>
      <c r="O294" s="10" t="str">
        <f t="shared" si="2"/>
        <v>#REF!</v>
      </c>
      <c r="P294" s="11">
        <v>86.0</v>
      </c>
      <c r="Q294" s="12">
        <f>Revenue!Q294</f>
        <v>23822</v>
      </c>
      <c r="R294" s="16">
        <v>259.0</v>
      </c>
      <c r="S294" s="14">
        <v>10.0</v>
      </c>
      <c r="T294" s="15"/>
      <c r="U294" s="15"/>
      <c r="V294" s="15"/>
      <c r="W294" s="15"/>
      <c r="X294" s="15"/>
      <c r="Y294" s="15"/>
      <c r="Z294" s="15"/>
      <c r="AA294" s="15"/>
      <c r="AB294" s="15"/>
      <c r="AC294" s="15"/>
    </row>
    <row r="295">
      <c r="A295" s="8">
        <v>192505.0</v>
      </c>
      <c r="B295" s="9">
        <v>0.76</v>
      </c>
      <c r="C295" s="9">
        <v>0.87</v>
      </c>
      <c r="D295" s="9">
        <v>0.46</v>
      </c>
      <c r="E295" s="9">
        <v>0.74</v>
      </c>
      <c r="F295" s="9">
        <v>0.77</v>
      </c>
      <c r="G295" s="9">
        <v>0.92</v>
      </c>
      <c r="H295" s="9">
        <v>0.76</v>
      </c>
      <c r="I295" s="9">
        <v>0.789999999999998</v>
      </c>
      <c r="J295" s="9">
        <v>0.75</v>
      </c>
      <c r="K295" s="9">
        <v>1.0</v>
      </c>
      <c r="L295" s="9">
        <v>0.72</v>
      </c>
      <c r="M295" s="9">
        <v>0.86</v>
      </c>
      <c r="N295" s="9">
        <f t="shared" si="1"/>
        <v>0.7833333333</v>
      </c>
      <c r="O295" s="10" t="str">
        <f t="shared" si="2"/>
        <v>#REF!</v>
      </c>
      <c r="P295" s="11">
        <v>140.0</v>
      </c>
      <c r="Q295" s="12">
        <f>Revenue!Q295</f>
        <v>39992.4</v>
      </c>
      <c r="R295" s="16">
        <v>259.0</v>
      </c>
      <c r="S295" s="14">
        <v>10.0</v>
      </c>
      <c r="T295" s="15"/>
      <c r="U295" s="15"/>
      <c r="V295" s="15"/>
      <c r="W295" s="15"/>
      <c r="X295" s="15"/>
      <c r="Y295" s="15"/>
      <c r="Z295" s="15"/>
      <c r="AA295" s="15"/>
      <c r="AB295" s="15"/>
      <c r="AC295" s="15"/>
    </row>
    <row r="296">
      <c r="A296" s="8">
        <v>394240.0</v>
      </c>
      <c r="B296" s="9">
        <v>0.69</v>
      </c>
      <c r="C296" s="9">
        <v>0.69</v>
      </c>
      <c r="D296" s="9">
        <v>0.75</v>
      </c>
      <c r="E296" s="9">
        <v>0.67</v>
      </c>
      <c r="F296" s="9">
        <v>0.4</v>
      </c>
      <c r="G296" s="9">
        <v>0.97</v>
      </c>
      <c r="H296" s="9">
        <v>0.7</v>
      </c>
      <c r="I296" s="9">
        <v>0.839999999999997</v>
      </c>
      <c r="J296" s="9">
        <v>0.81</v>
      </c>
      <c r="K296" s="9">
        <v>0.76</v>
      </c>
      <c r="L296" s="9">
        <v>0.78</v>
      </c>
      <c r="M296" s="9">
        <v>0.71</v>
      </c>
      <c r="N296" s="9">
        <f t="shared" si="1"/>
        <v>0.7308333333</v>
      </c>
      <c r="O296" s="10" t="str">
        <f t="shared" si="2"/>
        <v>#REF!</v>
      </c>
      <c r="P296" s="11">
        <v>99.0</v>
      </c>
      <c r="Q296" s="12">
        <f>Revenue!Q296</f>
        <v>26390.43</v>
      </c>
      <c r="R296" s="16">
        <v>259.0</v>
      </c>
      <c r="S296" s="14">
        <v>10.0</v>
      </c>
      <c r="T296" s="15"/>
      <c r="U296" s="15"/>
      <c r="V296" s="15"/>
      <c r="W296" s="15"/>
      <c r="X296" s="15"/>
      <c r="Y296" s="15"/>
      <c r="Z296" s="15"/>
      <c r="AA296" s="15"/>
      <c r="AB296" s="15"/>
      <c r="AC296" s="15"/>
    </row>
    <row r="297">
      <c r="A297" s="8">
        <v>1970441.0</v>
      </c>
      <c r="B297" s="9">
        <v>0.77</v>
      </c>
      <c r="C297" s="9">
        <v>0.92</v>
      </c>
      <c r="D297" s="9">
        <v>0.42</v>
      </c>
      <c r="E297" s="9">
        <v>0.74</v>
      </c>
      <c r="F297" s="9">
        <v>0.47</v>
      </c>
      <c r="G297" s="9">
        <v>0.72</v>
      </c>
      <c r="H297" s="9">
        <v>0.74</v>
      </c>
      <c r="I297" s="9">
        <v>0.869999999999996</v>
      </c>
      <c r="J297" s="9">
        <v>0.98</v>
      </c>
      <c r="K297" s="9">
        <v>0.74</v>
      </c>
      <c r="L297" s="9">
        <v>0.88</v>
      </c>
      <c r="M297" s="9">
        <v>0.96</v>
      </c>
      <c r="N297" s="9">
        <f t="shared" si="1"/>
        <v>0.7675</v>
      </c>
      <c r="O297" s="10" t="str">
        <f t="shared" si="2"/>
        <v>#REF!</v>
      </c>
      <c r="P297" s="11">
        <v>150.0</v>
      </c>
      <c r="Q297" s="12">
        <f>Revenue!Q297</f>
        <v>41914.5</v>
      </c>
      <c r="R297" s="16">
        <v>259.0</v>
      </c>
      <c r="S297" s="14">
        <v>9.0</v>
      </c>
      <c r="T297" s="15"/>
      <c r="U297" s="15"/>
      <c r="V297" s="15"/>
      <c r="W297" s="15"/>
      <c r="X297" s="15"/>
      <c r="Y297" s="15"/>
      <c r="Z297" s="15"/>
      <c r="AA297" s="15"/>
      <c r="AB297" s="15"/>
      <c r="AC297" s="15"/>
    </row>
    <row r="298">
      <c r="A298" s="8">
        <v>1.7382311E7</v>
      </c>
      <c r="B298" s="9">
        <v>0.67</v>
      </c>
      <c r="C298" s="9">
        <v>0.72</v>
      </c>
      <c r="D298" s="9">
        <v>0.62</v>
      </c>
      <c r="E298" s="9">
        <v>0.71</v>
      </c>
      <c r="F298" s="9">
        <v>0.77</v>
      </c>
      <c r="G298" s="9">
        <v>0.8</v>
      </c>
      <c r="H298" s="9">
        <v>0.81</v>
      </c>
      <c r="I298" s="9">
        <v>0.889999999999996</v>
      </c>
      <c r="J298" s="9">
        <v>0.94</v>
      </c>
      <c r="K298" s="9">
        <v>0.93</v>
      </c>
      <c r="L298" s="9">
        <v>0.98</v>
      </c>
      <c r="M298" s="9">
        <v>0.94</v>
      </c>
      <c r="N298" s="9">
        <f t="shared" si="1"/>
        <v>0.815</v>
      </c>
      <c r="O298" s="10" t="str">
        <f t="shared" si="2"/>
        <v>#REF!</v>
      </c>
      <c r="P298" s="11">
        <v>132.0</v>
      </c>
      <c r="Q298" s="12">
        <f>Revenue!Q298</f>
        <v>39281.88</v>
      </c>
      <c r="R298" s="16">
        <v>259.0</v>
      </c>
      <c r="S298" s="14">
        <v>9.0</v>
      </c>
      <c r="T298" s="15"/>
      <c r="U298" s="15"/>
      <c r="V298" s="15"/>
      <c r="W298" s="15"/>
      <c r="X298" s="15"/>
      <c r="Y298" s="15"/>
      <c r="Z298" s="15"/>
      <c r="AA298" s="15"/>
      <c r="AB298" s="15"/>
      <c r="AC298" s="15"/>
    </row>
    <row r="299">
      <c r="A299" s="8">
        <v>1.738339E7</v>
      </c>
      <c r="B299" s="9">
        <v>0.9</v>
      </c>
      <c r="C299" s="9">
        <v>0.89</v>
      </c>
      <c r="D299" s="9">
        <v>0.71</v>
      </c>
      <c r="E299" s="9">
        <v>0.64</v>
      </c>
      <c r="F299" s="9">
        <v>0.74</v>
      </c>
      <c r="G299" s="9">
        <v>0.99</v>
      </c>
      <c r="H299" s="9">
        <v>0.95</v>
      </c>
      <c r="I299" s="9">
        <v>0.999999999999993</v>
      </c>
      <c r="J299" s="9">
        <v>0.87</v>
      </c>
      <c r="K299" s="9">
        <v>0.8</v>
      </c>
      <c r="L299" s="9">
        <v>0.75</v>
      </c>
      <c r="M299" s="9">
        <v>0.71</v>
      </c>
      <c r="N299" s="9">
        <f t="shared" si="1"/>
        <v>0.8291666667</v>
      </c>
      <c r="O299" s="10" t="str">
        <f t="shared" si="2"/>
        <v>#REF!</v>
      </c>
      <c r="P299" s="11">
        <v>137.0</v>
      </c>
      <c r="Q299" s="12">
        <f>Revenue!Q299</f>
        <v>41446.61</v>
      </c>
      <c r="R299" s="16">
        <v>259.0</v>
      </c>
      <c r="S299" s="14">
        <v>9.0</v>
      </c>
      <c r="T299" s="15"/>
      <c r="U299" s="15"/>
      <c r="V299" s="15"/>
      <c r="W299" s="15"/>
      <c r="X299" s="15"/>
      <c r="Y299" s="15"/>
      <c r="Z299" s="15"/>
      <c r="AA299" s="15"/>
      <c r="AB299" s="15"/>
      <c r="AC299" s="15"/>
    </row>
    <row r="300">
      <c r="A300" s="8">
        <v>1.1190914E7</v>
      </c>
      <c r="B300" s="9">
        <v>0.93</v>
      </c>
      <c r="C300" s="9">
        <v>0.78</v>
      </c>
      <c r="D300" s="9">
        <v>0.77</v>
      </c>
      <c r="E300" s="9">
        <v>0.9</v>
      </c>
      <c r="F300" s="9">
        <v>0.52</v>
      </c>
      <c r="G300" s="9">
        <v>0.7</v>
      </c>
      <c r="H300" s="9">
        <v>0.87</v>
      </c>
      <c r="I300" s="9">
        <v>0.839999999999997</v>
      </c>
      <c r="J300" s="9">
        <v>0.83</v>
      </c>
      <c r="K300" s="9">
        <v>0.95</v>
      </c>
      <c r="L300" s="9">
        <v>0.9</v>
      </c>
      <c r="M300" s="9">
        <v>0.71</v>
      </c>
      <c r="N300" s="9">
        <f t="shared" si="1"/>
        <v>0.8083333333</v>
      </c>
      <c r="O300" s="10" t="str">
        <f t="shared" si="2"/>
        <v>#REF!</v>
      </c>
      <c r="P300" s="11">
        <v>82.0</v>
      </c>
      <c r="Q300" s="12">
        <f>Revenue!Q300</f>
        <v>24192.46</v>
      </c>
      <c r="R300" s="16">
        <v>259.0</v>
      </c>
      <c r="S300" s="14">
        <v>9.0</v>
      </c>
      <c r="T300" s="15"/>
      <c r="U300" s="15"/>
      <c r="V300" s="15"/>
      <c r="W300" s="15"/>
      <c r="X300" s="15"/>
      <c r="Y300" s="15"/>
      <c r="Z300" s="15"/>
      <c r="AA300" s="15"/>
      <c r="AB300" s="15"/>
      <c r="AC300" s="15"/>
    </row>
    <row r="301">
      <c r="A301" s="8">
        <v>933642.0</v>
      </c>
      <c r="B301" s="9">
        <v>0.84</v>
      </c>
      <c r="C301" s="9">
        <v>0.77</v>
      </c>
      <c r="D301" s="9">
        <v>0.53</v>
      </c>
      <c r="E301" s="9">
        <v>0.84</v>
      </c>
      <c r="F301" s="9">
        <v>0.7</v>
      </c>
      <c r="G301" s="9">
        <v>1.0</v>
      </c>
      <c r="H301" s="9">
        <v>0.73</v>
      </c>
      <c r="I301" s="9">
        <v>0.709999999999999</v>
      </c>
      <c r="J301" s="9">
        <v>0.79</v>
      </c>
      <c r="K301" s="9">
        <v>0.97</v>
      </c>
      <c r="L301" s="9">
        <v>0.93</v>
      </c>
      <c r="M301" s="9">
        <v>0.95</v>
      </c>
      <c r="N301" s="9">
        <f t="shared" si="1"/>
        <v>0.8133333333</v>
      </c>
      <c r="O301" s="10" t="str">
        <f t="shared" si="2"/>
        <v>#REF!</v>
      </c>
      <c r="P301" s="11">
        <v>77.0</v>
      </c>
      <c r="Q301" s="12">
        <f>Revenue!Q301</f>
        <v>22845.13</v>
      </c>
      <c r="R301" s="16">
        <v>259.0</v>
      </c>
      <c r="S301" s="14">
        <v>9.0</v>
      </c>
      <c r="T301" s="15"/>
      <c r="U301" s="15"/>
      <c r="V301" s="15"/>
      <c r="W301" s="15"/>
      <c r="X301" s="15"/>
      <c r="Y301" s="15"/>
      <c r="Z301" s="15"/>
      <c r="AA301" s="15"/>
      <c r="AB301" s="15"/>
      <c r="AC301" s="15"/>
    </row>
    <row r="302">
      <c r="A302" s="8">
        <v>2074278.0</v>
      </c>
      <c r="B302" s="9">
        <v>0.82</v>
      </c>
      <c r="C302" s="9">
        <v>0.96</v>
      </c>
      <c r="D302" s="9">
        <v>0.82</v>
      </c>
      <c r="E302" s="9">
        <v>0.79</v>
      </c>
      <c r="F302" s="9">
        <v>0.45</v>
      </c>
      <c r="G302" s="9">
        <v>0.72</v>
      </c>
      <c r="H302" s="9">
        <v>0.97</v>
      </c>
      <c r="I302" s="9">
        <v>0.949999999999994</v>
      </c>
      <c r="J302" s="9">
        <v>0.99</v>
      </c>
      <c r="K302" s="9">
        <v>0.96</v>
      </c>
      <c r="L302" s="9">
        <v>0.78</v>
      </c>
      <c r="M302" s="9">
        <v>0.8</v>
      </c>
      <c r="N302" s="9">
        <f t="shared" si="1"/>
        <v>0.8341666667</v>
      </c>
      <c r="O302" s="10" t="str">
        <f t="shared" si="2"/>
        <v>#REF!</v>
      </c>
      <c r="P302" s="11">
        <v>111.0</v>
      </c>
      <c r="Q302" s="12">
        <f>Revenue!Q302</f>
        <v>33760.65</v>
      </c>
      <c r="R302" s="16">
        <v>259.0</v>
      </c>
      <c r="S302" s="14">
        <v>9.0</v>
      </c>
      <c r="T302" s="15"/>
      <c r="U302" s="15"/>
      <c r="V302" s="15"/>
      <c r="W302" s="15"/>
      <c r="X302" s="15"/>
      <c r="Y302" s="15"/>
      <c r="Z302" s="15"/>
      <c r="AA302" s="15"/>
      <c r="AB302" s="15"/>
      <c r="AC302" s="15"/>
    </row>
    <row r="303">
      <c r="A303" s="8">
        <v>2078529.0</v>
      </c>
      <c r="B303" s="9">
        <v>0.68</v>
      </c>
      <c r="C303" s="9">
        <v>0.81</v>
      </c>
      <c r="D303" s="9">
        <v>0.56</v>
      </c>
      <c r="E303" s="9">
        <v>0.64</v>
      </c>
      <c r="F303" s="9">
        <v>0.4</v>
      </c>
      <c r="G303" s="9">
        <v>0.81</v>
      </c>
      <c r="H303" s="9">
        <v>0.84</v>
      </c>
      <c r="I303" s="9">
        <v>0.749999999999999</v>
      </c>
      <c r="J303" s="9">
        <v>0.78</v>
      </c>
      <c r="K303" s="9">
        <v>1.0</v>
      </c>
      <c r="L303" s="9">
        <v>0.81</v>
      </c>
      <c r="M303" s="9">
        <v>0.94</v>
      </c>
      <c r="N303" s="9">
        <f t="shared" si="1"/>
        <v>0.7516666667</v>
      </c>
      <c r="O303" s="10" t="str">
        <f t="shared" si="2"/>
        <v>#REF!</v>
      </c>
      <c r="P303" s="11">
        <v>99.0</v>
      </c>
      <c r="Q303" s="12">
        <f>Revenue!Q303</f>
        <v>27140.85</v>
      </c>
      <c r="R303" s="16">
        <v>259.0</v>
      </c>
      <c r="S303" s="14">
        <v>9.0</v>
      </c>
      <c r="T303" s="15"/>
      <c r="U303" s="15"/>
      <c r="V303" s="15"/>
      <c r="W303" s="15"/>
      <c r="X303" s="15"/>
      <c r="Y303" s="15"/>
      <c r="Z303" s="15"/>
      <c r="AA303" s="15"/>
      <c r="AB303" s="15"/>
      <c r="AC303" s="15"/>
    </row>
    <row r="304">
      <c r="A304" s="8">
        <v>1.6714966E7</v>
      </c>
      <c r="B304" s="9">
        <v>0.89</v>
      </c>
      <c r="C304" s="9">
        <v>0.99</v>
      </c>
      <c r="D304" s="9">
        <v>0.44</v>
      </c>
      <c r="E304" s="9">
        <v>0.47</v>
      </c>
      <c r="F304" s="9">
        <v>0.61</v>
      </c>
      <c r="G304" s="9">
        <v>0.92</v>
      </c>
      <c r="H304" s="9">
        <v>0.96</v>
      </c>
      <c r="I304" s="9">
        <v>0.969999999999994</v>
      </c>
      <c r="J304" s="9">
        <v>0.76</v>
      </c>
      <c r="K304" s="9">
        <v>0.98</v>
      </c>
      <c r="L304" s="9">
        <v>0.72</v>
      </c>
      <c r="M304" s="9">
        <v>0.72</v>
      </c>
      <c r="N304" s="9">
        <f t="shared" si="1"/>
        <v>0.7858333333</v>
      </c>
      <c r="O304" s="10" t="str">
        <f t="shared" si="2"/>
        <v>#REF!</v>
      </c>
      <c r="P304" s="11">
        <v>75.0</v>
      </c>
      <c r="Q304" s="12">
        <f>Revenue!Q304</f>
        <v>21486.75</v>
      </c>
      <c r="R304" s="16">
        <v>259.0</v>
      </c>
      <c r="S304" s="14">
        <v>8.0</v>
      </c>
      <c r="T304" s="15"/>
      <c r="U304" s="15"/>
      <c r="V304" s="15"/>
      <c r="W304" s="15"/>
      <c r="X304" s="15"/>
      <c r="Y304" s="15"/>
      <c r="Z304" s="15"/>
      <c r="AA304" s="15"/>
      <c r="AB304" s="15"/>
      <c r="AC304" s="15"/>
    </row>
    <row r="305">
      <c r="A305" s="8">
        <v>1.8652692E7</v>
      </c>
      <c r="B305" s="9">
        <v>0.91</v>
      </c>
      <c r="C305" s="9">
        <v>0.78</v>
      </c>
      <c r="D305" s="9">
        <v>0.78</v>
      </c>
      <c r="E305" s="9">
        <v>0.8</v>
      </c>
      <c r="F305" s="9">
        <v>0.45</v>
      </c>
      <c r="G305" s="9">
        <v>0.75</v>
      </c>
      <c r="H305" s="9">
        <v>0.82</v>
      </c>
      <c r="I305" s="9">
        <v>0.709999999999999</v>
      </c>
      <c r="J305" s="9">
        <v>0.74</v>
      </c>
      <c r="K305" s="9">
        <v>0.96</v>
      </c>
      <c r="L305" s="9">
        <v>0.89</v>
      </c>
      <c r="M305" s="9">
        <v>0.72</v>
      </c>
      <c r="N305" s="9">
        <f t="shared" si="1"/>
        <v>0.7758333333</v>
      </c>
      <c r="O305" s="10" t="str">
        <f t="shared" si="2"/>
        <v>#REF!</v>
      </c>
      <c r="P305" s="11">
        <v>145.0</v>
      </c>
      <c r="Q305" s="12">
        <f>Revenue!Q305</f>
        <v>41048.05</v>
      </c>
      <c r="R305" s="16">
        <v>259.0</v>
      </c>
      <c r="S305" s="14">
        <v>8.0</v>
      </c>
      <c r="T305" s="15"/>
      <c r="U305" s="15"/>
      <c r="V305" s="15"/>
      <c r="W305" s="15"/>
      <c r="X305" s="15"/>
      <c r="Y305" s="15"/>
      <c r="Z305" s="15"/>
      <c r="AA305" s="15"/>
      <c r="AB305" s="15"/>
      <c r="AC305" s="15"/>
    </row>
    <row r="306">
      <c r="A306" s="8">
        <v>1332145.0</v>
      </c>
      <c r="B306" s="9">
        <v>0.67</v>
      </c>
      <c r="C306" s="9">
        <v>0.72</v>
      </c>
      <c r="D306" s="9">
        <v>0.6</v>
      </c>
      <c r="E306" s="9">
        <v>0.51</v>
      </c>
      <c r="F306" s="9">
        <v>0.62</v>
      </c>
      <c r="G306" s="9">
        <v>1.0</v>
      </c>
      <c r="H306" s="9">
        <v>0.81</v>
      </c>
      <c r="I306" s="9">
        <v>0.799999999999998</v>
      </c>
      <c r="J306" s="9">
        <v>0.74</v>
      </c>
      <c r="K306" s="9">
        <v>0.98</v>
      </c>
      <c r="L306" s="9">
        <v>0.82</v>
      </c>
      <c r="M306" s="9">
        <v>0.86</v>
      </c>
      <c r="N306" s="9">
        <f t="shared" si="1"/>
        <v>0.7608333333</v>
      </c>
      <c r="O306" s="10" t="str">
        <f t="shared" si="2"/>
        <v>#REF!</v>
      </c>
      <c r="P306" s="11">
        <v>119.0</v>
      </c>
      <c r="Q306" s="12">
        <f>Revenue!Q306</f>
        <v>33058.2</v>
      </c>
      <c r="R306" s="16">
        <v>259.0</v>
      </c>
      <c r="S306" s="14">
        <v>8.0</v>
      </c>
      <c r="T306" s="15"/>
      <c r="U306" s="15"/>
      <c r="V306" s="15"/>
      <c r="W306" s="15"/>
      <c r="X306" s="15"/>
      <c r="Y306" s="15"/>
      <c r="Z306" s="15"/>
      <c r="AA306" s="15"/>
      <c r="AB306" s="15"/>
      <c r="AC306" s="15"/>
    </row>
    <row r="307">
      <c r="A307" s="8">
        <v>1665428.0</v>
      </c>
      <c r="B307" s="9">
        <v>0.85</v>
      </c>
      <c r="C307" s="9">
        <v>0.89</v>
      </c>
      <c r="D307" s="9">
        <v>0.67</v>
      </c>
      <c r="E307" s="9">
        <v>0.67</v>
      </c>
      <c r="F307" s="9">
        <v>0.62</v>
      </c>
      <c r="G307" s="9">
        <v>0.83</v>
      </c>
      <c r="H307" s="9">
        <v>0.97</v>
      </c>
      <c r="I307" s="9">
        <v>0.899999999999996</v>
      </c>
      <c r="J307" s="9">
        <v>0.74</v>
      </c>
      <c r="K307" s="9">
        <v>0.76</v>
      </c>
      <c r="L307" s="9">
        <v>0.72</v>
      </c>
      <c r="M307" s="9">
        <v>0.95</v>
      </c>
      <c r="N307" s="9">
        <f t="shared" si="1"/>
        <v>0.7975</v>
      </c>
      <c r="O307" s="10" t="str">
        <f t="shared" si="2"/>
        <v>#REF!</v>
      </c>
      <c r="P307" s="11">
        <v>199.0</v>
      </c>
      <c r="Q307" s="12">
        <f>Revenue!Q307</f>
        <v>57916.96</v>
      </c>
      <c r="R307" s="16">
        <v>259.0</v>
      </c>
      <c r="S307" s="14">
        <v>8.0</v>
      </c>
      <c r="T307" s="15"/>
      <c r="U307" s="15"/>
      <c r="V307" s="15"/>
      <c r="W307" s="15"/>
      <c r="X307" s="15"/>
      <c r="Y307" s="15"/>
      <c r="Z307" s="15"/>
      <c r="AA307" s="15"/>
      <c r="AB307" s="15"/>
      <c r="AC307" s="15"/>
    </row>
    <row r="308">
      <c r="A308" s="8">
        <v>2127058.0</v>
      </c>
      <c r="B308" s="9">
        <v>0.78</v>
      </c>
      <c r="C308" s="9">
        <v>0.86</v>
      </c>
      <c r="D308" s="9">
        <v>0.67</v>
      </c>
      <c r="E308" s="9">
        <v>0.5</v>
      </c>
      <c r="F308" s="9">
        <v>0.56</v>
      </c>
      <c r="G308" s="9">
        <v>0.81</v>
      </c>
      <c r="H308" s="9">
        <v>0.72</v>
      </c>
      <c r="I308" s="9">
        <v>0.7</v>
      </c>
      <c r="J308" s="9">
        <v>0.99</v>
      </c>
      <c r="K308" s="9">
        <v>0.91</v>
      </c>
      <c r="L308" s="9">
        <v>0.97</v>
      </c>
      <c r="M308" s="9">
        <v>0.8</v>
      </c>
      <c r="N308" s="9">
        <f t="shared" si="1"/>
        <v>0.7725</v>
      </c>
      <c r="O308" s="10" t="str">
        <f t="shared" si="2"/>
        <v>#REF!</v>
      </c>
      <c r="P308" s="11">
        <v>169.0</v>
      </c>
      <c r="Q308" s="12">
        <f>Revenue!Q308</f>
        <v>47576.88</v>
      </c>
      <c r="R308" s="16">
        <v>259.0</v>
      </c>
      <c r="S308" s="14">
        <v>8.0</v>
      </c>
      <c r="T308" s="15"/>
      <c r="U308" s="15"/>
      <c r="V308" s="15"/>
      <c r="W308" s="15"/>
      <c r="X308" s="15"/>
      <c r="Y308" s="15"/>
      <c r="Z308" s="15"/>
      <c r="AA308" s="15"/>
      <c r="AB308" s="15"/>
      <c r="AC308" s="15"/>
    </row>
    <row r="309">
      <c r="A309" s="8">
        <v>3696964.0</v>
      </c>
      <c r="B309" s="9">
        <v>0.88</v>
      </c>
      <c r="C309" s="9">
        <v>0.85</v>
      </c>
      <c r="D309" s="9">
        <v>0.42</v>
      </c>
      <c r="E309" s="9">
        <v>0.8</v>
      </c>
      <c r="F309" s="9">
        <v>0.38</v>
      </c>
      <c r="G309" s="9">
        <v>0.92</v>
      </c>
      <c r="H309" s="9">
        <v>0.8</v>
      </c>
      <c r="I309" s="9">
        <v>0.7</v>
      </c>
      <c r="J309" s="9">
        <v>0.85</v>
      </c>
      <c r="K309" s="9">
        <v>0.82</v>
      </c>
      <c r="L309" s="9">
        <v>0.89</v>
      </c>
      <c r="M309" s="9">
        <v>0.79</v>
      </c>
      <c r="N309" s="9">
        <f t="shared" si="1"/>
        <v>0.7583333333</v>
      </c>
      <c r="O309" s="10" t="str">
        <f t="shared" si="2"/>
        <v>#REF!</v>
      </c>
      <c r="P309" s="11">
        <v>169.0</v>
      </c>
      <c r="Q309" s="12">
        <f>Revenue!Q309</f>
        <v>46659.21</v>
      </c>
      <c r="R309" s="16">
        <v>259.0</v>
      </c>
      <c r="S309" s="14">
        <v>8.0</v>
      </c>
      <c r="T309" s="15"/>
      <c r="U309" s="15"/>
      <c r="V309" s="15"/>
      <c r="W309" s="15"/>
      <c r="X309" s="15"/>
      <c r="Y309" s="15"/>
      <c r="Z309" s="15"/>
      <c r="AA309" s="15"/>
      <c r="AB309" s="15"/>
      <c r="AC309" s="15"/>
    </row>
    <row r="310">
      <c r="A310" s="8">
        <v>5882835.0</v>
      </c>
      <c r="B310" s="9">
        <v>0.7</v>
      </c>
      <c r="C310" s="9">
        <v>0.88</v>
      </c>
      <c r="D310" s="9">
        <v>0.42</v>
      </c>
      <c r="E310" s="9">
        <v>0.56</v>
      </c>
      <c r="F310" s="9">
        <v>0.67</v>
      </c>
      <c r="G310" s="9">
        <v>0.94</v>
      </c>
      <c r="H310" s="9">
        <v>0.99</v>
      </c>
      <c r="I310" s="9">
        <v>0.69</v>
      </c>
      <c r="J310" s="9">
        <v>0.84</v>
      </c>
      <c r="K310" s="9">
        <v>0.87</v>
      </c>
      <c r="L310" s="9">
        <v>0.9</v>
      </c>
      <c r="M310" s="9">
        <v>1.0</v>
      </c>
      <c r="N310" s="9">
        <f t="shared" si="1"/>
        <v>0.7883333333</v>
      </c>
      <c r="O310" s="10" t="str">
        <f t="shared" si="2"/>
        <v>#REF!</v>
      </c>
      <c r="P310" s="11">
        <v>114.0</v>
      </c>
      <c r="Q310" s="12">
        <f>Revenue!Q310</f>
        <v>32761.32</v>
      </c>
      <c r="R310" s="16">
        <v>259.0</v>
      </c>
      <c r="S310" s="14">
        <v>8.0</v>
      </c>
      <c r="T310" s="15"/>
      <c r="U310" s="15"/>
      <c r="V310" s="15"/>
      <c r="W310" s="15"/>
      <c r="X310" s="15"/>
      <c r="Y310" s="15"/>
      <c r="Z310" s="15"/>
      <c r="AA310" s="15"/>
      <c r="AB310" s="15"/>
      <c r="AC310" s="15"/>
    </row>
    <row r="311">
      <c r="A311" s="8">
        <v>6316725.0</v>
      </c>
      <c r="B311" s="9">
        <v>0.87</v>
      </c>
      <c r="C311" s="9">
        <v>0.76</v>
      </c>
      <c r="D311" s="9">
        <v>0.61</v>
      </c>
      <c r="E311" s="9">
        <v>0.84</v>
      </c>
      <c r="F311" s="9">
        <v>0.74</v>
      </c>
      <c r="G311" s="9">
        <v>0.88</v>
      </c>
      <c r="H311" s="9">
        <v>0.97</v>
      </c>
      <c r="I311" s="9">
        <v>0.709999999999999</v>
      </c>
      <c r="J311" s="9">
        <v>0.83</v>
      </c>
      <c r="K311" s="9">
        <v>0.79</v>
      </c>
      <c r="L311" s="9">
        <v>0.99</v>
      </c>
      <c r="M311" s="9">
        <v>0.98</v>
      </c>
      <c r="N311" s="9">
        <f t="shared" si="1"/>
        <v>0.8308333333</v>
      </c>
      <c r="O311" s="10" t="str">
        <f t="shared" si="2"/>
        <v>#REF!</v>
      </c>
      <c r="P311" s="11">
        <v>139.0</v>
      </c>
      <c r="Q311" s="12">
        <f>Revenue!Q311</f>
        <v>42151.75</v>
      </c>
      <c r="R311" s="16">
        <v>259.0</v>
      </c>
      <c r="S311" s="14">
        <v>8.0</v>
      </c>
      <c r="T311" s="15"/>
      <c r="U311" s="15"/>
      <c r="V311" s="15"/>
      <c r="W311" s="15"/>
      <c r="X311" s="15"/>
      <c r="Y311" s="15"/>
      <c r="Z311" s="15"/>
      <c r="AA311" s="15"/>
      <c r="AB311" s="15"/>
      <c r="AC311" s="15"/>
    </row>
    <row r="312">
      <c r="A312" s="8">
        <v>1.0442883E7</v>
      </c>
      <c r="B312" s="9">
        <v>0.82</v>
      </c>
      <c r="C312" s="9">
        <v>0.79</v>
      </c>
      <c r="D312" s="9">
        <v>0.84</v>
      </c>
      <c r="E312" s="9">
        <v>0.81</v>
      </c>
      <c r="F312" s="9">
        <v>0.56</v>
      </c>
      <c r="G312" s="9">
        <v>0.91</v>
      </c>
      <c r="H312" s="9">
        <v>1.0</v>
      </c>
      <c r="I312" s="9">
        <v>0.69</v>
      </c>
      <c r="J312" s="9">
        <v>0.73</v>
      </c>
      <c r="K312" s="9">
        <v>0.79</v>
      </c>
      <c r="L312" s="9">
        <v>1.0</v>
      </c>
      <c r="M312" s="9">
        <v>0.98</v>
      </c>
      <c r="N312" s="9">
        <f t="shared" si="1"/>
        <v>0.8266666667</v>
      </c>
      <c r="O312" s="10" t="str">
        <f t="shared" si="2"/>
        <v>#REF!</v>
      </c>
      <c r="P312" s="11">
        <v>91.0</v>
      </c>
      <c r="Q312" s="12">
        <f>Revenue!Q312</f>
        <v>27454.7</v>
      </c>
      <c r="R312" s="16">
        <v>259.0</v>
      </c>
      <c r="S312" s="14">
        <v>8.0</v>
      </c>
      <c r="T312" s="15"/>
      <c r="U312" s="15"/>
      <c r="V312" s="15"/>
      <c r="W312" s="15"/>
      <c r="X312" s="15"/>
      <c r="Y312" s="15"/>
      <c r="Z312" s="15"/>
      <c r="AA312" s="15"/>
      <c r="AB312" s="15"/>
      <c r="AC312" s="15"/>
    </row>
    <row r="313">
      <c r="A313" s="8">
        <v>1.3016339E7</v>
      </c>
      <c r="B313" s="9">
        <v>0.87</v>
      </c>
      <c r="C313" s="9">
        <v>0.8</v>
      </c>
      <c r="D313" s="9">
        <v>0.66</v>
      </c>
      <c r="E313" s="9">
        <v>0.68</v>
      </c>
      <c r="F313" s="9">
        <v>0.67</v>
      </c>
      <c r="G313" s="9">
        <v>0.77</v>
      </c>
      <c r="H313" s="9">
        <v>0.73</v>
      </c>
      <c r="I313" s="9">
        <v>0.949999999999994</v>
      </c>
      <c r="J313" s="9">
        <v>0.75</v>
      </c>
      <c r="K313" s="9">
        <v>0.94</v>
      </c>
      <c r="L313" s="9">
        <v>0.78</v>
      </c>
      <c r="M313" s="9">
        <v>0.72</v>
      </c>
      <c r="N313" s="9">
        <f t="shared" si="1"/>
        <v>0.7766666667</v>
      </c>
      <c r="O313" s="10" t="str">
        <f t="shared" si="2"/>
        <v>#REF!</v>
      </c>
      <c r="P313" s="11">
        <v>99.0</v>
      </c>
      <c r="Q313" s="12">
        <f>Revenue!Q313</f>
        <v>28070.46</v>
      </c>
      <c r="R313" s="16">
        <v>259.0</v>
      </c>
      <c r="S313" s="14">
        <v>8.0</v>
      </c>
      <c r="T313" s="15"/>
      <c r="U313" s="15"/>
      <c r="V313" s="15"/>
      <c r="W313" s="15"/>
      <c r="X313" s="15"/>
      <c r="Y313" s="15"/>
      <c r="Z313" s="15"/>
      <c r="AA313" s="15"/>
      <c r="AB313" s="15"/>
      <c r="AC313" s="15"/>
    </row>
    <row r="314">
      <c r="A314" s="8">
        <v>1.3829391E7</v>
      </c>
      <c r="B314" s="9">
        <v>0.68</v>
      </c>
      <c r="C314" s="9">
        <v>0.86</v>
      </c>
      <c r="D314" s="9">
        <v>0.71</v>
      </c>
      <c r="E314" s="9">
        <v>0.6</v>
      </c>
      <c r="F314" s="9">
        <v>0.54</v>
      </c>
      <c r="G314" s="9">
        <v>0.83</v>
      </c>
      <c r="H314" s="9">
        <v>0.85</v>
      </c>
      <c r="I314" s="9">
        <v>0.719999999999999</v>
      </c>
      <c r="J314" s="9">
        <v>0.88</v>
      </c>
      <c r="K314" s="9">
        <v>0.94</v>
      </c>
      <c r="L314" s="9">
        <v>1.0</v>
      </c>
      <c r="M314" s="9">
        <v>0.98</v>
      </c>
      <c r="N314" s="9">
        <f t="shared" si="1"/>
        <v>0.7991666667</v>
      </c>
      <c r="O314" s="10" t="str">
        <f t="shared" si="2"/>
        <v>#REF!</v>
      </c>
      <c r="P314" s="11">
        <v>99.0</v>
      </c>
      <c r="Q314" s="12">
        <f>Revenue!Q314</f>
        <v>28848.6</v>
      </c>
      <c r="R314" s="16">
        <v>259.0</v>
      </c>
      <c r="S314" s="14">
        <v>8.0</v>
      </c>
      <c r="T314" s="15"/>
      <c r="U314" s="15"/>
      <c r="V314" s="15"/>
      <c r="W314" s="15"/>
      <c r="X314" s="15"/>
      <c r="Y314" s="15"/>
      <c r="Z314" s="15"/>
      <c r="AA314" s="15"/>
      <c r="AB314" s="15"/>
      <c r="AC314" s="15"/>
    </row>
    <row r="315">
      <c r="A315" s="8">
        <v>1.745514E7</v>
      </c>
      <c r="B315" s="9">
        <v>0.61</v>
      </c>
      <c r="C315" s="9">
        <v>0.9</v>
      </c>
      <c r="D315" s="9">
        <v>0.63</v>
      </c>
      <c r="E315" s="9">
        <v>0.62</v>
      </c>
      <c r="F315" s="9">
        <v>0.61</v>
      </c>
      <c r="G315" s="9">
        <v>0.84</v>
      </c>
      <c r="H315" s="9">
        <v>1.0</v>
      </c>
      <c r="I315" s="9">
        <v>0.7</v>
      </c>
      <c r="J315" s="9">
        <v>0.95</v>
      </c>
      <c r="K315" s="9">
        <v>0.93</v>
      </c>
      <c r="L315" s="9">
        <v>0.78</v>
      </c>
      <c r="M315" s="9">
        <v>0.95</v>
      </c>
      <c r="N315" s="9">
        <f t="shared" si="1"/>
        <v>0.7933333333</v>
      </c>
      <c r="O315" s="10" t="str">
        <f t="shared" si="2"/>
        <v>#REF!</v>
      </c>
      <c r="P315" s="11">
        <v>55.0</v>
      </c>
      <c r="Q315" s="12">
        <f>Revenue!Q315</f>
        <v>15907.65</v>
      </c>
      <c r="R315" s="16">
        <v>259.0</v>
      </c>
      <c r="S315" s="14">
        <v>8.0</v>
      </c>
      <c r="T315" s="15"/>
      <c r="U315" s="15"/>
      <c r="V315" s="15"/>
      <c r="W315" s="15"/>
      <c r="X315" s="15"/>
      <c r="Y315" s="15"/>
      <c r="Z315" s="15"/>
      <c r="AA315" s="15"/>
      <c r="AB315" s="15"/>
      <c r="AC315" s="15"/>
    </row>
    <row r="316">
      <c r="A316" s="8">
        <v>1.7954004E7</v>
      </c>
      <c r="B316" s="9">
        <v>0.86</v>
      </c>
      <c r="C316" s="9">
        <v>0.9</v>
      </c>
      <c r="D316" s="9">
        <v>0.44</v>
      </c>
      <c r="E316" s="9">
        <v>0.79</v>
      </c>
      <c r="F316" s="9">
        <v>0.72</v>
      </c>
      <c r="G316" s="9">
        <v>0.84</v>
      </c>
      <c r="H316" s="9">
        <v>0.79</v>
      </c>
      <c r="I316" s="9">
        <v>0.959999999999994</v>
      </c>
      <c r="J316" s="9">
        <v>0.88</v>
      </c>
      <c r="K316" s="9">
        <v>0.8</v>
      </c>
      <c r="L316" s="9">
        <v>0.8</v>
      </c>
      <c r="M316" s="9">
        <v>0.9</v>
      </c>
      <c r="N316" s="9">
        <f t="shared" si="1"/>
        <v>0.8066666667</v>
      </c>
      <c r="O316" s="10" t="str">
        <f t="shared" si="2"/>
        <v>#REF!</v>
      </c>
      <c r="P316" s="11">
        <v>119.0</v>
      </c>
      <c r="Q316" s="12">
        <f>Revenue!Q316</f>
        <v>34994.33</v>
      </c>
      <c r="R316" s="16">
        <v>259.0</v>
      </c>
      <c r="S316" s="14">
        <v>8.0</v>
      </c>
      <c r="T316" s="15"/>
      <c r="U316" s="15"/>
      <c r="V316" s="15"/>
      <c r="W316" s="15"/>
      <c r="X316" s="15"/>
      <c r="Y316" s="15"/>
      <c r="Z316" s="15"/>
      <c r="AA316" s="15"/>
      <c r="AB316" s="15"/>
      <c r="AC316" s="15"/>
    </row>
    <row r="317">
      <c r="A317" s="8">
        <v>1.9626737E7</v>
      </c>
      <c r="B317" s="9">
        <v>0.92</v>
      </c>
      <c r="C317" s="9">
        <v>0.7</v>
      </c>
      <c r="D317" s="9">
        <v>0.49</v>
      </c>
      <c r="E317" s="9">
        <v>0.53</v>
      </c>
      <c r="F317" s="9">
        <v>0.71</v>
      </c>
      <c r="G317" s="9">
        <v>0.8</v>
      </c>
      <c r="H317" s="9">
        <v>0.81</v>
      </c>
      <c r="I317" s="9">
        <v>0.789999999999998</v>
      </c>
      <c r="J317" s="9">
        <v>0.8</v>
      </c>
      <c r="K317" s="9">
        <v>0.81</v>
      </c>
      <c r="L317" s="9">
        <v>0.91</v>
      </c>
      <c r="M317" s="9">
        <v>0.72</v>
      </c>
      <c r="N317" s="9">
        <f t="shared" si="1"/>
        <v>0.7491666667</v>
      </c>
      <c r="O317" s="10" t="str">
        <f t="shared" si="2"/>
        <v>#REF!</v>
      </c>
      <c r="P317" s="11">
        <v>115.0</v>
      </c>
      <c r="Q317" s="12">
        <f>Revenue!Q317</f>
        <v>31458.25</v>
      </c>
      <c r="R317" s="16">
        <v>259.0</v>
      </c>
      <c r="S317" s="14">
        <v>8.0</v>
      </c>
      <c r="T317" s="15"/>
      <c r="U317" s="15"/>
      <c r="V317" s="15"/>
      <c r="W317" s="15"/>
      <c r="X317" s="15"/>
      <c r="Y317" s="15"/>
      <c r="Z317" s="15"/>
      <c r="AA317" s="15"/>
      <c r="AB317" s="15"/>
      <c r="AC317" s="15"/>
    </row>
    <row r="318">
      <c r="A318" s="8">
        <v>1700198.0</v>
      </c>
      <c r="B318" s="9">
        <v>0.81</v>
      </c>
      <c r="C318" s="9">
        <v>0.72</v>
      </c>
      <c r="D318" s="9">
        <v>0.5</v>
      </c>
      <c r="E318" s="9">
        <v>0.82</v>
      </c>
      <c r="F318" s="9">
        <v>0.74</v>
      </c>
      <c r="G318" s="9">
        <v>0.97</v>
      </c>
      <c r="H318" s="9">
        <v>0.78</v>
      </c>
      <c r="I318" s="9">
        <v>0.959999999999994</v>
      </c>
      <c r="J318" s="9">
        <v>0.78</v>
      </c>
      <c r="K318" s="9">
        <v>0.98</v>
      </c>
      <c r="L318" s="9">
        <v>0.89</v>
      </c>
      <c r="M318" s="9">
        <v>0.96</v>
      </c>
      <c r="N318" s="9">
        <f t="shared" si="1"/>
        <v>0.8258333333</v>
      </c>
      <c r="O318" s="10" t="str">
        <f t="shared" si="2"/>
        <v>#REF!</v>
      </c>
      <c r="P318" s="11">
        <v>70.0</v>
      </c>
      <c r="Q318" s="12">
        <f>Revenue!Q318</f>
        <v>21111.3</v>
      </c>
      <c r="R318" s="16">
        <v>259.0</v>
      </c>
      <c r="S318" s="14">
        <v>8.0</v>
      </c>
      <c r="T318" s="15"/>
      <c r="U318" s="15"/>
      <c r="V318" s="15"/>
      <c r="W318" s="15"/>
      <c r="X318" s="15"/>
      <c r="Y318" s="15"/>
      <c r="Z318" s="15"/>
      <c r="AA318" s="15"/>
      <c r="AB318" s="15"/>
      <c r="AC318" s="15"/>
    </row>
    <row r="319">
      <c r="A319" s="8">
        <v>1728673.0</v>
      </c>
      <c r="B319" s="9">
        <v>0.64</v>
      </c>
      <c r="C319" s="9">
        <v>0.68</v>
      </c>
      <c r="D319" s="9">
        <v>0.65</v>
      </c>
      <c r="E319" s="9">
        <v>0.88</v>
      </c>
      <c r="F319" s="9">
        <v>0.61</v>
      </c>
      <c r="G319" s="9">
        <v>0.81</v>
      </c>
      <c r="H319" s="9">
        <v>0.81</v>
      </c>
      <c r="I319" s="9">
        <v>0.829999999999997</v>
      </c>
      <c r="J319" s="9">
        <v>0.76</v>
      </c>
      <c r="K319" s="9">
        <v>0.78</v>
      </c>
      <c r="L319" s="9">
        <v>0.78</v>
      </c>
      <c r="M319" s="9">
        <v>0.77</v>
      </c>
      <c r="N319" s="9">
        <f t="shared" si="1"/>
        <v>0.75</v>
      </c>
      <c r="O319" s="10" t="str">
        <f t="shared" si="2"/>
        <v>#REF!</v>
      </c>
      <c r="P319" s="11">
        <v>85.0</v>
      </c>
      <c r="Q319" s="12">
        <f>Revenue!Q319</f>
        <v>23267.05</v>
      </c>
      <c r="R319" s="16">
        <v>259.0</v>
      </c>
      <c r="S319" s="14">
        <v>8.0</v>
      </c>
      <c r="T319" s="15"/>
      <c r="U319" s="15"/>
      <c r="V319" s="15"/>
      <c r="W319" s="15"/>
      <c r="X319" s="15"/>
      <c r="Y319" s="15"/>
      <c r="Z319" s="15"/>
      <c r="AA319" s="15"/>
      <c r="AB319" s="15"/>
      <c r="AC319" s="15"/>
    </row>
    <row r="320">
      <c r="A320" s="8">
        <v>2206869.0</v>
      </c>
      <c r="B320" s="9">
        <v>0.82</v>
      </c>
      <c r="C320" s="9">
        <v>0.9</v>
      </c>
      <c r="D320" s="9">
        <v>0.63</v>
      </c>
      <c r="E320" s="9">
        <v>0.77</v>
      </c>
      <c r="F320" s="9">
        <v>0.4</v>
      </c>
      <c r="G320" s="9">
        <v>0.88</v>
      </c>
      <c r="H320" s="9">
        <v>0.81</v>
      </c>
      <c r="I320" s="9">
        <v>0.809999999999997</v>
      </c>
      <c r="J320" s="9">
        <v>0.76</v>
      </c>
      <c r="K320" s="9">
        <v>0.85</v>
      </c>
      <c r="L320" s="9">
        <v>0.77</v>
      </c>
      <c r="M320" s="9">
        <v>0.71</v>
      </c>
      <c r="N320" s="9">
        <f t="shared" si="1"/>
        <v>0.7591666667</v>
      </c>
      <c r="O320" s="10" t="str">
        <f t="shared" si="2"/>
        <v>#REF!</v>
      </c>
      <c r="P320" s="11">
        <v>81.0</v>
      </c>
      <c r="Q320" s="12">
        <f>Revenue!Q320</f>
        <v>22398.93</v>
      </c>
      <c r="R320" s="16">
        <v>259.0</v>
      </c>
      <c r="S320" s="14">
        <v>8.0</v>
      </c>
      <c r="T320" s="15"/>
      <c r="U320" s="15"/>
      <c r="V320" s="15"/>
      <c r="W320" s="15"/>
      <c r="X320" s="15"/>
      <c r="Y320" s="15"/>
      <c r="Z320" s="15"/>
      <c r="AA320" s="15"/>
      <c r="AB320" s="15"/>
      <c r="AC320" s="15"/>
    </row>
    <row r="321">
      <c r="A321" s="8">
        <v>6133023.0</v>
      </c>
      <c r="B321" s="9">
        <v>0.62</v>
      </c>
      <c r="C321" s="9">
        <v>0.74</v>
      </c>
      <c r="D321" s="9">
        <v>0.51</v>
      </c>
      <c r="E321" s="9">
        <v>0.68</v>
      </c>
      <c r="F321" s="9">
        <v>0.42</v>
      </c>
      <c r="G321" s="9">
        <v>0.8</v>
      </c>
      <c r="H321" s="9">
        <v>0.89</v>
      </c>
      <c r="I321" s="9">
        <v>0.979999999999994</v>
      </c>
      <c r="J321" s="9">
        <v>0.78</v>
      </c>
      <c r="K321" s="9">
        <v>0.85</v>
      </c>
      <c r="L321" s="9">
        <v>0.9</v>
      </c>
      <c r="M321" s="9">
        <v>0.82</v>
      </c>
      <c r="N321" s="9">
        <f t="shared" si="1"/>
        <v>0.7491666667</v>
      </c>
      <c r="O321" s="10" t="str">
        <f t="shared" si="2"/>
        <v>#REF!</v>
      </c>
      <c r="P321" s="11">
        <v>123.0</v>
      </c>
      <c r="Q321" s="12">
        <f>Revenue!Q321</f>
        <v>33617.13</v>
      </c>
      <c r="R321" s="16">
        <v>259.0</v>
      </c>
      <c r="S321" s="14">
        <v>8.0</v>
      </c>
      <c r="T321" s="15"/>
      <c r="U321" s="15"/>
      <c r="V321" s="15"/>
      <c r="W321" s="15"/>
      <c r="X321" s="15"/>
      <c r="Y321" s="15"/>
      <c r="Z321" s="15"/>
      <c r="AA321" s="15"/>
      <c r="AB321" s="15"/>
      <c r="AC321" s="15"/>
    </row>
    <row r="322">
      <c r="A322" s="8">
        <v>6184085.0</v>
      </c>
      <c r="B322" s="9">
        <v>0.73</v>
      </c>
      <c r="C322" s="9">
        <v>0.99</v>
      </c>
      <c r="D322" s="9">
        <v>0.55</v>
      </c>
      <c r="E322" s="9">
        <v>0.5</v>
      </c>
      <c r="F322" s="9">
        <v>0.41</v>
      </c>
      <c r="G322" s="9">
        <v>0.77</v>
      </c>
      <c r="H322" s="9">
        <v>0.83</v>
      </c>
      <c r="I322" s="9">
        <v>0.909999999999995</v>
      </c>
      <c r="J322" s="9">
        <v>0.91</v>
      </c>
      <c r="K322" s="9">
        <v>0.72</v>
      </c>
      <c r="L322" s="9">
        <v>0.78</v>
      </c>
      <c r="M322" s="9">
        <v>1.0</v>
      </c>
      <c r="N322" s="9">
        <f t="shared" si="1"/>
        <v>0.7583333333</v>
      </c>
      <c r="O322" s="10" t="str">
        <f t="shared" si="2"/>
        <v>#REF!</v>
      </c>
      <c r="P322" s="11">
        <v>119.0</v>
      </c>
      <c r="Q322" s="12">
        <f>Revenue!Q322</f>
        <v>32864.23</v>
      </c>
      <c r="R322" s="16">
        <v>259.0</v>
      </c>
      <c r="S322" s="14">
        <v>8.0</v>
      </c>
      <c r="T322" s="15"/>
      <c r="U322" s="15"/>
      <c r="V322" s="15"/>
      <c r="W322" s="15"/>
      <c r="X322" s="15"/>
      <c r="Y322" s="15"/>
      <c r="Z322" s="15"/>
      <c r="AA322" s="15"/>
      <c r="AB322" s="15"/>
      <c r="AC322" s="15"/>
    </row>
    <row r="323">
      <c r="A323" s="8">
        <v>6629060.0</v>
      </c>
      <c r="B323" s="9">
        <v>0.97</v>
      </c>
      <c r="C323" s="9">
        <v>0.67</v>
      </c>
      <c r="D323" s="9">
        <v>0.63</v>
      </c>
      <c r="E323" s="9">
        <v>0.57</v>
      </c>
      <c r="F323" s="9">
        <v>0.59</v>
      </c>
      <c r="G323" s="9">
        <v>0.81</v>
      </c>
      <c r="H323" s="9">
        <v>0.73</v>
      </c>
      <c r="I323" s="9">
        <v>0.69</v>
      </c>
      <c r="J323" s="9">
        <v>0.91</v>
      </c>
      <c r="K323" s="9">
        <v>0.75</v>
      </c>
      <c r="L323" s="9">
        <v>0.99</v>
      </c>
      <c r="M323" s="9">
        <v>0.83</v>
      </c>
      <c r="N323" s="9">
        <f t="shared" si="1"/>
        <v>0.7616666667</v>
      </c>
      <c r="O323" s="10" t="str">
        <f t="shared" si="2"/>
        <v>#REF!</v>
      </c>
      <c r="P323" s="11">
        <v>100.0</v>
      </c>
      <c r="Q323" s="12">
        <f>Revenue!Q323</f>
        <v>27805</v>
      </c>
      <c r="R323" s="16">
        <v>259.0</v>
      </c>
      <c r="S323" s="14">
        <v>8.0</v>
      </c>
      <c r="T323" s="15"/>
      <c r="U323" s="15"/>
      <c r="V323" s="15"/>
      <c r="W323" s="15"/>
      <c r="X323" s="15"/>
      <c r="Y323" s="15"/>
      <c r="Z323" s="15"/>
      <c r="AA323" s="15"/>
      <c r="AB323" s="15"/>
      <c r="AC323" s="15"/>
    </row>
    <row r="324">
      <c r="A324" s="8">
        <v>7158567.0</v>
      </c>
      <c r="B324" s="9">
        <v>0.74</v>
      </c>
      <c r="C324" s="9">
        <v>0.7</v>
      </c>
      <c r="D324" s="9">
        <v>0.48</v>
      </c>
      <c r="E324" s="9">
        <v>0.54</v>
      </c>
      <c r="F324" s="9">
        <v>0.65</v>
      </c>
      <c r="G324" s="9">
        <v>0.87</v>
      </c>
      <c r="H324" s="9">
        <v>0.78</v>
      </c>
      <c r="I324" s="9">
        <v>0.719999999999999</v>
      </c>
      <c r="J324" s="9">
        <v>0.76</v>
      </c>
      <c r="K324" s="9">
        <v>0.9</v>
      </c>
      <c r="L324" s="9">
        <v>0.71</v>
      </c>
      <c r="M324" s="9">
        <v>0.85</v>
      </c>
      <c r="N324" s="9">
        <f t="shared" si="1"/>
        <v>0.725</v>
      </c>
      <c r="O324" s="10" t="str">
        <f t="shared" si="2"/>
        <v>#REF!</v>
      </c>
      <c r="P324" s="11">
        <v>119.0</v>
      </c>
      <c r="Q324" s="12">
        <f>Revenue!Q324</f>
        <v>31501.68</v>
      </c>
      <c r="R324" s="16">
        <v>259.0</v>
      </c>
      <c r="S324" s="14">
        <v>8.0</v>
      </c>
      <c r="T324" s="15"/>
      <c r="U324" s="15"/>
      <c r="V324" s="15"/>
      <c r="W324" s="15"/>
      <c r="X324" s="15"/>
      <c r="Y324" s="15"/>
      <c r="Z324" s="15"/>
      <c r="AA324" s="15"/>
      <c r="AB324" s="15"/>
      <c r="AC324" s="15"/>
    </row>
    <row r="325">
      <c r="A325" s="8">
        <v>8185243.0</v>
      </c>
      <c r="B325" s="9">
        <v>0.79</v>
      </c>
      <c r="C325" s="9">
        <v>0.97</v>
      </c>
      <c r="D325" s="9">
        <v>0.85</v>
      </c>
      <c r="E325" s="9">
        <v>0.71</v>
      </c>
      <c r="F325" s="9">
        <v>0.75</v>
      </c>
      <c r="G325" s="9">
        <v>0.69</v>
      </c>
      <c r="H325" s="9">
        <v>0.99</v>
      </c>
      <c r="I325" s="9">
        <v>0.999999999999993</v>
      </c>
      <c r="J325" s="9">
        <v>0.86</v>
      </c>
      <c r="K325" s="9">
        <v>0.79</v>
      </c>
      <c r="L325" s="9">
        <v>0.88</v>
      </c>
      <c r="M325" s="9">
        <v>0.81</v>
      </c>
      <c r="N325" s="9">
        <f t="shared" si="1"/>
        <v>0.8408333333</v>
      </c>
      <c r="O325" s="10" t="str">
        <f t="shared" si="2"/>
        <v>#REF!</v>
      </c>
      <c r="P325" s="11">
        <v>108.0</v>
      </c>
      <c r="Q325" s="12">
        <f>Revenue!Q325</f>
        <v>33127.92</v>
      </c>
      <c r="R325" s="16">
        <v>259.0</v>
      </c>
      <c r="S325" s="14">
        <v>8.0</v>
      </c>
      <c r="T325" s="15"/>
      <c r="U325" s="15"/>
      <c r="V325" s="15"/>
      <c r="W325" s="15"/>
      <c r="X325" s="15"/>
      <c r="Y325" s="15"/>
      <c r="Z325" s="15"/>
      <c r="AA325" s="15"/>
      <c r="AB325" s="15"/>
      <c r="AC325" s="15"/>
    </row>
    <row r="326">
      <c r="A326" s="8">
        <v>8552155.0</v>
      </c>
      <c r="B326" s="9">
        <v>0.92</v>
      </c>
      <c r="C326" s="9">
        <v>0.71</v>
      </c>
      <c r="D326" s="9">
        <v>0.87</v>
      </c>
      <c r="E326" s="9">
        <v>0.8</v>
      </c>
      <c r="F326" s="9">
        <v>0.8</v>
      </c>
      <c r="G326" s="9">
        <v>0.92</v>
      </c>
      <c r="H326" s="9">
        <v>0.77</v>
      </c>
      <c r="I326" s="9">
        <v>0.719999999999999</v>
      </c>
      <c r="J326" s="9">
        <v>0.76</v>
      </c>
      <c r="K326" s="9">
        <v>0.96</v>
      </c>
      <c r="L326" s="9">
        <v>0.88</v>
      </c>
      <c r="M326" s="9">
        <v>0.76</v>
      </c>
      <c r="N326" s="9">
        <f t="shared" si="1"/>
        <v>0.8225</v>
      </c>
      <c r="O326" s="10" t="str">
        <f t="shared" si="2"/>
        <v>#REF!</v>
      </c>
      <c r="P326" s="11">
        <v>150.0</v>
      </c>
      <c r="Q326" s="12">
        <f>Revenue!Q326</f>
        <v>45072</v>
      </c>
      <c r="R326" s="16">
        <v>259.0</v>
      </c>
      <c r="S326" s="14">
        <v>8.0</v>
      </c>
      <c r="T326" s="15"/>
      <c r="U326" s="15"/>
      <c r="V326" s="15"/>
      <c r="W326" s="15"/>
      <c r="X326" s="15"/>
      <c r="Y326" s="15"/>
      <c r="Z326" s="15"/>
      <c r="AA326" s="15"/>
      <c r="AB326" s="15"/>
      <c r="AC326" s="15"/>
    </row>
    <row r="327">
      <c r="A327" s="8">
        <v>8608361.0</v>
      </c>
      <c r="B327" s="9">
        <v>0.99</v>
      </c>
      <c r="C327" s="9">
        <v>0.98</v>
      </c>
      <c r="D327" s="9">
        <v>0.86</v>
      </c>
      <c r="E327" s="9">
        <v>0.62</v>
      </c>
      <c r="F327" s="9">
        <v>0.42</v>
      </c>
      <c r="G327" s="9">
        <v>0.76</v>
      </c>
      <c r="H327" s="9">
        <v>0.85</v>
      </c>
      <c r="I327" s="9">
        <v>0.68</v>
      </c>
      <c r="J327" s="9">
        <v>0.87</v>
      </c>
      <c r="K327" s="9">
        <v>0.83</v>
      </c>
      <c r="L327" s="9">
        <v>0.83</v>
      </c>
      <c r="M327" s="9">
        <v>0.88</v>
      </c>
      <c r="N327" s="9">
        <f t="shared" si="1"/>
        <v>0.7975</v>
      </c>
      <c r="O327" s="10" t="str">
        <f t="shared" si="2"/>
        <v>#REF!</v>
      </c>
      <c r="P327" s="11">
        <v>82.0</v>
      </c>
      <c r="Q327" s="12">
        <f>Revenue!Q327</f>
        <v>23833.3</v>
      </c>
      <c r="R327" s="16">
        <v>259.0</v>
      </c>
      <c r="S327" s="14">
        <v>8.0</v>
      </c>
      <c r="T327" s="15"/>
      <c r="U327" s="15"/>
      <c r="V327" s="15"/>
      <c r="W327" s="15"/>
      <c r="X327" s="15"/>
      <c r="Y327" s="15"/>
      <c r="Z327" s="15"/>
      <c r="AA327" s="15"/>
      <c r="AB327" s="15"/>
      <c r="AC327" s="15"/>
    </row>
    <row r="328">
      <c r="A328" s="8">
        <v>9488794.0</v>
      </c>
      <c r="B328" s="9">
        <v>0.88</v>
      </c>
      <c r="C328" s="9">
        <v>0.85</v>
      </c>
      <c r="D328" s="9">
        <v>0.84</v>
      </c>
      <c r="E328" s="9">
        <v>0.56</v>
      </c>
      <c r="F328" s="9">
        <v>0.62</v>
      </c>
      <c r="G328" s="9">
        <v>0.99</v>
      </c>
      <c r="H328" s="9">
        <v>0.77</v>
      </c>
      <c r="I328" s="9">
        <v>0.999999999999993</v>
      </c>
      <c r="J328" s="9">
        <v>0.9</v>
      </c>
      <c r="K328" s="9">
        <v>0.83</v>
      </c>
      <c r="L328" s="9">
        <v>0.93</v>
      </c>
      <c r="M328" s="9">
        <v>0.82</v>
      </c>
      <c r="N328" s="9">
        <f t="shared" si="1"/>
        <v>0.8325</v>
      </c>
      <c r="O328" s="10" t="str">
        <f t="shared" si="2"/>
        <v>#REF!</v>
      </c>
      <c r="P328" s="11">
        <v>91.0</v>
      </c>
      <c r="Q328" s="12">
        <f>Revenue!Q328</f>
        <v>27642.16</v>
      </c>
      <c r="R328" s="16">
        <v>259.0</v>
      </c>
      <c r="S328" s="14">
        <v>8.0</v>
      </c>
      <c r="T328" s="15"/>
      <c r="U328" s="15"/>
      <c r="V328" s="15"/>
      <c r="W328" s="15"/>
      <c r="X328" s="15"/>
      <c r="Y328" s="15"/>
      <c r="Z328" s="15"/>
      <c r="AA328" s="15"/>
      <c r="AB328" s="15"/>
      <c r="AC328" s="15"/>
    </row>
    <row r="329">
      <c r="A329" s="8">
        <v>1.1336987E7</v>
      </c>
      <c r="B329" s="9">
        <v>0.85</v>
      </c>
      <c r="C329" s="9">
        <v>0.85</v>
      </c>
      <c r="D329" s="9">
        <v>0.66</v>
      </c>
      <c r="E329" s="9">
        <v>0.89</v>
      </c>
      <c r="F329" s="9">
        <v>0.82</v>
      </c>
      <c r="G329" s="9">
        <v>0.65</v>
      </c>
      <c r="H329" s="9">
        <v>0.87</v>
      </c>
      <c r="I329" s="9">
        <v>0.7</v>
      </c>
      <c r="J329" s="9">
        <v>0.99</v>
      </c>
      <c r="K329" s="9">
        <v>0.8</v>
      </c>
      <c r="L329" s="9">
        <v>0.92</v>
      </c>
      <c r="M329" s="9">
        <v>0.75</v>
      </c>
      <c r="N329" s="9">
        <f t="shared" si="1"/>
        <v>0.8125</v>
      </c>
      <c r="O329" s="10" t="str">
        <f t="shared" si="2"/>
        <v>#REF!</v>
      </c>
      <c r="P329" s="11">
        <v>107.0</v>
      </c>
      <c r="Q329" s="12">
        <f>Revenue!Q329</f>
        <v>31698.75</v>
      </c>
      <c r="R329" s="16">
        <v>259.0</v>
      </c>
      <c r="S329" s="14">
        <v>8.0</v>
      </c>
      <c r="T329" s="15"/>
      <c r="U329" s="15"/>
      <c r="V329" s="15"/>
      <c r="W329" s="15"/>
      <c r="X329" s="15"/>
      <c r="Y329" s="15"/>
      <c r="Z329" s="15"/>
      <c r="AA329" s="15"/>
      <c r="AB329" s="15"/>
      <c r="AC329" s="15"/>
    </row>
    <row r="330">
      <c r="A330" s="8">
        <v>1.3060936E7</v>
      </c>
      <c r="B330" s="9">
        <v>0.61</v>
      </c>
      <c r="C330" s="9">
        <v>0.81</v>
      </c>
      <c r="D330" s="9">
        <v>0.75</v>
      </c>
      <c r="E330" s="9">
        <v>0.73</v>
      </c>
      <c r="F330" s="9">
        <v>0.42</v>
      </c>
      <c r="G330" s="9">
        <v>0.68</v>
      </c>
      <c r="H330" s="9">
        <v>0.86</v>
      </c>
      <c r="I330" s="9">
        <v>0.749999999999999</v>
      </c>
      <c r="J330" s="9">
        <v>0.78</v>
      </c>
      <c r="K330" s="9">
        <v>0.99</v>
      </c>
      <c r="L330" s="9">
        <v>0.91</v>
      </c>
      <c r="M330" s="9">
        <v>0.8</v>
      </c>
      <c r="N330" s="9">
        <f t="shared" si="1"/>
        <v>0.7575</v>
      </c>
      <c r="O330" s="10" t="str">
        <f t="shared" si="2"/>
        <v>#REF!</v>
      </c>
      <c r="P330" s="11">
        <v>125.0</v>
      </c>
      <c r="Q330" s="12">
        <f>Revenue!Q330</f>
        <v>34532.5</v>
      </c>
      <c r="R330" s="16">
        <v>259.0</v>
      </c>
      <c r="S330" s="14">
        <v>8.0</v>
      </c>
      <c r="T330" s="15"/>
      <c r="U330" s="15"/>
      <c r="V330" s="15"/>
      <c r="W330" s="15"/>
      <c r="X330" s="15"/>
      <c r="Y330" s="15"/>
      <c r="Z330" s="15"/>
      <c r="AA330" s="15"/>
      <c r="AB330" s="15"/>
      <c r="AC330" s="15"/>
    </row>
    <row r="331">
      <c r="A331" s="8">
        <v>1.3675429E7</v>
      </c>
      <c r="B331" s="9">
        <v>0.91</v>
      </c>
      <c r="C331" s="9">
        <v>0.88</v>
      </c>
      <c r="D331" s="9">
        <v>0.6</v>
      </c>
      <c r="E331" s="9">
        <v>0.47</v>
      </c>
      <c r="F331" s="9">
        <v>0.69</v>
      </c>
      <c r="G331" s="9">
        <v>0.65</v>
      </c>
      <c r="H331" s="9">
        <v>0.93</v>
      </c>
      <c r="I331" s="9">
        <v>0.959999999999994</v>
      </c>
      <c r="J331" s="9">
        <v>0.98</v>
      </c>
      <c r="K331" s="9">
        <v>0.85</v>
      </c>
      <c r="L331" s="9">
        <v>0.95</v>
      </c>
      <c r="M331" s="9">
        <v>0.85</v>
      </c>
      <c r="N331" s="9">
        <f t="shared" si="1"/>
        <v>0.81</v>
      </c>
      <c r="O331" s="10" t="str">
        <f t="shared" si="2"/>
        <v>#REF!</v>
      </c>
      <c r="P331" s="11">
        <v>102.0</v>
      </c>
      <c r="Q331" s="12">
        <f>Revenue!Q331</f>
        <v>30154.26</v>
      </c>
      <c r="R331" s="16">
        <v>259.0</v>
      </c>
      <c r="S331" s="14">
        <v>8.0</v>
      </c>
      <c r="T331" s="15"/>
      <c r="U331" s="15"/>
      <c r="V331" s="15"/>
      <c r="W331" s="15"/>
      <c r="X331" s="15"/>
      <c r="Y331" s="15"/>
      <c r="Z331" s="15"/>
      <c r="AA331" s="15"/>
      <c r="AB331" s="15"/>
      <c r="AC331" s="15"/>
    </row>
    <row r="332">
      <c r="A332" s="8">
        <v>1.4120755E7</v>
      </c>
      <c r="B332" s="9">
        <v>0.72</v>
      </c>
      <c r="C332" s="9">
        <v>0.85</v>
      </c>
      <c r="D332" s="9">
        <v>0.68</v>
      </c>
      <c r="E332" s="9">
        <v>0.7</v>
      </c>
      <c r="F332" s="9">
        <v>0.38</v>
      </c>
      <c r="G332" s="9">
        <v>0.97</v>
      </c>
      <c r="H332" s="9">
        <v>0.76</v>
      </c>
      <c r="I332" s="9">
        <v>0.979999999999994</v>
      </c>
      <c r="J332" s="9">
        <v>0.91</v>
      </c>
      <c r="K332" s="9">
        <v>0.78</v>
      </c>
      <c r="L332" s="9">
        <v>0.99</v>
      </c>
      <c r="M332" s="9">
        <v>0.76</v>
      </c>
      <c r="N332" s="9">
        <f t="shared" si="1"/>
        <v>0.79</v>
      </c>
      <c r="O332" s="10" t="str">
        <f t="shared" si="2"/>
        <v>#REF!</v>
      </c>
      <c r="P332" s="11">
        <v>125.0</v>
      </c>
      <c r="Q332" s="12">
        <f>Revenue!Q332</f>
        <v>35970</v>
      </c>
      <c r="R332" s="16">
        <v>259.0</v>
      </c>
      <c r="S332" s="14">
        <v>8.0</v>
      </c>
      <c r="T332" s="15"/>
      <c r="U332" s="15"/>
      <c r="V332" s="15"/>
      <c r="W332" s="15"/>
      <c r="X332" s="15"/>
      <c r="Y332" s="15"/>
      <c r="Z332" s="15"/>
      <c r="AA332" s="15"/>
      <c r="AB332" s="15"/>
      <c r="AC332" s="15"/>
    </row>
    <row r="333">
      <c r="A333" s="8">
        <v>1.5599447E7</v>
      </c>
      <c r="B333" s="9">
        <v>0.71</v>
      </c>
      <c r="C333" s="9">
        <v>0.95</v>
      </c>
      <c r="D333" s="9">
        <v>0.81</v>
      </c>
      <c r="E333" s="9">
        <v>0.54</v>
      </c>
      <c r="F333" s="9">
        <v>0.48</v>
      </c>
      <c r="G333" s="9">
        <v>0.76</v>
      </c>
      <c r="H333" s="9">
        <v>0.84</v>
      </c>
      <c r="I333" s="9">
        <v>0.759999999999998</v>
      </c>
      <c r="J333" s="9">
        <v>0.76</v>
      </c>
      <c r="K333" s="9">
        <v>0.86</v>
      </c>
      <c r="L333" s="9">
        <v>0.94</v>
      </c>
      <c r="M333" s="9">
        <v>0.72</v>
      </c>
      <c r="N333" s="9">
        <f t="shared" si="1"/>
        <v>0.7608333333</v>
      </c>
      <c r="O333" s="10" t="str">
        <f t="shared" si="2"/>
        <v>#REF!</v>
      </c>
      <c r="P333" s="11">
        <v>189.0</v>
      </c>
      <c r="Q333" s="12">
        <f>Revenue!Q333</f>
        <v>52387.02</v>
      </c>
      <c r="R333" s="16">
        <v>259.0</v>
      </c>
      <c r="S333" s="14">
        <v>8.0</v>
      </c>
      <c r="T333" s="15"/>
      <c r="U333" s="15"/>
      <c r="V333" s="15"/>
      <c r="W333" s="15"/>
      <c r="X333" s="15"/>
      <c r="Y333" s="15"/>
      <c r="Z333" s="15"/>
      <c r="AA333" s="15"/>
      <c r="AB333" s="15"/>
      <c r="AC333" s="15"/>
    </row>
    <row r="334">
      <c r="A334" s="8">
        <v>1.6437727E7</v>
      </c>
      <c r="B334" s="9">
        <v>0.62</v>
      </c>
      <c r="C334" s="9">
        <v>1.0</v>
      </c>
      <c r="D334" s="9">
        <v>0.64</v>
      </c>
      <c r="E334" s="9">
        <v>0.68</v>
      </c>
      <c r="F334" s="9">
        <v>0.61</v>
      </c>
      <c r="G334" s="9">
        <v>0.93</v>
      </c>
      <c r="H334" s="9">
        <v>0.86</v>
      </c>
      <c r="I334" s="9">
        <v>0.819999999999997</v>
      </c>
      <c r="J334" s="9">
        <v>0.86</v>
      </c>
      <c r="K334" s="9">
        <v>0.85</v>
      </c>
      <c r="L334" s="9">
        <v>0.84</v>
      </c>
      <c r="M334" s="9">
        <v>0.85</v>
      </c>
      <c r="N334" s="9">
        <f t="shared" si="1"/>
        <v>0.7966666667</v>
      </c>
      <c r="O334" s="10" t="str">
        <f t="shared" si="2"/>
        <v>#REF!</v>
      </c>
      <c r="P334" s="11">
        <v>125.0</v>
      </c>
      <c r="Q334" s="12">
        <f>Revenue!Q334</f>
        <v>36256.25</v>
      </c>
      <c r="R334" s="16">
        <v>259.0</v>
      </c>
      <c r="S334" s="14">
        <v>8.0</v>
      </c>
      <c r="T334" s="15"/>
      <c r="U334" s="15"/>
      <c r="V334" s="15"/>
      <c r="W334" s="15"/>
      <c r="X334" s="15"/>
      <c r="Y334" s="15"/>
      <c r="Z334" s="15"/>
      <c r="AA334" s="15"/>
      <c r="AB334" s="15"/>
      <c r="AC334" s="15"/>
    </row>
    <row r="335">
      <c r="A335" s="8">
        <v>1.6871676E7</v>
      </c>
      <c r="B335" s="9">
        <v>0.81</v>
      </c>
      <c r="C335" s="9">
        <v>0.85</v>
      </c>
      <c r="D335" s="9">
        <v>0.44</v>
      </c>
      <c r="E335" s="9">
        <v>0.68</v>
      </c>
      <c r="F335" s="9">
        <v>0.46</v>
      </c>
      <c r="G335" s="9">
        <v>0.66</v>
      </c>
      <c r="H335" s="9">
        <v>0.78</v>
      </c>
      <c r="I335" s="9">
        <v>0.68</v>
      </c>
      <c r="J335" s="9">
        <v>0.8</v>
      </c>
      <c r="K335" s="9">
        <v>0.93</v>
      </c>
      <c r="L335" s="9">
        <v>0.78</v>
      </c>
      <c r="M335" s="9">
        <v>0.76</v>
      </c>
      <c r="N335" s="9">
        <f t="shared" si="1"/>
        <v>0.7191666667</v>
      </c>
      <c r="O335" s="10" t="str">
        <f t="shared" si="2"/>
        <v>#REF!</v>
      </c>
      <c r="P335" s="11">
        <v>102.0</v>
      </c>
      <c r="Q335" s="12">
        <f>Revenue!Q335</f>
        <v>26730.12</v>
      </c>
      <c r="R335" s="16">
        <v>259.0</v>
      </c>
      <c r="S335" s="14">
        <v>8.0</v>
      </c>
      <c r="T335" s="15"/>
      <c r="U335" s="15"/>
      <c r="V335" s="15"/>
      <c r="W335" s="15"/>
      <c r="X335" s="15"/>
      <c r="Y335" s="15"/>
      <c r="Z335" s="15"/>
      <c r="AA335" s="15"/>
      <c r="AB335" s="15"/>
      <c r="AC335" s="15"/>
    </row>
    <row r="336">
      <c r="A336" s="8">
        <v>1.9605653E7</v>
      </c>
      <c r="B336" s="9">
        <v>0.98</v>
      </c>
      <c r="C336" s="9">
        <v>0.88</v>
      </c>
      <c r="D336" s="9">
        <v>0.63</v>
      </c>
      <c r="E336" s="9">
        <v>0.7</v>
      </c>
      <c r="F336" s="9">
        <v>0.75</v>
      </c>
      <c r="G336" s="9">
        <v>0.75</v>
      </c>
      <c r="H336" s="9">
        <v>0.87</v>
      </c>
      <c r="I336" s="9">
        <v>0.929999999999995</v>
      </c>
      <c r="J336" s="9">
        <v>0.86</v>
      </c>
      <c r="K336" s="9">
        <v>0.91</v>
      </c>
      <c r="L336" s="9">
        <v>0.77</v>
      </c>
      <c r="M336" s="9">
        <v>0.9</v>
      </c>
      <c r="N336" s="9">
        <f t="shared" si="1"/>
        <v>0.8275</v>
      </c>
      <c r="O336" s="10" t="str">
        <f t="shared" si="2"/>
        <v>#REF!</v>
      </c>
      <c r="P336" s="11">
        <v>119.0</v>
      </c>
      <c r="Q336" s="12">
        <f>Revenue!Q336</f>
        <v>35951.09</v>
      </c>
      <c r="R336" s="16">
        <v>259.0</v>
      </c>
      <c r="S336" s="14">
        <v>8.0</v>
      </c>
      <c r="T336" s="15"/>
      <c r="U336" s="15"/>
      <c r="V336" s="15"/>
      <c r="W336" s="15"/>
      <c r="X336" s="15"/>
      <c r="Y336" s="15"/>
      <c r="Z336" s="15"/>
      <c r="AA336" s="15"/>
      <c r="AB336" s="15"/>
      <c r="AC336" s="15"/>
    </row>
    <row r="337">
      <c r="A337" s="8">
        <v>2.0483092E7</v>
      </c>
      <c r="B337" s="9">
        <v>0.87</v>
      </c>
      <c r="C337" s="9">
        <v>0.82</v>
      </c>
      <c r="D337" s="9">
        <v>0.65</v>
      </c>
      <c r="E337" s="9">
        <v>0.49</v>
      </c>
      <c r="F337" s="9">
        <v>0.41</v>
      </c>
      <c r="G337" s="9">
        <v>0.96</v>
      </c>
      <c r="H337" s="9">
        <v>0.72</v>
      </c>
      <c r="I337" s="9">
        <v>0.849999999999997</v>
      </c>
      <c r="J337" s="9">
        <v>0.93</v>
      </c>
      <c r="K337" s="9">
        <v>0.81</v>
      </c>
      <c r="L337" s="9">
        <v>0.85</v>
      </c>
      <c r="M337" s="9">
        <v>0.91</v>
      </c>
      <c r="N337" s="9">
        <f t="shared" si="1"/>
        <v>0.7725</v>
      </c>
      <c r="O337" s="10" t="str">
        <f t="shared" si="2"/>
        <v>#REF!</v>
      </c>
      <c r="P337" s="11">
        <v>85.0</v>
      </c>
      <c r="Q337" s="12">
        <f>Revenue!Q337</f>
        <v>23942.8</v>
      </c>
      <c r="R337" s="16">
        <v>259.0</v>
      </c>
      <c r="S337" s="14">
        <v>8.0</v>
      </c>
      <c r="T337" s="15"/>
      <c r="U337" s="15"/>
      <c r="V337" s="15"/>
      <c r="W337" s="15"/>
      <c r="X337" s="15"/>
      <c r="Y337" s="15"/>
      <c r="Z337" s="15"/>
      <c r="AA337" s="15"/>
      <c r="AB337" s="15"/>
      <c r="AC337" s="15"/>
    </row>
    <row r="338">
      <c r="A338" s="8">
        <v>2.0709378E7</v>
      </c>
      <c r="B338" s="9">
        <v>0.93</v>
      </c>
      <c r="C338" s="9">
        <v>0.68</v>
      </c>
      <c r="D338" s="9">
        <v>0.47</v>
      </c>
      <c r="E338" s="9">
        <v>0.63</v>
      </c>
      <c r="F338" s="9">
        <v>0.6</v>
      </c>
      <c r="G338" s="9">
        <v>0.66</v>
      </c>
      <c r="H338" s="9">
        <v>1.0</v>
      </c>
      <c r="I338" s="9">
        <v>0.969999999999994</v>
      </c>
      <c r="J338" s="9">
        <v>0.96</v>
      </c>
      <c r="K338" s="9">
        <v>0.83</v>
      </c>
      <c r="L338" s="9">
        <v>0.81</v>
      </c>
      <c r="M338" s="9">
        <v>0.76</v>
      </c>
      <c r="N338" s="9">
        <f t="shared" si="1"/>
        <v>0.775</v>
      </c>
      <c r="O338" s="10" t="str">
        <f t="shared" si="2"/>
        <v>#REF!</v>
      </c>
      <c r="P338" s="11">
        <v>132.0</v>
      </c>
      <c r="Q338" s="12">
        <f>Revenue!Q338</f>
        <v>37382.4</v>
      </c>
      <c r="R338" s="16">
        <v>259.0</v>
      </c>
      <c r="S338" s="14">
        <v>8.0</v>
      </c>
      <c r="T338" s="15"/>
      <c r="U338" s="15"/>
      <c r="V338" s="15"/>
      <c r="W338" s="15"/>
      <c r="X338" s="15"/>
      <c r="Y338" s="15"/>
      <c r="Z338" s="15"/>
      <c r="AA338" s="15"/>
      <c r="AB338" s="15"/>
      <c r="AC338" s="15"/>
    </row>
    <row r="339">
      <c r="A339" s="8">
        <v>2.2829341E7</v>
      </c>
      <c r="B339" s="9">
        <v>0.67</v>
      </c>
      <c r="C339" s="9">
        <v>1.0</v>
      </c>
      <c r="D339" s="9">
        <v>0.86</v>
      </c>
      <c r="E339" s="9">
        <v>0.48</v>
      </c>
      <c r="F339" s="9">
        <v>0.5</v>
      </c>
      <c r="G339" s="9">
        <v>1.0</v>
      </c>
      <c r="H339" s="9">
        <v>0.84</v>
      </c>
      <c r="I339" s="9">
        <v>0.789999999999998</v>
      </c>
      <c r="J339" s="9">
        <v>0.95</v>
      </c>
      <c r="K339" s="9">
        <v>0.74</v>
      </c>
      <c r="L339" s="9">
        <v>0.9</v>
      </c>
      <c r="M339" s="9">
        <v>0.72</v>
      </c>
      <c r="N339" s="9">
        <f t="shared" si="1"/>
        <v>0.7875</v>
      </c>
      <c r="O339" s="10" t="str">
        <f t="shared" si="2"/>
        <v>#REF!</v>
      </c>
      <c r="P339" s="11">
        <v>125.0</v>
      </c>
      <c r="Q339" s="12">
        <f>Revenue!Q339</f>
        <v>35827.5</v>
      </c>
      <c r="R339" s="16">
        <v>259.0</v>
      </c>
      <c r="S339" s="14">
        <v>8.0</v>
      </c>
      <c r="T339" s="15"/>
      <c r="U339" s="15"/>
      <c r="V339" s="15"/>
      <c r="W339" s="15"/>
      <c r="X339" s="15"/>
      <c r="Y339" s="15"/>
      <c r="Z339" s="15"/>
      <c r="AA339" s="15"/>
      <c r="AB339" s="15"/>
      <c r="AC339" s="15"/>
    </row>
    <row r="340">
      <c r="A340" s="8">
        <v>2.3921376E7</v>
      </c>
      <c r="B340" s="9">
        <v>0.83</v>
      </c>
      <c r="C340" s="9">
        <v>0.85</v>
      </c>
      <c r="D340" s="9">
        <v>0.5</v>
      </c>
      <c r="E340" s="9">
        <v>0.45</v>
      </c>
      <c r="F340" s="9">
        <v>0.79</v>
      </c>
      <c r="G340" s="9">
        <v>0.84</v>
      </c>
      <c r="H340" s="9">
        <v>0.96</v>
      </c>
      <c r="I340" s="9">
        <v>0.879999999999996</v>
      </c>
      <c r="J340" s="9">
        <v>0.99</v>
      </c>
      <c r="K340" s="9">
        <v>0.78</v>
      </c>
      <c r="L340" s="9">
        <v>0.85</v>
      </c>
      <c r="M340" s="9">
        <v>0.68</v>
      </c>
      <c r="N340" s="9">
        <f t="shared" si="1"/>
        <v>0.7833333333</v>
      </c>
      <c r="O340" s="10" t="str">
        <f t="shared" si="2"/>
        <v>#REF!</v>
      </c>
      <c r="P340" s="11">
        <v>141.0</v>
      </c>
      <c r="Q340" s="12">
        <f>Revenue!Q340</f>
        <v>40286.52</v>
      </c>
      <c r="R340" s="16">
        <v>259.0</v>
      </c>
      <c r="S340" s="14">
        <v>8.0</v>
      </c>
      <c r="T340" s="15"/>
      <c r="U340" s="15"/>
      <c r="V340" s="15"/>
      <c r="W340" s="15"/>
      <c r="X340" s="15"/>
      <c r="Y340" s="15"/>
      <c r="Z340" s="15"/>
      <c r="AA340" s="15"/>
      <c r="AB340" s="15"/>
      <c r="AC340" s="15"/>
    </row>
    <row r="341">
      <c r="A341" s="8">
        <v>9729912.0</v>
      </c>
      <c r="B341" s="9">
        <v>0.83</v>
      </c>
      <c r="C341" s="9">
        <v>0.88</v>
      </c>
      <c r="D341" s="9">
        <v>0.79</v>
      </c>
      <c r="E341" s="9">
        <v>0.62</v>
      </c>
      <c r="F341" s="9">
        <v>0.75</v>
      </c>
      <c r="G341" s="9">
        <v>0.89</v>
      </c>
      <c r="H341" s="9">
        <v>0.9</v>
      </c>
      <c r="I341" s="9">
        <v>0.799999999999998</v>
      </c>
      <c r="J341" s="9">
        <v>0.98</v>
      </c>
      <c r="K341" s="9">
        <v>0.74</v>
      </c>
      <c r="L341" s="9">
        <v>0.71</v>
      </c>
      <c r="M341" s="9">
        <v>0.8</v>
      </c>
      <c r="N341" s="9">
        <f t="shared" si="1"/>
        <v>0.8075</v>
      </c>
      <c r="O341" s="10" t="str">
        <f t="shared" si="2"/>
        <v>#REF!</v>
      </c>
      <c r="P341" s="11">
        <v>120.0</v>
      </c>
      <c r="Q341" s="12">
        <f>Revenue!Q341</f>
        <v>35346</v>
      </c>
      <c r="R341" s="16">
        <v>259.0</v>
      </c>
      <c r="S341" s="14">
        <v>8.0</v>
      </c>
      <c r="T341" s="15"/>
      <c r="U341" s="15"/>
      <c r="V341" s="15"/>
      <c r="W341" s="15"/>
      <c r="X341" s="15"/>
      <c r="Y341" s="15"/>
      <c r="Z341" s="15"/>
      <c r="AA341" s="15"/>
      <c r="AB341" s="15"/>
      <c r="AC341" s="15"/>
    </row>
    <row r="342">
      <c r="A342" s="8">
        <v>2411447.0</v>
      </c>
      <c r="B342" s="9">
        <v>0.86</v>
      </c>
      <c r="C342" s="9">
        <v>1.0</v>
      </c>
      <c r="D342" s="9">
        <v>0.85</v>
      </c>
      <c r="E342" s="9">
        <v>0.7</v>
      </c>
      <c r="F342" s="9">
        <v>0.59</v>
      </c>
      <c r="G342" s="9">
        <v>0.68</v>
      </c>
      <c r="H342" s="9">
        <v>0.9</v>
      </c>
      <c r="I342" s="9">
        <v>0.939999999999995</v>
      </c>
      <c r="J342" s="9">
        <v>0.8</v>
      </c>
      <c r="K342" s="9">
        <v>1.0</v>
      </c>
      <c r="L342" s="9">
        <v>0.99</v>
      </c>
      <c r="M342" s="9">
        <v>0.94</v>
      </c>
      <c r="N342" s="9">
        <f t="shared" si="1"/>
        <v>0.8541666667</v>
      </c>
      <c r="O342" s="10" t="str">
        <f t="shared" si="2"/>
        <v>#REF!</v>
      </c>
      <c r="P342" s="11">
        <v>128.0</v>
      </c>
      <c r="Q342" s="12">
        <f>Revenue!Q342</f>
        <v>39882.24</v>
      </c>
      <c r="R342" s="16">
        <v>259.0</v>
      </c>
      <c r="S342" s="14">
        <v>8.0</v>
      </c>
      <c r="T342" s="15"/>
      <c r="U342" s="15"/>
      <c r="V342" s="15"/>
      <c r="W342" s="15"/>
      <c r="X342" s="15"/>
      <c r="Y342" s="15"/>
      <c r="Z342" s="15"/>
      <c r="AA342" s="15"/>
      <c r="AB342" s="15"/>
      <c r="AC342" s="15"/>
    </row>
    <row r="343">
      <c r="A343" s="8">
        <v>1.1187399E7</v>
      </c>
      <c r="B343" s="9">
        <v>0.91</v>
      </c>
      <c r="C343" s="9">
        <v>1.0</v>
      </c>
      <c r="D343" s="9">
        <v>0.55</v>
      </c>
      <c r="E343" s="9">
        <v>0.74</v>
      </c>
      <c r="F343" s="9">
        <v>0.47</v>
      </c>
      <c r="G343" s="9">
        <v>0.68</v>
      </c>
      <c r="H343" s="9">
        <v>1.0</v>
      </c>
      <c r="I343" s="9">
        <v>0.809999999999997</v>
      </c>
      <c r="J343" s="9">
        <v>0.84</v>
      </c>
      <c r="K343" s="9">
        <v>0.91</v>
      </c>
      <c r="L343" s="9">
        <v>0.84</v>
      </c>
      <c r="M343" s="9">
        <v>0.71</v>
      </c>
      <c r="N343" s="9">
        <f t="shared" si="1"/>
        <v>0.7883333333</v>
      </c>
      <c r="O343" s="10" t="str">
        <f t="shared" si="2"/>
        <v>#REF!</v>
      </c>
      <c r="P343" s="11">
        <v>160.0</v>
      </c>
      <c r="Q343" s="12">
        <f>Revenue!Q343</f>
        <v>45945.6</v>
      </c>
      <c r="R343" s="16">
        <v>259.0</v>
      </c>
      <c r="S343" s="14">
        <v>8.0</v>
      </c>
      <c r="T343" s="15"/>
      <c r="U343" s="15"/>
      <c r="V343" s="15"/>
      <c r="W343" s="15"/>
      <c r="X343" s="15"/>
      <c r="Y343" s="15"/>
      <c r="Z343" s="15"/>
      <c r="AA343" s="15"/>
      <c r="AB343" s="15"/>
      <c r="AC343" s="15"/>
    </row>
    <row r="344">
      <c r="A344" s="8">
        <v>1.9239509E7</v>
      </c>
      <c r="B344" s="9">
        <v>0.96</v>
      </c>
      <c r="C344" s="9">
        <v>0.85</v>
      </c>
      <c r="D344" s="9">
        <v>0.49</v>
      </c>
      <c r="E344" s="9">
        <v>0.85</v>
      </c>
      <c r="F344" s="9">
        <v>0.52</v>
      </c>
      <c r="G344" s="9">
        <v>0.9</v>
      </c>
      <c r="H344" s="9">
        <v>0.77</v>
      </c>
      <c r="I344" s="9">
        <v>0.789999999999998</v>
      </c>
      <c r="J344" s="9">
        <v>0.98</v>
      </c>
      <c r="K344" s="9">
        <v>0.75</v>
      </c>
      <c r="L344" s="9">
        <v>0.78</v>
      </c>
      <c r="M344" s="9">
        <v>0.73</v>
      </c>
      <c r="N344" s="9">
        <f t="shared" si="1"/>
        <v>0.7808333333</v>
      </c>
      <c r="O344" s="10" t="str">
        <f t="shared" si="2"/>
        <v>#REF!</v>
      </c>
      <c r="P344" s="11">
        <v>159.0</v>
      </c>
      <c r="Q344" s="12">
        <f>Revenue!Q344</f>
        <v>45221.19</v>
      </c>
      <c r="R344" s="16">
        <v>259.0</v>
      </c>
      <c r="S344" s="14">
        <v>8.0</v>
      </c>
      <c r="T344" s="15"/>
      <c r="U344" s="15"/>
      <c r="V344" s="15"/>
      <c r="W344" s="15"/>
      <c r="X344" s="15"/>
      <c r="Y344" s="15"/>
      <c r="Z344" s="15"/>
      <c r="AA344" s="15"/>
      <c r="AB344" s="15"/>
      <c r="AC344" s="15"/>
    </row>
    <row r="345">
      <c r="A345" s="8">
        <v>2332809.0</v>
      </c>
      <c r="B345" s="9">
        <v>0.66</v>
      </c>
      <c r="C345" s="9">
        <v>0.76</v>
      </c>
      <c r="D345" s="9">
        <v>0.57</v>
      </c>
      <c r="E345" s="9">
        <v>0.66</v>
      </c>
      <c r="F345" s="9">
        <v>0.65</v>
      </c>
      <c r="G345" s="9">
        <v>0.85</v>
      </c>
      <c r="H345" s="9">
        <v>0.81</v>
      </c>
      <c r="I345" s="9">
        <v>0.939999999999995</v>
      </c>
      <c r="J345" s="9">
        <v>0.86</v>
      </c>
      <c r="K345" s="9">
        <v>0.71</v>
      </c>
      <c r="L345" s="9">
        <v>0.92</v>
      </c>
      <c r="M345" s="9">
        <v>0.95</v>
      </c>
      <c r="N345" s="9">
        <f t="shared" si="1"/>
        <v>0.7783333333</v>
      </c>
      <c r="O345" s="10" t="str">
        <f t="shared" si="2"/>
        <v>#REF!</v>
      </c>
      <c r="P345" s="11">
        <v>51.0</v>
      </c>
      <c r="Q345" s="12">
        <f>Revenue!Q345</f>
        <v>14482.47</v>
      </c>
      <c r="R345" s="16">
        <v>259.0</v>
      </c>
      <c r="S345" s="14">
        <v>8.0</v>
      </c>
      <c r="T345" s="15"/>
      <c r="U345" s="15"/>
      <c r="V345" s="15"/>
      <c r="W345" s="15"/>
      <c r="X345" s="15"/>
      <c r="Y345" s="15"/>
      <c r="Z345" s="15"/>
      <c r="AA345" s="15"/>
      <c r="AB345" s="15"/>
      <c r="AC345" s="15"/>
    </row>
    <row r="346">
      <c r="A346" s="8">
        <v>1.5002172E7</v>
      </c>
      <c r="B346" s="9">
        <v>0.85</v>
      </c>
      <c r="C346" s="9">
        <v>0.92</v>
      </c>
      <c r="D346" s="9">
        <v>0.78</v>
      </c>
      <c r="E346" s="9">
        <v>0.81</v>
      </c>
      <c r="F346" s="9">
        <v>0.54</v>
      </c>
      <c r="G346" s="9">
        <v>0.78</v>
      </c>
      <c r="H346" s="9">
        <v>0.84</v>
      </c>
      <c r="I346" s="9">
        <v>0.779999999999998</v>
      </c>
      <c r="J346" s="9">
        <v>0.9</v>
      </c>
      <c r="K346" s="9">
        <v>0.73</v>
      </c>
      <c r="L346" s="9">
        <v>0.75</v>
      </c>
      <c r="M346" s="9">
        <v>0.74</v>
      </c>
      <c r="N346" s="9">
        <f t="shared" si="1"/>
        <v>0.785</v>
      </c>
      <c r="O346" s="10" t="str">
        <f t="shared" si="2"/>
        <v>#REF!</v>
      </c>
      <c r="P346" s="11">
        <v>59.0</v>
      </c>
      <c r="Q346" s="12">
        <f>Revenue!Q346</f>
        <v>16875.18</v>
      </c>
      <c r="R346" s="16">
        <v>259.0</v>
      </c>
      <c r="S346" s="14">
        <v>8.0</v>
      </c>
      <c r="T346" s="15"/>
      <c r="U346" s="15"/>
      <c r="V346" s="15"/>
      <c r="W346" s="15"/>
      <c r="X346" s="15"/>
      <c r="Y346" s="15"/>
      <c r="Z346" s="15"/>
      <c r="AA346" s="15"/>
      <c r="AB346" s="15"/>
      <c r="AC346" s="15"/>
    </row>
    <row r="347">
      <c r="A347" s="8">
        <v>1.8132228E7</v>
      </c>
      <c r="B347" s="9">
        <v>0.73</v>
      </c>
      <c r="C347" s="9">
        <v>0.96</v>
      </c>
      <c r="D347" s="9">
        <v>0.71</v>
      </c>
      <c r="E347" s="9">
        <v>0.83</v>
      </c>
      <c r="F347" s="9">
        <v>0.45</v>
      </c>
      <c r="G347" s="9">
        <v>0.87</v>
      </c>
      <c r="H347" s="9">
        <v>0.87</v>
      </c>
      <c r="I347" s="9">
        <v>0.879999999999996</v>
      </c>
      <c r="J347" s="9">
        <v>0.91</v>
      </c>
      <c r="K347" s="9">
        <v>0.72</v>
      </c>
      <c r="L347" s="9">
        <v>0.98</v>
      </c>
      <c r="M347" s="9">
        <v>0.87</v>
      </c>
      <c r="N347" s="9">
        <f t="shared" si="1"/>
        <v>0.815</v>
      </c>
      <c r="O347" s="10" t="str">
        <f t="shared" si="2"/>
        <v>#REF!</v>
      </c>
      <c r="P347" s="11">
        <v>49.0</v>
      </c>
      <c r="Q347" s="12">
        <f>Revenue!Q347</f>
        <v>14538.79</v>
      </c>
      <c r="R347" s="16">
        <v>259.0</v>
      </c>
      <c r="S347" s="14">
        <v>8.0</v>
      </c>
      <c r="T347" s="15"/>
      <c r="U347" s="15"/>
      <c r="V347" s="15"/>
      <c r="W347" s="15"/>
      <c r="X347" s="15"/>
      <c r="Y347" s="15"/>
      <c r="Z347" s="15"/>
      <c r="AA347" s="15"/>
      <c r="AB347" s="15"/>
      <c r="AC347" s="15"/>
    </row>
    <row r="348">
      <c r="A348" s="8">
        <v>2887828.0</v>
      </c>
      <c r="B348" s="9">
        <v>0.62</v>
      </c>
      <c r="C348" s="9">
        <v>0.91</v>
      </c>
      <c r="D348" s="9">
        <v>0.7</v>
      </c>
      <c r="E348" s="9">
        <v>0.73</v>
      </c>
      <c r="F348" s="9">
        <v>0.71</v>
      </c>
      <c r="G348" s="9">
        <v>0.82</v>
      </c>
      <c r="H348" s="9">
        <v>0.73</v>
      </c>
      <c r="I348" s="9">
        <v>0.959999999999994</v>
      </c>
      <c r="J348" s="9">
        <v>0.8</v>
      </c>
      <c r="K348" s="9">
        <v>0.97</v>
      </c>
      <c r="L348" s="9">
        <v>0.91</v>
      </c>
      <c r="M348" s="9">
        <v>0.9</v>
      </c>
      <c r="N348" s="9">
        <f t="shared" si="1"/>
        <v>0.8133333333</v>
      </c>
      <c r="O348" s="10" t="str">
        <f t="shared" si="2"/>
        <v>#REF!</v>
      </c>
      <c r="P348" s="11">
        <v>139.0</v>
      </c>
      <c r="Q348" s="12">
        <f>Revenue!Q348</f>
        <v>41223.23</v>
      </c>
      <c r="R348" s="16">
        <v>259.0</v>
      </c>
      <c r="S348" s="14">
        <v>8.0</v>
      </c>
      <c r="T348" s="15"/>
      <c r="U348" s="15"/>
      <c r="V348" s="15"/>
      <c r="W348" s="15"/>
      <c r="X348" s="15"/>
      <c r="Y348" s="15"/>
      <c r="Z348" s="15"/>
      <c r="AA348" s="15"/>
      <c r="AB348" s="15"/>
      <c r="AC348" s="15"/>
    </row>
    <row r="349">
      <c r="A349" s="8">
        <v>1.8490436E7</v>
      </c>
      <c r="B349" s="9">
        <v>0.99</v>
      </c>
      <c r="C349" s="9">
        <v>0.82</v>
      </c>
      <c r="D349" s="9">
        <v>0.78</v>
      </c>
      <c r="E349" s="9">
        <v>0.72</v>
      </c>
      <c r="F349" s="9">
        <v>0.63</v>
      </c>
      <c r="G349" s="9">
        <v>0.8</v>
      </c>
      <c r="H349" s="9">
        <v>0.83</v>
      </c>
      <c r="I349" s="9">
        <v>0.759999999999998</v>
      </c>
      <c r="J349" s="9">
        <v>0.85</v>
      </c>
      <c r="K349" s="9">
        <v>0.94</v>
      </c>
      <c r="L349" s="9">
        <v>0.93</v>
      </c>
      <c r="M349" s="9">
        <v>0.73</v>
      </c>
      <c r="N349" s="9">
        <f t="shared" si="1"/>
        <v>0.815</v>
      </c>
      <c r="O349" s="10" t="str">
        <f t="shared" si="2"/>
        <v>#REF!</v>
      </c>
      <c r="P349" s="11">
        <v>160.0</v>
      </c>
      <c r="Q349" s="12">
        <f>Revenue!Q349</f>
        <v>47587.2</v>
      </c>
      <c r="R349" s="16">
        <v>259.0</v>
      </c>
      <c r="S349" s="14">
        <v>8.0</v>
      </c>
      <c r="T349" s="15"/>
      <c r="U349" s="15"/>
      <c r="V349" s="15"/>
      <c r="W349" s="15"/>
      <c r="X349" s="15"/>
      <c r="Y349" s="15"/>
      <c r="Z349" s="15"/>
      <c r="AA349" s="15"/>
      <c r="AB349" s="15"/>
      <c r="AC349" s="15"/>
    </row>
    <row r="350">
      <c r="A350" s="8">
        <v>2687369.0</v>
      </c>
      <c r="B350" s="9">
        <v>0.95</v>
      </c>
      <c r="C350" s="9">
        <v>0.82</v>
      </c>
      <c r="D350" s="9">
        <v>0.45</v>
      </c>
      <c r="E350" s="9">
        <v>0.85</v>
      </c>
      <c r="F350" s="9">
        <v>0.54</v>
      </c>
      <c r="G350" s="9">
        <v>0.8</v>
      </c>
      <c r="H350" s="9">
        <v>0.79</v>
      </c>
      <c r="I350" s="9">
        <v>0.959999999999994</v>
      </c>
      <c r="J350" s="9">
        <v>1.0</v>
      </c>
      <c r="K350" s="9">
        <v>0.87</v>
      </c>
      <c r="L350" s="9">
        <v>0.96</v>
      </c>
      <c r="M350" s="9">
        <v>0.85</v>
      </c>
      <c r="N350" s="9">
        <f t="shared" si="1"/>
        <v>0.82</v>
      </c>
      <c r="O350" s="10" t="str">
        <f t="shared" si="2"/>
        <v>#REF!</v>
      </c>
      <c r="P350" s="11">
        <v>71.0</v>
      </c>
      <c r="Q350" s="12">
        <f>Revenue!Q350</f>
        <v>21226.87</v>
      </c>
      <c r="R350" s="16">
        <v>259.0</v>
      </c>
      <c r="S350" s="14">
        <v>7.0</v>
      </c>
      <c r="T350" s="15"/>
      <c r="U350" s="15"/>
      <c r="V350" s="15"/>
      <c r="W350" s="15"/>
      <c r="X350" s="15"/>
      <c r="Y350" s="15"/>
      <c r="Z350" s="15"/>
      <c r="AA350" s="15"/>
      <c r="AB350" s="15"/>
      <c r="AC350" s="15"/>
    </row>
    <row r="351">
      <c r="A351" s="8">
        <v>2889356.0</v>
      </c>
      <c r="B351" s="9">
        <v>0.98</v>
      </c>
      <c r="C351" s="9">
        <v>0.87</v>
      </c>
      <c r="D351" s="9">
        <v>0.85</v>
      </c>
      <c r="E351" s="9">
        <v>0.68</v>
      </c>
      <c r="F351" s="9">
        <v>0.46</v>
      </c>
      <c r="G351" s="9">
        <v>0.85</v>
      </c>
      <c r="H351" s="9">
        <v>0.71</v>
      </c>
      <c r="I351" s="9">
        <v>0.749999999999999</v>
      </c>
      <c r="J351" s="9">
        <v>0.8</v>
      </c>
      <c r="K351" s="9">
        <v>0.93</v>
      </c>
      <c r="L351" s="9">
        <v>0.76</v>
      </c>
      <c r="M351" s="9">
        <v>0.76</v>
      </c>
      <c r="N351" s="9">
        <f t="shared" si="1"/>
        <v>0.7833333333</v>
      </c>
      <c r="O351" s="10" t="str">
        <f t="shared" si="2"/>
        <v>#REF!</v>
      </c>
      <c r="P351" s="11">
        <v>295.0</v>
      </c>
      <c r="Q351" s="12">
        <f>Revenue!Q351</f>
        <v>84281.5</v>
      </c>
      <c r="R351" s="16">
        <v>259.0</v>
      </c>
      <c r="S351" s="14">
        <v>7.0</v>
      </c>
      <c r="T351" s="15"/>
      <c r="U351" s="15"/>
      <c r="V351" s="15"/>
      <c r="W351" s="15"/>
      <c r="X351" s="15"/>
      <c r="Y351" s="15"/>
      <c r="Z351" s="15"/>
      <c r="AA351" s="15"/>
      <c r="AB351" s="15"/>
      <c r="AC351" s="15"/>
    </row>
    <row r="352">
      <c r="A352" s="8">
        <v>6305833.0</v>
      </c>
      <c r="B352" s="9">
        <v>0.83</v>
      </c>
      <c r="C352" s="9">
        <v>0.89</v>
      </c>
      <c r="D352" s="9">
        <v>0.55</v>
      </c>
      <c r="E352" s="9">
        <v>0.49</v>
      </c>
      <c r="F352" s="9">
        <v>0.7</v>
      </c>
      <c r="G352" s="9">
        <v>0.65</v>
      </c>
      <c r="H352" s="9">
        <v>0.93</v>
      </c>
      <c r="I352" s="9">
        <v>0.879999999999996</v>
      </c>
      <c r="J352" s="9">
        <v>1.0</v>
      </c>
      <c r="K352" s="9">
        <v>0.75</v>
      </c>
      <c r="L352" s="9">
        <v>0.96</v>
      </c>
      <c r="M352" s="9">
        <v>0.82</v>
      </c>
      <c r="N352" s="9">
        <f t="shared" si="1"/>
        <v>0.7875</v>
      </c>
      <c r="O352" s="10" t="str">
        <f t="shared" si="2"/>
        <v>#REF!</v>
      </c>
      <c r="P352" s="11">
        <v>112.0</v>
      </c>
      <c r="Q352" s="12">
        <f>Revenue!Q352</f>
        <v>32164.16</v>
      </c>
      <c r="R352" s="16">
        <v>259.0</v>
      </c>
      <c r="S352" s="14">
        <v>7.0</v>
      </c>
      <c r="T352" s="15"/>
      <c r="U352" s="15"/>
      <c r="V352" s="15"/>
      <c r="W352" s="15"/>
      <c r="X352" s="15"/>
      <c r="Y352" s="15"/>
      <c r="Z352" s="15"/>
      <c r="AA352" s="15"/>
      <c r="AB352" s="15"/>
      <c r="AC352" s="15"/>
    </row>
    <row r="353">
      <c r="A353" s="8">
        <v>8809051.0</v>
      </c>
      <c r="B353" s="9">
        <v>0.68</v>
      </c>
      <c r="C353" s="9">
        <v>0.67</v>
      </c>
      <c r="D353" s="9">
        <v>0.49</v>
      </c>
      <c r="E353" s="9">
        <v>0.5</v>
      </c>
      <c r="F353" s="9">
        <v>0.77</v>
      </c>
      <c r="G353" s="9">
        <v>0.88</v>
      </c>
      <c r="H353" s="9">
        <v>0.94</v>
      </c>
      <c r="I353" s="9">
        <v>0.769999999999998</v>
      </c>
      <c r="J353" s="9">
        <v>0.84</v>
      </c>
      <c r="K353" s="9">
        <v>0.91</v>
      </c>
      <c r="L353" s="9">
        <v>0.86</v>
      </c>
      <c r="M353" s="9">
        <v>0.82</v>
      </c>
      <c r="N353" s="9">
        <f t="shared" si="1"/>
        <v>0.7608333333</v>
      </c>
      <c r="O353" s="10" t="str">
        <f t="shared" si="2"/>
        <v>#REF!</v>
      </c>
      <c r="P353" s="11">
        <v>210.0</v>
      </c>
      <c r="Q353" s="12">
        <f>Revenue!Q353</f>
        <v>58367.4</v>
      </c>
      <c r="R353" s="16">
        <v>259.0</v>
      </c>
      <c r="S353" s="14">
        <v>7.0</v>
      </c>
      <c r="T353" s="15"/>
      <c r="U353" s="15"/>
      <c r="V353" s="15"/>
      <c r="W353" s="15"/>
      <c r="X353" s="15"/>
      <c r="Y353" s="15"/>
      <c r="Z353" s="15"/>
      <c r="AA353" s="15"/>
      <c r="AB353" s="15"/>
      <c r="AC353" s="15"/>
    </row>
    <row r="354">
      <c r="A354" s="8">
        <v>1.7731571E7</v>
      </c>
      <c r="B354" s="9">
        <v>0.78</v>
      </c>
      <c r="C354" s="9">
        <v>0.95</v>
      </c>
      <c r="D354" s="9">
        <v>0.71</v>
      </c>
      <c r="E354" s="9">
        <v>0.57</v>
      </c>
      <c r="F354" s="9">
        <v>0.69</v>
      </c>
      <c r="G354" s="9">
        <v>0.88</v>
      </c>
      <c r="H354" s="9">
        <v>0.97</v>
      </c>
      <c r="I354" s="9">
        <v>0.979999999999994</v>
      </c>
      <c r="J354" s="9">
        <v>0.89</v>
      </c>
      <c r="K354" s="9">
        <v>0.75</v>
      </c>
      <c r="L354" s="9">
        <v>0.84</v>
      </c>
      <c r="M354" s="9">
        <v>0.93</v>
      </c>
      <c r="N354" s="9">
        <f t="shared" si="1"/>
        <v>0.8283333333</v>
      </c>
      <c r="O354" s="10" t="str">
        <f t="shared" si="2"/>
        <v>#REF!</v>
      </c>
      <c r="P354" s="11">
        <v>71.0</v>
      </c>
      <c r="Q354" s="12">
        <f>Revenue!Q354</f>
        <v>21449.81</v>
      </c>
      <c r="R354" s="16">
        <v>259.0</v>
      </c>
      <c r="S354" s="14">
        <v>7.0</v>
      </c>
      <c r="T354" s="15"/>
      <c r="U354" s="15"/>
      <c r="V354" s="15"/>
      <c r="W354" s="15"/>
      <c r="X354" s="15"/>
      <c r="Y354" s="15"/>
      <c r="Z354" s="15"/>
      <c r="AA354" s="15"/>
      <c r="AB354" s="15"/>
      <c r="AC354" s="15"/>
    </row>
    <row r="355">
      <c r="A355" s="8">
        <v>1.9437507E7</v>
      </c>
      <c r="B355" s="9">
        <v>0.91</v>
      </c>
      <c r="C355" s="9">
        <v>0.78</v>
      </c>
      <c r="D355" s="9">
        <v>0.58</v>
      </c>
      <c r="E355" s="9">
        <v>0.7</v>
      </c>
      <c r="F355" s="9">
        <v>0.76</v>
      </c>
      <c r="G355" s="9">
        <v>0.8</v>
      </c>
      <c r="H355" s="9">
        <v>0.82</v>
      </c>
      <c r="I355" s="9">
        <v>0.7</v>
      </c>
      <c r="J355" s="9">
        <v>0.87</v>
      </c>
      <c r="K355" s="9">
        <v>0.93</v>
      </c>
      <c r="L355" s="9">
        <v>0.9</v>
      </c>
      <c r="M355" s="9">
        <v>0.76</v>
      </c>
      <c r="N355" s="9">
        <f t="shared" si="1"/>
        <v>0.7925</v>
      </c>
      <c r="O355" s="10" t="str">
        <f t="shared" si="2"/>
        <v>#REF!</v>
      </c>
      <c r="P355" s="11">
        <v>135.0</v>
      </c>
      <c r="Q355" s="12">
        <f>Revenue!Q355</f>
        <v>39042</v>
      </c>
      <c r="R355" s="16">
        <v>259.0</v>
      </c>
      <c r="S355" s="14">
        <v>7.0</v>
      </c>
      <c r="T355" s="15"/>
      <c r="U355" s="15"/>
      <c r="V355" s="15"/>
      <c r="W355" s="15"/>
      <c r="X355" s="15"/>
      <c r="Y355" s="15"/>
      <c r="Z355" s="15"/>
      <c r="AA355" s="15"/>
      <c r="AB355" s="15"/>
      <c r="AC355" s="15"/>
    </row>
    <row r="356">
      <c r="A356" s="8">
        <v>2985306.0</v>
      </c>
      <c r="B356" s="9">
        <v>0.95</v>
      </c>
      <c r="C356" s="9">
        <v>0.74</v>
      </c>
      <c r="D356" s="9">
        <v>0.44</v>
      </c>
      <c r="E356" s="9">
        <v>0.56</v>
      </c>
      <c r="F356" s="9">
        <v>0.41</v>
      </c>
      <c r="G356" s="9">
        <v>0.68</v>
      </c>
      <c r="H356" s="9">
        <v>0.93</v>
      </c>
      <c r="I356" s="9">
        <v>0.869999999999996</v>
      </c>
      <c r="J356" s="9">
        <v>0.85</v>
      </c>
      <c r="K356" s="9">
        <v>0.71</v>
      </c>
      <c r="L356" s="9">
        <v>0.88</v>
      </c>
      <c r="M356" s="9">
        <v>0.89</v>
      </c>
      <c r="N356" s="9">
        <f t="shared" si="1"/>
        <v>0.7425</v>
      </c>
      <c r="O356" s="10" t="str">
        <f t="shared" si="2"/>
        <v>#REF!</v>
      </c>
      <c r="P356" s="11">
        <v>140.0</v>
      </c>
      <c r="Q356" s="12">
        <f>Revenue!Q356</f>
        <v>37942.8</v>
      </c>
      <c r="R356" s="16">
        <v>259.0</v>
      </c>
      <c r="S356" s="14">
        <v>7.0</v>
      </c>
      <c r="T356" s="15"/>
      <c r="U356" s="15"/>
      <c r="V356" s="15"/>
      <c r="W356" s="15"/>
      <c r="X356" s="15"/>
      <c r="Y356" s="15"/>
      <c r="Z356" s="15"/>
      <c r="AA356" s="15"/>
      <c r="AB356" s="15"/>
      <c r="AC356" s="15"/>
    </row>
    <row r="357">
      <c r="A357" s="8">
        <v>8014031.0</v>
      </c>
      <c r="B357" s="9">
        <v>0.65</v>
      </c>
      <c r="C357" s="9">
        <v>0.96</v>
      </c>
      <c r="D357" s="9">
        <v>0.68</v>
      </c>
      <c r="E357" s="9">
        <v>0.63</v>
      </c>
      <c r="F357" s="9">
        <v>0.81</v>
      </c>
      <c r="G357" s="9">
        <v>0.96</v>
      </c>
      <c r="H357" s="9">
        <v>0.9</v>
      </c>
      <c r="I357" s="9">
        <v>0.749999999999999</v>
      </c>
      <c r="J357" s="9">
        <v>0.99</v>
      </c>
      <c r="K357" s="9">
        <v>0.94</v>
      </c>
      <c r="L357" s="9">
        <v>0.99</v>
      </c>
      <c r="M357" s="9">
        <v>0.73</v>
      </c>
      <c r="N357" s="9">
        <f t="shared" si="1"/>
        <v>0.8325</v>
      </c>
      <c r="O357" s="10" t="str">
        <f t="shared" si="2"/>
        <v>#REF!</v>
      </c>
      <c r="P357" s="11">
        <v>150.0</v>
      </c>
      <c r="Q357" s="12">
        <f>Revenue!Q357</f>
        <v>45486</v>
      </c>
      <c r="R357" s="16">
        <v>259.0</v>
      </c>
      <c r="S357" s="14">
        <v>7.0</v>
      </c>
      <c r="T357" s="15"/>
      <c r="U357" s="15"/>
      <c r="V357" s="15"/>
      <c r="W357" s="15"/>
      <c r="X357" s="15"/>
      <c r="Y357" s="15"/>
      <c r="Z357" s="15"/>
      <c r="AA357" s="15"/>
      <c r="AB357" s="15"/>
      <c r="AC357" s="15"/>
    </row>
    <row r="358">
      <c r="A358" s="8">
        <v>8274616.0</v>
      </c>
      <c r="B358" s="9">
        <v>0.63</v>
      </c>
      <c r="C358" s="9">
        <v>0.83</v>
      </c>
      <c r="D358" s="9">
        <v>0.43</v>
      </c>
      <c r="E358" s="9">
        <v>0.57</v>
      </c>
      <c r="F358" s="9">
        <v>0.66</v>
      </c>
      <c r="G358" s="9">
        <v>0.8</v>
      </c>
      <c r="H358" s="9">
        <v>0.98</v>
      </c>
      <c r="I358" s="9">
        <v>0.999999999999993</v>
      </c>
      <c r="J358" s="9">
        <v>0.84</v>
      </c>
      <c r="K358" s="9">
        <v>0.93</v>
      </c>
      <c r="L358" s="9">
        <v>0.91</v>
      </c>
      <c r="M358" s="9">
        <v>0.75</v>
      </c>
      <c r="N358" s="9">
        <f t="shared" si="1"/>
        <v>0.7775</v>
      </c>
      <c r="O358" s="10" t="str">
        <f t="shared" si="2"/>
        <v>#REF!</v>
      </c>
      <c r="P358" s="11">
        <v>119.0</v>
      </c>
      <c r="Q358" s="12">
        <f>Revenue!Q358</f>
        <v>33750.78</v>
      </c>
      <c r="R358" s="16">
        <v>259.0</v>
      </c>
      <c r="S358" s="14">
        <v>7.0</v>
      </c>
      <c r="T358" s="15"/>
      <c r="U358" s="15"/>
      <c r="V358" s="15"/>
      <c r="W358" s="15"/>
      <c r="X358" s="15"/>
      <c r="Y358" s="15"/>
      <c r="Z358" s="15"/>
      <c r="AA358" s="15"/>
      <c r="AB358" s="15"/>
      <c r="AC358" s="15"/>
    </row>
    <row r="359">
      <c r="A359" s="8">
        <v>3323744.0</v>
      </c>
      <c r="B359" s="9">
        <v>0.92</v>
      </c>
      <c r="C359" s="9">
        <v>0.91</v>
      </c>
      <c r="D359" s="9">
        <v>0.46</v>
      </c>
      <c r="E359" s="9">
        <v>0.79</v>
      </c>
      <c r="F359" s="9">
        <v>0.84</v>
      </c>
      <c r="G359" s="9">
        <v>0.8</v>
      </c>
      <c r="H359" s="9">
        <v>0.84</v>
      </c>
      <c r="I359" s="9">
        <v>0.709999999999999</v>
      </c>
      <c r="J359" s="9">
        <v>0.85</v>
      </c>
      <c r="K359" s="9">
        <v>0.71</v>
      </c>
      <c r="L359" s="9">
        <v>0.92</v>
      </c>
      <c r="M359" s="9">
        <v>0.96</v>
      </c>
      <c r="N359" s="9">
        <f t="shared" si="1"/>
        <v>0.8091666667</v>
      </c>
      <c r="O359" s="10" t="str">
        <f t="shared" si="2"/>
        <v>#REF!</v>
      </c>
      <c r="P359" s="11">
        <v>110.0</v>
      </c>
      <c r="Q359" s="12">
        <f>Revenue!Q359</f>
        <v>32441.2</v>
      </c>
      <c r="R359" s="16">
        <v>259.0</v>
      </c>
      <c r="S359" s="14">
        <v>7.0</v>
      </c>
      <c r="T359" s="15"/>
      <c r="U359" s="15"/>
      <c r="V359" s="15"/>
      <c r="W359" s="15"/>
      <c r="X359" s="15"/>
      <c r="Y359" s="15"/>
      <c r="Z359" s="15"/>
      <c r="AA359" s="15"/>
      <c r="AB359" s="15"/>
      <c r="AC359" s="15"/>
    </row>
    <row r="360">
      <c r="A360" s="8">
        <v>3414014.0</v>
      </c>
      <c r="B360" s="9">
        <v>0.85</v>
      </c>
      <c r="C360" s="9">
        <v>0.77</v>
      </c>
      <c r="D360" s="9">
        <v>0.72</v>
      </c>
      <c r="E360" s="9">
        <v>0.78</v>
      </c>
      <c r="F360" s="9">
        <v>0.74</v>
      </c>
      <c r="G360" s="9">
        <v>0.65</v>
      </c>
      <c r="H360" s="9">
        <v>0.9</v>
      </c>
      <c r="I360" s="9">
        <v>0.949999999999994</v>
      </c>
      <c r="J360" s="9">
        <v>0.74</v>
      </c>
      <c r="K360" s="9">
        <v>0.79</v>
      </c>
      <c r="L360" s="9">
        <v>0.98</v>
      </c>
      <c r="M360" s="9">
        <v>0.98</v>
      </c>
      <c r="N360" s="9">
        <f t="shared" si="1"/>
        <v>0.8208333333</v>
      </c>
      <c r="O360" s="10" t="str">
        <f t="shared" si="2"/>
        <v>#REF!</v>
      </c>
      <c r="P360" s="11">
        <v>195.0</v>
      </c>
      <c r="Q360" s="12">
        <f>Revenue!Q360</f>
        <v>58478.55</v>
      </c>
      <c r="R360" s="16">
        <v>259.0</v>
      </c>
      <c r="S360" s="14">
        <v>7.0</v>
      </c>
      <c r="T360" s="15"/>
      <c r="U360" s="15"/>
      <c r="V360" s="15"/>
      <c r="W360" s="15"/>
      <c r="X360" s="15"/>
      <c r="Y360" s="15"/>
      <c r="Z360" s="15"/>
      <c r="AA360" s="15"/>
      <c r="AB360" s="15"/>
      <c r="AC360" s="15"/>
    </row>
    <row r="361">
      <c r="A361" s="8">
        <v>1.9769199E7</v>
      </c>
      <c r="B361" s="9">
        <v>0.96</v>
      </c>
      <c r="C361" s="9">
        <v>0.95</v>
      </c>
      <c r="D361" s="9">
        <v>0.43</v>
      </c>
      <c r="E361" s="9">
        <v>0.79</v>
      </c>
      <c r="F361" s="9">
        <v>0.71</v>
      </c>
      <c r="G361" s="9">
        <v>0.96</v>
      </c>
      <c r="H361" s="9">
        <v>0.98</v>
      </c>
      <c r="I361" s="9">
        <v>0.799999999999998</v>
      </c>
      <c r="J361" s="9">
        <v>0.95</v>
      </c>
      <c r="K361" s="9">
        <v>0.93</v>
      </c>
      <c r="L361" s="9">
        <v>0.87</v>
      </c>
      <c r="M361" s="9">
        <v>0.87</v>
      </c>
      <c r="N361" s="9">
        <f t="shared" si="1"/>
        <v>0.85</v>
      </c>
      <c r="O361" s="10" t="str">
        <f t="shared" si="2"/>
        <v>#REF!</v>
      </c>
      <c r="P361" s="11">
        <v>135.0</v>
      </c>
      <c r="Q361" s="12">
        <f>Revenue!Q361</f>
        <v>41820.3</v>
      </c>
      <c r="R361" s="16">
        <v>259.0</v>
      </c>
      <c r="S361" s="14">
        <v>7.0</v>
      </c>
      <c r="T361" s="15"/>
      <c r="U361" s="15"/>
      <c r="V361" s="15"/>
      <c r="W361" s="15"/>
      <c r="X361" s="15"/>
      <c r="Y361" s="15"/>
      <c r="Z361" s="15"/>
      <c r="AA361" s="15"/>
      <c r="AB361" s="15"/>
      <c r="AC361" s="15"/>
    </row>
    <row r="362">
      <c r="A362" s="8">
        <v>1.0729095E7</v>
      </c>
      <c r="B362" s="9">
        <v>0.96</v>
      </c>
      <c r="C362" s="9">
        <v>0.74</v>
      </c>
      <c r="D362" s="9">
        <v>0.83</v>
      </c>
      <c r="E362" s="9">
        <v>0.85</v>
      </c>
      <c r="F362" s="9">
        <v>0.71</v>
      </c>
      <c r="G362" s="9">
        <v>0.88</v>
      </c>
      <c r="H362" s="9">
        <v>0.83</v>
      </c>
      <c r="I362" s="9">
        <v>0.739999999999999</v>
      </c>
      <c r="J362" s="9">
        <v>0.94</v>
      </c>
      <c r="K362" s="9">
        <v>0.85</v>
      </c>
      <c r="L362" s="9">
        <v>0.99</v>
      </c>
      <c r="M362" s="9">
        <v>0.8</v>
      </c>
      <c r="N362" s="9">
        <f t="shared" si="1"/>
        <v>0.8433333333</v>
      </c>
      <c r="O362" s="10" t="str">
        <f t="shared" si="2"/>
        <v>#REF!</v>
      </c>
      <c r="P362" s="11">
        <v>150.0</v>
      </c>
      <c r="Q362" s="12">
        <f>Revenue!Q362</f>
        <v>46176</v>
      </c>
      <c r="R362" s="16">
        <v>259.0</v>
      </c>
      <c r="S362" s="14">
        <v>7.0</v>
      </c>
      <c r="T362" s="15"/>
      <c r="U362" s="15"/>
      <c r="V362" s="15"/>
      <c r="W362" s="15"/>
      <c r="X362" s="15"/>
      <c r="Y362" s="15"/>
      <c r="Z362" s="15"/>
      <c r="AA362" s="15"/>
      <c r="AB362" s="15"/>
      <c r="AC362" s="15"/>
    </row>
    <row r="363">
      <c r="A363" s="8">
        <v>1.1658737E7</v>
      </c>
      <c r="B363" s="9">
        <v>0.73</v>
      </c>
      <c r="C363" s="9">
        <v>0.82</v>
      </c>
      <c r="D363" s="9">
        <v>0.44</v>
      </c>
      <c r="E363" s="9">
        <v>0.55</v>
      </c>
      <c r="F363" s="9">
        <v>0.55</v>
      </c>
      <c r="G363" s="9">
        <v>0.95</v>
      </c>
      <c r="H363" s="9">
        <v>0.83</v>
      </c>
      <c r="I363" s="9">
        <v>0.889999999999996</v>
      </c>
      <c r="J363" s="9">
        <v>0.9</v>
      </c>
      <c r="K363" s="9">
        <v>0.94</v>
      </c>
      <c r="L363" s="9">
        <v>0.94</v>
      </c>
      <c r="M363" s="9">
        <v>0.97</v>
      </c>
      <c r="N363" s="9">
        <f t="shared" si="1"/>
        <v>0.7925</v>
      </c>
      <c r="O363" s="10" t="str">
        <f t="shared" si="2"/>
        <v>#REF!</v>
      </c>
      <c r="P363" s="11">
        <v>129.0</v>
      </c>
      <c r="Q363" s="12">
        <f>Revenue!Q363</f>
        <v>37282.29</v>
      </c>
      <c r="R363" s="16">
        <v>259.0</v>
      </c>
      <c r="S363" s="14">
        <v>7.0</v>
      </c>
      <c r="T363" s="15"/>
      <c r="U363" s="15"/>
      <c r="V363" s="15"/>
      <c r="W363" s="15"/>
      <c r="X363" s="15"/>
      <c r="Y363" s="15"/>
      <c r="Z363" s="15"/>
      <c r="AA363" s="15"/>
      <c r="AB363" s="15"/>
      <c r="AC363" s="15"/>
    </row>
    <row r="364">
      <c r="A364" s="8">
        <v>1.4520119E7</v>
      </c>
      <c r="B364" s="9">
        <v>0.67</v>
      </c>
      <c r="C364" s="9">
        <v>0.79</v>
      </c>
      <c r="D364" s="9">
        <v>0.43</v>
      </c>
      <c r="E364" s="9">
        <v>0.71</v>
      </c>
      <c r="F364" s="9">
        <v>0.52</v>
      </c>
      <c r="G364" s="9">
        <v>0.82</v>
      </c>
      <c r="H364" s="9">
        <v>0.93</v>
      </c>
      <c r="I364" s="9">
        <v>0.839999999999997</v>
      </c>
      <c r="J364" s="9">
        <v>0.98</v>
      </c>
      <c r="K364" s="9">
        <v>0.89</v>
      </c>
      <c r="L364" s="9">
        <v>0.82</v>
      </c>
      <c r="M364" s="9">
        <v>0.91</v>
      </c>
      <c r="N364" s="9">
        <f t="shared" si="1"/>
        <v>0.7758333333</v>
      </c>
      <c r="O364" s="10" t="str">
        <f t="shared" si="2"/>
        <v>#REF!</v>
      </c>
      <c r="P364" s="11">
        <v>150.0</v>
      </c>
      <c r="Q364" s="12">
        <f>Revenue!Q364</f>
        <v>42436.5</v>
      </c>
      <c r="R364" s="16">
        <v>259.0</v>
      </c>
      <c r="S364" s="14">
        <v>7.0</v>
      </c>
      <c r="T364" s="15"/>
      <c r="U364" s="15"/>
      <c r="V364" s="15"/>
      <c r="W364" s="15"/>
      <c r="X364" s="15"/>
      <c r="Y364" s="15"/>
      <c r="Z364" s="15"/>
      <c r="AA364" s="15"/>
      <c r="AB364" s="15"/>
      <c r="AC364" s="15"/>
    </row>
    <row r="365">
      <c r="A365" s="8">
        <v>1.4628547E7</v>
      </c>
      <c r="B365" s="9">
        <v>0.83</v>
      </c>
      <c r="C365" s="9">
        <v>0.97</v>
      </c>
      <c r="D365" s="9">
        <v>0.85</v>
      </c>
      <c r="E365" s="9">
        <v>0.9</v>
      </c>
      <c r="F365" s="9">
        <v>0.63</v>
      </c>
      <c r="G365" s="9">
        <v>0.78</v>
      </c>
      <c r="H365" s="9">
        <v>0.92</v>
      </c>
      <c r="I365" s="9">
        <v>0.919999999999995</v>
      </c>
      <c r="J365" s="9">
        <v>0.75</v>
      </c>
      <c r="K365" s="9">
        <v>0.91</v>
      </c>
      <c r="L365" s="9">
        <v>0.79</v>
      </c>
      <c r="M365" s="9">
        <v>0.91</v>
      </c>
      <c r="N365" s="9">
        <f t="shared" si="1"/>
        <v>0.8466666667</v>
      </c>
      <c r="O365" s="10" t="str">
        <f t="shared" si="2"/>
        <v>#REF!</v>
      </c>
      <c r="P365" s="11">
        <v>145.0</v>
      </c>
      <c r="Q365" s="12">
        <f>Revenue!Q365</f>
        <v>44780.35</v>
      </c>
      <c r="R365" s="16">
        <v>259.0</v>
      </c>
      <c r="S365" s="14">
        <v>7.0</v>
      </c>
      <c r="T365" s="15"/>
      <c r="U365" s="15"/>
      <c r="V365" s="15"/>
      <c r="W365" s="15"/>
      <c r="X365" s="15"/>
      <c r="Y365" s="15"/>
      <c r="Z365" s="15"/>
      <c r="AA365" s="15"/>
      <c r="AB365" s="15"/>
      <c r="AC365" s="15"/>
    </row>
    <row r="366">
      <c r="A366" s="8">
        <v>1.5057034E7</v>
      </c>
      <c r="B366" s="9">
        <v>0.93</v>
      </c>
      <c r="C366" s="9">
        <v>0.72</v>
      </c>
      <c r="D366" s="9">
        <v>0.48</v>
      </c>
      <c r="E366" s="9">
        <v>0.66</v>
      </c>
      <c r="F366" s="9">
        <v>0.75</v>
      </c>
      <c r="G366" s="9">
        <v>0.97</v>
      </c>
      <c r="H366" s="9">
        <v>0.85</v>
      </c>
      <c r="I366" s="9">
        <v>0.849999999999997</v>
      </c>
      <c r="J366" s="9">
        <v>0.89</v>
      </c>
      <c r="K366" s="9">
        <v>0.71</v>
      </c>
      <c r="L366" s="9">
        <v>0.74</v>
      </c>
      <c r="M366" s="9">
        <v>0.98</v>
      </c>
      <c r="N366" s="9">
        <f t="shared" si="1"/>
        <v>0.7941666667</v>
      </c>
      <c r="O366" s="10" t="str">
        <f t="shared" si="2"/>
        <v>#REF!</v>
      </c>
      <c r="P366" s="11">
        <v>107.0</v>
      </c>
      <c r="Q366" s="12">
        <f>Revenue!Q366</f>
        <v>31031.07</v>
      </c>
      <c r="R366" s="16">
        <v>259.0</v>
      </c>
      <c r="S366" s="14">
        <v>7.0</v>
      </c>
      <c r="T366" s="15"/>
      <c r="U366" s="15"/>
      <c r="V366" s="15"/>
      <c r="W366" s="15"/>
      <c r="X366" s="15"/>
      <c r="Y366" s="15"/>
      <c r="Z366" s="15"/>
      <c r="AA366" s="15"/>
      <c r="AB366" s="15"/>
      <c r="AC366" s="15"/>
    </row>
    <row r="367">
      <c r="A367" s="8">
        <v>3888457.0</v>
      </c>
      <c r="B367" s="9">
        <v>0.79</v>
      </c>
      <c r="C367" s="9">
        <v>0.98</v>
      </c>
      <c r="D367" s="9">
        <v>0.85</v>
      </c>
      <c r="E367" s="9">
        <v>0.66</v>
      </c>
      <c r="F367" s="9">
        <v>0.44</v>
      </c>
      <c r="G367" s="9">
        <v>0.77</v>
      </c>
      <c r="H367" s="9">
        <v>0.8</v>
      </c>
      <c r="I367" s="9">
        <v>0.939999999999995</v>
      </c>
      <c r="J367" s="9">
        <v>0.78</v>
      </c>
      <c r="K367" s="9">
        <v>0.91</v>
      </c>
      <c r="L367" s="9">
        <v>0.98</v>
      </c>
      <c r="M367" s="9">
        <v>0.84</v>
      </c>
      <c r="N367" s="9">
        <f t="shared" si="1"/>
        <v>0.8116666667</v>
      </c>
      <c r="O367" s="10" t="str">
        <f t="shared" si="2"/>
        <v>#REF!</v>
      </c>
      <c r="P367" s="11">
        <v>110.0</v>
      </c>
      <c r="Q367" s="12">
        <f>Revenue!Q367</f>
        <v>32539.1</v>
      </c>
      <c r="R367" s="16">
        <v>259.0</v>
      </c>
      <c r="S367" s="14">
        <v>7.0</v>
      </c>
      <c r="T367" s="15"/>
      <c r="U367" s="15"/>
      <c r="V367" s="15"/>
      <c r="W367" s="15"/>
      <c r="X367" s="15"/>
      <c r="Y367" s="15"/>
      <c r="Z367" s="15"/>
      <c r="AA367" s="15"/>
      <c r="AB367" s="15"/>
      <c r="AC367" s="15"/>
    </row>
    <row r="368">
      <c r="A368" s="8">
        <v>1.3866723E7</v>
      </c>
      <c r="B368" s="9">
        <v>0.67</v>
      </c>
      <c r="C368" s="9">
        <v>0.83</v>
      </c>
      <c r="D368" s="9">
        <v>0.62</v>
      </c>
      <c r="E368" s="9">
        <v>0.77</v>
      </c>
      <c r="F368" s="9">
        <v>0.54</v>
      </c>
      <c r="G368" s="9">
        <v>0.68</v>
      </c>
      <c r="H368" s="9">
        <v>0.76</v>
      </c>
      <c r="I368" s="9">
        <v>0.819999999999997</v>
      </c>
      <c r="J368" s="9">
        <v>0.74</v>
      </c>
      <c r="K368" s="9">
        <v>0.91</v>
      </c>
      <c r="L368" s="9">
        <v>0.84</v>
      </c>
      <c r="M368" s="9">
        <v>0.77</v>
      </c>
      <c r="N368" s="9">
        <f t="shared" si="1"/>
        <v>0.7458333333</v>
      </c>
      <c r="O368" s="10" t="str">
        <f t="shared" si="2"/>
        <v>#REF!</v>
      </c>
      <c r="P368" s="11">
        <v>90.0</v>
      </c>
      <c r="Q368" s="12">
        <f>Revenue!Q368</f>
        <v>24473.7</v>
      </c>
      <c r="R368" s="16">
        <v>259.0</v>
      </c>
      <c r="S368" s="14">
        <v>7.0</v>
      </c>
      <c r="T368" s="15"/>
      <c r="U368" s="15"/>
      <c r="V368" s="15"/>
      <c r="W368" s="15"/>
      <c r="X368" s="15"/>
      <c r="Y368" s="15"/>
      <c r="Z368" s="15"/>
      <c r="AA368" s="15"/>
      <c r="AB368" s="15"/>
      <c r="AC368" s="15"/>
    </row>
    <row r="369">
      <c r="A369" s="8">
        <v>1.4072047E7</v>
      </c>
      <c r="B369" s="9">
        <v>0.83</v>
      </c>
      <c r="C369" s="9">
        <v>0.67</v>
      </c>
      <c r="D369" s="9">
        <v>0.78</v>
      </c>
      <c r="E369" s="9">
        <v>0.48</v>
      </c>
      <c r="F369" s="9">
        <v>0.81</v>
      </c>
      <c r="G369" s="9">
        <v>0.98</v>
      </c>
      <c r="H369" s="9">
        <v>0.92</v>
      </c>
      <c r="I369" s="9">
        <v>0.789999999999998</v>
      </c>
      <c r="J369" s="9">
        <v>0.76</v>
      </c>
      <c r="K369" s="9">
        <v>0.82</v>
      </c>
      <c r="L369" s="9">
        <v>0.98</v>
      </c>
      <c r="M369" s="9">
        <v>0.95</v>
      </c>
      <c r="N369" s="9">
        <f t="shared" si="1"/>
        <v>0.8141666667</v>
      </c>
      <c r="O369" s="10" t="str">
        <f t="shared" si="2"/>
        <v>#REF!</v>
      </c>
      <c r="P369" s="11">
        <v>92.0</v>
      </c>
      <c r="Q369" s="12">
        <f>Revenue!Q369</f>
        <v>27384.72</v>
      </c>
      <c r="R369" s="16">
        <v>259.0</v>
      </c>
      <c r="S369" s="14">
        <v>7.0</v>
      </c>
      <c r="T369" s="15"/>
      <c r="U369" s="15"/>
      <c r="V369" s="15"/>
      <c r="W369" s="15"/>
      <c r="X369" s="15"/>
      <c r="Y369" s="15"/>
      <c r="Z369" s="15"/>
      <c r="AA369" s="15"/>
      <c r="AB369" s="15"/>
      <c r="AC369" s="15"/>
    </row>
    <row r="370">
      <c r="A370" s="8">
        <v>1.4121078E7</v>
      </c>
      <c r="B370" s="9">
        <v>0.95</v>
      </c>
      <c r="C370" s="9">
        <v>0.91</v>
      </c>
      <c r="D370" s="9">
        <v>0.85</v>
      </c>
      <c r="E370" s="9">
        <v>0.71</v>
      </c>
      <c r="F370" s="9">
        <v>0.55</v>
      </c>
      <c r="G370" s="9">
        <v>0.67</v>
      </c>
      <c r="H370" s="9">
        <v>0.76</v>
      </c>
      <c r="I370" s="9">
        <v>0.959999999999994</v>
      </c>
      <c r="J370" s="9">
        <v>0.94</v>
      </c>
      <c r="K370" s="9">
        <v>0.84</v>
      </c>
      <c r="L370" s="9">
        <v>0.99</v>
      </c>
      <c r="M370" s="9">
        <v>0.72</v>
      </c>
      <c r="N370" s="9">
        <f t="shared" si="1"/>
        <v>0.8208333333</v>
      </c>
      <c r="O370" s="10" t="str">
        <f t="shared" si="2"/>
        <v>#REF!</v>
      </c>
      <c r="P370" s="11">
        <v>90.0</v>
      </c>
      <c r="Q370" s="12">
        <f>Revenue!Q370</f>
        <v>26937.9</v>
      </c>
      <c r="R370" s="16">
        <v>259.0</v>
      </c>
      <c r="S370" s="14">
        <v>7.0</v>
      </c>
      <c r="T370" s="15"/>
      <c r="U370" s="15"/>
      <c r="V370" s="15"/>
      <c r="W370" s="15"/>
      <c r="X370" s="15"/>
      <c r="Y370" s="15"/>
      <c r="Z370" s="15"/>
      <c r="AA370" s="15"/>
      <c r="AB370" s="15"/>
      <c r="AC370" s="15"/>
    </row>
    <row r="371">
      <c r="A371" s="8">
        <v>4029356.0</v>
      </c>
      <c r="B371" s="9">
        <v>0.75</v>
      </c>
      <c r="C371" s="9">
        <v>0.72</v>
      </c>
      <c r="D371" s="9">
        <v>0.77</v>
      </c>
      <c r="E371" s="9">
        <v>0.61</v>
      </c>
      <c r="F371" s="9">
        <v>0.68</v>
      </c>
      <c r="G371" s="9">
        <v>0.87</v>
      </c>
      <c r="H371" s="9">
        <v>0.76</v>
      </c>
      <c r="I371" s="9">
        <v>0.789999999999998</v>
      </c>
      <c r="J371" s="9">
        <v>0.89</v>
      </c>
      <c r="K371" s="9">
        <v>0.89</v>
      </c>
      <c r="L371" s="9">
        <v>0.81</v>
      </c>
      <c r="M371" s="9">
        <v>0.79</v>
      </c>
      <c r="N371" s="9">
        <f t="shared" si="1"/>
        <v>0.7775</v>
      </c>
      <c r="O371" s="10" t="str">
        <f t="shared" si="2"/>
        <v>#REF!</v>
      </c>
      <c r="P371" s="11">
        <v>134.0</v>
      </c>
      <c r="Q371" s="12">
        <f>Revenue!Q371</f>
        <v>38041.26</v>
      </c>
      <c r="R371" s="16">
        <v>259.0</v>
      </c>
      <c r="S371" s="14">
        <v>7.0</v>
      </c>
      <c r="T371" s="15"/>
      <c r="U371" s="15"/>
      <c r="V371" s="15"/>
      <c r="W371" s="15"/>
      <c r="X371" s="15"/>
      <c r="Y371" s="15"/>
      <c r="Z371" s="15"/>
      <c r="AA371" s="15"/>
      <c r="AB371" s="15"/>
      <c r="AC371" s="15"/>
    </row>
    <row r="372">
      <c r="A372" s="8">
        <v>1.3651273E7</v>
      </c>
      <c r="B372" s="9">
        <v>0.77</v>
      </c>
      <c r="C372" s="9">
        <v>0.83</v>
      </c>
      <c r="D372" s="9">
        <v>0.79</v>
      </c>
      <c r="E372" s="9">
        <v>0.87</v>
      </c>
      <c r="F372" s="9">
        <v>0.54</v>
      </c>
      <c r="G372" s="9">
        <v>0.85</v>
      </c>
      <c r="H372" s="9">
        <v>0.91</v>
      </c>
      <c r="I372" s="9">
        <v>0.939999999999995</v>
      </c>
      <c r="J372" s="9">
        <v>0.83</v>
      </c>
      <c r="K372" s="9">
        <v>0.72</v>
      </c>
      <c r="L372" s="9">
        <v>0.95</v>
      </c>
      <c r="M372" s="9">
        <v>0.85</v>
      </c>
      <c r="N372" s="9">
        <f t="shared" si="1"/>
        <v>0.8208333333</v>
      </c>
      <c r="O372" s="10" t="str">
        <f t="shared" si="2"/>
        <v>#REF!</v>
      </c>
      <c r="P372" s="11">
        <v>133.0</v>
      </c>
      <c r="Q372" s="12">
        <f>Revenue!Q372</f>
        <v>39814.88</v>
      </c>
      <c r="R372" s="16">
        <v>259.0</v>
      </c>
      <c r="S372" s="14">
        <v>7.0</v>
      </c>
      <c r="T372" s="15"/>
      <c r="U372" s="15"/>
      <c r="V372" s="15"/>
      <c r="W372" s="15"/>
      <c r="X372" s="15"/>
      <c r="Y372" s="15"/>
      <c r="Z372" s="15"/>
      <c r="AA372" s="15"/>
      <c r="AB372" s="15"/>
      <c r="AC372" s="15"/>
    </row>
    <row r="373">
      <c r="A373" s="8">
        <v>1.3651792E7</v>
      </c>
      <c r="B373" s="9">
        <v>0.78</v>
      </c>
      <c r="C373" s="9">
        <v>0.79</v>
      </c>
      <c r="D373" s="9">
        <v>0.68</v>
      </c>
      <c r="E373" s="9">
        <v>0.76</v>
      </c>
      <c r="F373" s="9">
        <v>0.76</v>
      </c>
      <c r="G373" s="9">
        <v>0.74</v>
      </c>
      <c r="H373" s="9">
        <v>0.98</v>
      </c>
      <c r="I373" s="9">
        <v>0.959999999999994</v>
      </c>
      <c r="J373" s="9">
        <v>0.87</v>
      </c>
      <c r="K373" s="9">
        <v>0.79</v>
      </c>
      <c r="L373" s="9">
        <v>0.74</v>
      </c>
      <c r="M373" s="9">
        <v>0.97</v>
      </c>
      <c r="N373" s="9">
        <f t="shared" si="1"/>
        <v>0.8183333333</v>
      </c>
      <c r="O373" s="10" t="str">
        <f t="shared" si="2"/>
        <v>#REF!</v>
      </c>
      <c r="P373" s="11">
        <v>133.0</v>
      </c>
      <c r="Q373" s="12">
        <f>Revenue!Q373</f>
        <v>39759.02</v>
      </c>
      <c r="R373" s="16">
        <v>259.0</v>
      </c>
      <c r="S373" s="14">
        <v>7.0</v>
      </c>
      <c r="T373" s="15"/>
      <c r="U373" s="15"/>
      <c r="V373" s="15"/>
      <c r="W373" s="15"/>
      <c r="X373" s="15"/>
      <c r="Y373" s="15"/>
      <c r="Z373" s="15"/>
      <c r="AA373" s="15"/>
      <c r="AB373" s="15"/>
      <c r="AC373" s="15"/>
    </row>
    <row r="374">
      <c r="A374" s="8">
        <v>1.3655042E7</v>
      </c>
      <c r="B374" s="9">
        <v>0.96</v>
      </c>
      <c r="C374" s="9">
        <v>0.85</v>
      </c>
      <c r="D374" s="9">
        <v>0.46</v>
      </c>
      <c r="E374" s="9">
        <v>0.72</v>
      </c>
      <c r="F374" s="9">
        <v>0.66</v>
      </c>
      <c r="G374" s="9">
        <v>0.85</v>
      </c>
      <c r="H374" s="9">
        <v>0.94</v>
      </c>
      <c r="I374" s="9">
        <v>0.949999999999994</v>
      </c>
      <c r="J374" s="9">
        <v>0.85</v>
      </c>
      <c r="K374" s="9">
        <v>0.97</v>
      </c>
      <c r="L374" s="9">
        <v>0.86</v>
      </c>
      <c r="M374" s="9">
        <v>0.89</v>
      </c>
      <c r="N374" s="9">
        <f t="shared" si="1"/>
        <v>0.83</v>
      </c>
      <c r="O374" s="10" t="str">
        <f t="shared" si="2"/>
        <v>#REF!</v>
      </c>
      <c r="P374" s="11">
        <v>122.0</v>
      </c>
      <c r="Q374" s="12">
        <f>Revenue!Q374</f>
        <v>36957.46</v>
      </c>
      <c r="R374" s="16">
        <v>259.0</v>
      </c>
      <c r="S374" s="14">
        <v>7.0</v>
      </c>
      <c r="T374" s="15"/>
      <c r="U374" s="15"/>
      <c r="V374" s="15"/>
      <c r="W374" s="15"/>
      <c r="X374" s="15"/>
      <c r="Y374" s="15"/>
      <c r="Z374" s="15"/>
      <c r="AA374" s="15"/>
      <c r="AB374" s="15"/>
      <c r="AC374" s="15"/>
    </row>
    <row r="375">
      <c r="A375" s="8">
        <v>1.4022539E7</v>
      </c>
      <c r="B375" s="9">
        <v>0.95</v>
      </c>
      <c r="C375" s="9">
        <v>0.95</v>
      </c>
      <c r="D375" s="9">
        <v>0.42</v>
      </c>
      <c r="E375" s="9">
        <v>0.71</v>
      </c>
      <c r="F375" s="9">
        <v>0.66</v>
      </c>
      <c r="G375" s="9">
        <v>0.68</v>
      </c>
      <c r="H375" s="9">
        <v>0.83</v>
      </c>
      <c r="I375" s="9">
        <v>0.919999999999995</v>
      </c>
      <c r="J375" s="9">
        <v>0.76</v>
      </c>
      <c r="K375" s="9">
        <v>0.79</v>
      </c>
      <c r="L375" s="9">
        <v>0.72</v>
      </c>
      <c r="M375" s="9">
        <v>0.85</v>
      </c>
      <c r="N375" s="9">
        <f t="shared" si="1"/>
        <v>0.77</v>
      </c>
      <c r="O375" s="10" t="str">
        <f t="shared" si="2"/>
        <v>#REF!</v>
      </c>
      <c r="P375" s="11">
        <v>172.0</v>
      </c>
      <c r="Q375" s="12">
        <f>Revenue!Q375</f>
        <v>48283.84</v>
      </c>
      <c r="R375" s="16">
        <v>259.0</v>
      </c>
      <c r="S375" s="14">
        <v>7.0</v>
      </c>
      <c r="T375" s="15"/>
      <c r="U375" s="15"/>
      <c r="V375" s="15"/>
      <c r="W375" s="15"/>
      <c r="X375" s="15"/>
      <c r="Y375" s="15"/>
      <c r="Z375" s="15"/>
      <c r="AA375" s="15"/>
      <c r="AB375" s="15"/>
      <c r="AC375" s="15"/>
    </row>
    <row r="376">
      <c r="A376" s="8">
        <v>1.4023841E7</v>
      </c>
      <c r="B376" s="9">
        <v>0.69</v>
      </c>
      <c r="C376" s="9">
        <v>0.72</v>
      </c>
      <c r="D376" s="9">
        <v>0.75</v>
      </c>
      <c r="E376" s="9">
        <v>0.53</v>
      </c>
      <c r="F376" s="9">
        <v>0.83</v>
      </c>
      <c r="G376" s="9">
        <v>0.92</v>
      </c>
      <c r="H376" s="9">
        <v>0.72</v>
      </c>
      <c r="I376" s="9">
        <v>0.959999999999994</v>
      </c>
      <c r="J376" s="9">
        <v>0.98</v>
      </c>
      <c r="K376" s="9">
        <v>0.84</v>
      </c>
      <c r="L376" s="9">
        <v>0.88</v>
      </c>
      <c r="M376" s="9">
        <v>0.96</v>
      </c>
      <c r="N376" s="9">
        <f t="shared" si="1"/>
        <v>0.815</v>
      </c>
      <c r="O376" s="10" t="str">
        <f t="shared" si="2"/>
        <v>#REF!</v>
      </c>
      <c r="P376" s="11">
        <v>161.0</v>
      </c>
      <c r="Q376" s="12">
        <f>Revenue!Q376</f>
        <v>47931.31</v>
      </c>
      <c r="R376" s="16">
        <v>259.0</v>
      </c>
      <c r="S376" s="14">
        <v>7.0</v>
      </c>
      <c r="T376" s="15"/>
      <c r="U376" s="15"/>
      <c r="V376" s="15"/>
      <c r="W376" s="15"/>
      <c r="X376" s="15"/>
      <c r="Y376" s="15"/>
      <c r="Z376" s="15"/>
      <c r="AA376" s="15"/>
      <c r="AB376" s="15"/>
      <c r="AC376" s="15"/>
    </row>
    <row r="377">
      <c r="A377" s="8">
        <v>1.4065462E7</v>
      </c>
      <c r="B377" s="9">
        <v>0.68</v>
      </c>
      <c r="C377" s="9">
        <v>0.92</v>
      </c>
      <c r="D377" s="9">
        <v>0.55</v>
      </c>
      <c r="E377" s="9">
        <v>0.63</v>
      </c>
      <c r="F377" s="9">
        <v>0.45</v>
      </c>
      <c r="G377" s="9">
        <v>0.79</v>
      </c>
      <c r="H377" s="9">
        <v>0.91</v>
      </c>
      <c r="I377" s="9">
        <v>0.839999999999997</v>
      </c>
      <c r="J377" s="9">
        <v>0.94</v>
      </c>
      <c r="K377" s="9">
        <v>0.71</v>
      </c>
      <c r="L377" s="9">
        <v>0.85</v>
      </c>
      <c r="M377" s="9">
        <v>0.76</v>
      </c>
      <c r="N377" s="9">
        <f t="shared" si="1"/>
        <v>0.7525</v>
      </c>
      <c r="O377" s="10" t="str">
        <f t="shared" si="2"/>
        <v>#REF!</v>
      </c>
      <c r="P377" s="11">
        <v>152.0</v>
      </c>
      <c r="Q377" s="12">
        <f>Revenue!Q377</f>
        <v>41641.92</v>
      </c>
      <c r="R377" s="16">
        <v>259.0</v>
      </c>
      <c r="S377" s="14">
        <v>7.0</v>
      </c>
      <c r="T377" s="15"/>
      <c r="U377" s="15"/>
      <c r="V377" s="15"/>
      <c r="W377" s="15"/>
      <c r="X377" s="15"/>
      <c r="Y377" s="15"/>
      <c r="Z377" s="15"/>
      <c r="AA377" s="15"/>
      <c r="AB377" s="15"/>
      <c r="AC377" s="15"/>
    </row>
    <row r="378">
      <c r="A378" s="8">
        <v>1.8039471E7</v>
      </c>
      <c r="B378" s="9">
        <v>0.63</v>
      </c>
      <c r="C378" s="9">
        <v>0.94</v>
      </c>
      <c r="D378" s="9">
        <v>0.42</v>
      </c>
      <c r="E378" s="9">
        <v>0.53</v>
      </c>
      <c r="F378" s="9">
        <v>0.83</v>
      </c>
      <c r="G378" s="9">
        <v>0.86</v>
      </c>
      <c r="H378" s="9">
        <v>0.85</v>
      </c>
      <c r="I378" s="9">
        <v>0.69</v>
      </c>
      <c r="J378" s="9">
        <v>0.89</v>
      </c>
      <c r="K378" s="9">
        <v>0.9</v>
      </c>
      <c r="L378" s="9">
        <v>0.98</v>
      </c>
      <c r="M378" s="9">
        <v>0.99</v>
      </c>
      <c r="N378" s="9">
        <f t="shared" si="1"/>
        <v>0.7925</v>
      </c>
      <c r="O378" s="10" t="str">
        <f t="shared" si="2"/>
        <v>#REF!</v>
      </c>
      <c r="P378" s="11">
        <v>272.0</v>
      </c>
      <c r="Q378" s="12">
        <f>Revenue!Q378</f>
        <v>78534.56</v>
      </c>
      <c r="R378" s="16">
        <v>259.0</v>
      </c>
      <c r="S378" s="14">
        <v>7.0</v>
      </c>
      <c r="T378" s="15"/>
      <c r="U378" s="15"/>
      <c r="V378" s="15"/>
      <c r="W378" s="15"/>
      <c r="X378" s="15"/>
      <c r="Y378" s="15"/>
      <c r="Z378" s="15"/>
      <c r="AA378" s="15"/>
      <c r="AB378" s="15"/>
      <c r="AC378" s="15"/>
    </row>
    <row r="379">
      <c r="A379" s="8">
        <v>1.9778899E7</v>
      </c>
      <c r="B379" s="9">
        <v>0.62</v>
      </c>
      <c r="C379" s="9">
        <v>0.73</v>
      </c>
      <c r="D379" s="9">
        <v>0.75</v>
      </c>
      <c r="E379" s="9">
        <v>0.81</v>
      </c>
      <c r="F379" s="9">
        <v>0.76</v>
      </c>
      <c r="G379" s="9">
        <v>0.8</v>
      </c>
      <c r="H379" s="9">
        <v>0.79</v>
      </c>
      <c r="I379" s="9">
        <v>0.809999999999997</v>
      </c>
      <c r="J379" s="9">
        <v>0.96</v>
      </c>
      <c r="K379" s="9">
        <v>0.75</v>
      </c>
      <c r="L379" s="9">
        <v>0.96</v>
      </c>
      <c r="M379" s="9">
        <v>0.68</v>
      </c>
      <c r="N379" s="9">
        <f t="shared" si="1"/>
        <v>0.785</v>
      </c>
      <c r="O379" s="10" t="str">
        <f t="shared" si="2"/>
        <v>#REF!</v>
      </c>
      <c r="P379" s="11">
        <v>272.0</v>
      </c>
      <c r="Q379" s="12">
        <f>Revenue!Q379</f>
        <v>77873.6</v>
      </c>
      <c r="R379" s="16">
        <v>259.0</v>
      </c>
      <c r="S379" s="14">
        <v>7.0</v>
      </c>
      <c r="T379" s="15"/>
      <c r="U379" s="15"/>
      <c r="V379" s="15"/>
      <c r="W379" s="15"/>
      <c r="X379" s="15"/>
      <c r="Y379" s="15"/>
      <c r="Z379" s="15"/>
      <c r="AA379" s="15"/>
      <c r="AB379" s="15"/>
      <c r="AC379" s="15"/>
    </row>
    <row r="380">
      <c r="A380" s="8">
        <v>2.6807059E7</v>
      </c>
      <c r="B380" s="9">
        <v>0.93</v>
      </c>
      <c r="C380" s="9">
        <v>0.99</v>
      </c>
      <c r="D380" s="9">
        <v>0.47</v>
      </c>
      <c r="E380" s="9">
        <v>0.51</v>
      </c>
      <c r="F380" s="9">
        <v>0.45</v>
      </c>
      <c r="G380" s="9">
        <v>0.99</v>
      </c>
      <c r="H380" s="9">
        <v>0.93</v>
      </c>
      <c r="I380" s="9">
        <v>0.739999999999999</v>
      </c>
      <c r="J380" s="9">
        <v>0.88</v>
      </c>
      <c r="K380" s="9">
        <v>0.93</v>
      </c>
      <c r="L380" s="9">
        <v>0.73</v>
      </c>
      <c r="M380" s="9">
        <v>0.75</v>
      </c>
      <c r="N380" s="9">
        <f t="shared" si="1"/>
        <v>0.775</v>
      </c>
      <c r="O380" s="10" t="str">
        <f t="shared" si="2"/>
        <v>#REF!</v>
      </c>
      <c r="P380" s="11">
        <v>399.0</v>
      </c>
      <c r="Q380" s="12">
        <f>Revenue!Q380</f>
        <v>112605.78</v>
      </c>
      <c r="R380" s="16">
        <v>259.0</v>
      </c>
      <c r="S380" s="14">
        <v>7.0</v>
      </c>
      <c r="T380" s="15"/>
      <c r="U380" s="15"/>
      <c r="V380" s="15"/>
      <c r="W380" s="15"/>
      <c r="X380" s="15"/>
      <c r="Y380" s="15"/>
      <c r="Z380" s="15"/>
      <c r="AA380" s="15"/>
      <c r="AB380" s="15"/>
      <c r="AC380" s="15"/>
    </row>
    <row r="381">
      <c r="A381" s="8">
        <v>1.2436741E7</v>
      </c>
      <c r="B381" s="9">
        <v>0.92</v>
      </c>
      <c r="C381" s="9">
        <v>0.73</v>
      </c>
      <c r="D381" s="9">
        <v>0.53</v>
      </c>
      <c r="E381" s="9">
        <v>0.46</v>
      </c>
      <c r="F381" s="9">
        <v>0.43</v>
      </c>
      <c r="G381" s="9">
        <v>0.85</v>
      </c>
      <c r="H381" s="9">
        <v>0.97</v>
      </c>
      <c r="I381" s="9">
        <v>0.759999999999998</v>
      </c>
      <c r="J381" s="9">
        <v>0.98</v>
      </c>
      <c r="K381" s="9">
        <v>0.89</v>
      </c>
      <c r="L381" s="9">
        <v>0.89</v>
      </c>
      <c r="M381" s="9">
        <v>0.91</v>
      </c>
      <c r="N381" s="9">
        <f t="shared" si="1"/>
        <v>0.7766666667</v>
      </c>
      <c r="O381" s="10" t="str">
        <f t="shared" si="2"/>
        <v>#REF!</v>
      </c>
      <c r="P381" s="11">
        <v>104.0</v>
      </c>
      <c r="Q381" s="12">
        <f>Revenue!Q381</f>
        <v>29489.2</v>
      </c>
      <c r="R381" s="16">
        <v>259.0</v>
      </c>
      <c r="S381" s="14">
        <v>7.0</v>
      </c>
      <c r="T381" s="15"/>
      <c r="U381" s="15"/>
      <c r="V381" s="15"/>
      <c r="W381" s="15"/>
      <c r="X381" s="15"/>
      <c r="Y381" s="15"/>
      <c r="Z381" s="15"/>
      <c r="AA381" s="15"/>
      <c r="AB381" s="15"/>
      <c r="AC381" s="15"/>
    </row>
    <row r="382">
      <c r="A382" s="8">
        <v>1.9716237E7</v>
      </c>
      <c r="B382" s="9">
        <v>0.82</v>
      </c>
      <c r="C382" s="9">
        <v>0.88</v>
      </c>
      <c r="D382" s="9">
        <v>0.66</v>
      </c>
      <c r="E382" s="9">
        <v>0.62</v>
      </c>
      <c r="F382" s="9">
        <v>0.5</v>
      </c>
      <c r="G382" s="9">
        <v>0.71</v>
      </c>
      <c r="H382" s="9">
        <v>0.88</v>
      </c>
      <c r="I382" s="9">
        <v>0.729999999999999</v>
      </c>
      <c r="J382" s="9">
        <v>0.89</v>
      </c>
      <c r="K382" s="9">
        <v>0.85</v>
      </c>
      <c r="L382" s="9">
        <v>0.78</v>
      </c>
      <c r="M382" s="9">
        <v>0.75</v>
      </c>
      <c r="N382" s="9">
        <f t="shared" si="1"/>
        <v>0.7558333333</v>
      </c>
      <c r="O382" s="10" t="str">
        <f t="shared" si="2"/>
        <v>#REF!</v>
      </c>
      <c r="P382" s="11">
        <v>199.0</v>
      </c>
      <c r="Q382" s="12">
        <f>Revenue!Q382</f>
        <v>54830.47</v>
      </c>
      <c r="R382" s="16">
        <v>259.0</v>
      </c>
      <c r="S382" s="14">
        <v>7.0</v>
      </c>
      <c r="T382" s="15"/>
      <c r="U382" s="15"/>
      <c r="V382" s="15"/>
      <c r="W382" s="15"/>
      <c r="X382" s="15"/>
      <c r="Y382" s="15"/>
      <c r="Z382" s="15"/>
      <c r="AA382" s="15"/>
      <c r="AB382" s="15"/>
      <c r="AC382" s="15"/>
    </row>
    <row r="383">
      <c r="A383" s="8">
        <v>5201454.0</v>
      </c>
      <c r="B383" s="9">
        <v>0.95</v>
      </c>
      <c r="C383" s="9">
        <v>0.83</v>
      </c>
      <c r="D383" s="9">
        <v>0.71</v>
      </c>
      <c r="E383" s="9">
        <v>0.64</v>
      </c>
      <c r="F383" s="9">
        <v>0.38</v>
      </c>
      <c r="G383" s="9">
        <v>0.98</v>
      </c>
      <c r="H383" s="9">
        <v>1.0</v>
      </c>
      <c r="I383" s="9">
        <v>0.879999999999996</v>
      </c>
      <c r="J383" s="9">
        <v>0.83</v>
      </c>
      <c r="K383" s="9">
        <v>0.84</v>
      </c>
      <c r="L383" s="9">
        <v>0.89</v>
      </c>
      <c r="M383" s="9">
        <v>0.79</v>
      </c>
      <c r="N383" s="9">
        <f t="shared" si="1"/>
        <v>0.81</v>
      </c>
      <c r="O383" s="10" t="str">
        <f t="shared" si="2"/>
        <v>#REF!</v>
      </c>
      <c r="P383" s="11">
        <v>95.0</v>
      </c>
      <c r="Q383" s="12">
        <f>Revenue!Q383</f>
        <v>28071.55</v>
      </c>
      <c r="R383" s="16">
        <v>259.0</v>
      </c>
      <c r="S383" s="14">
        <v>7.0</v>
      </c>
      <c r="T383" s="15"/>
      <c r="U383" s="15"/>
      <c r="V383" s="15"/>
      <c r="W383" s="15"/>
      <c r="X383" s="15"/>
      <c r="Y383" s="15"/>
      <c r="Z383" s="15"/>
      <c r="AA383" s="15"/>
      <c r="AB383" s="15"/>
      <c r="AC383" s="15"/>
    </row>
    <row r="384">
      <c r="A384" s="8">
        <v>6223609.0</v>
      </c>
      <c r="B384" s="9">
        <v>0.72</v>
      </c>
      <c r="C384" s="9">
        <v>0.76</v>
      </c>
      <c r="D384" s="9">
        <v>0.44</v>
      </c>
      <c r="E384" s="9">
        <v>0.91</v>
      </c>
      <c r="F384" s="9">
        <v>0.67</v>
      </c>
      <c r="G384" s="9">
        <v>0.8</v>
      </c>
      <c r="H384" s="9">
        <v>0.77</v>
      </c>
      <c r="I384" s="9">
        <v>0.959999999999994</v>
      </c>
      <c r="J384" s="9">
        <v>0.78</v>
      </c>
      <c r="K384" s="9">
        <v>0.98</v>
      </c>
      <c r="L384" s="9">
        <v>0.91</v>
      </c>
      <c r="M384" s="9">
        <v>0.87</v>
      </c>
      <c r="N384" s="9">
        <f t="shared" si="1"/>
        <v>0.7975</v>
      </c>
      <c r="O384" s="10" t="str">
        <f t="shared" si="2"/>
        <v>#REF!</v>
      </c>
      <c r="P384" s="11">
        <v>106.0</v>
      </c>
      <c r="Q384" s="12">
        <f>Revenue!Q384</f>
        <v>30844.94</v>
      </c>
      <c r="R384" s="16">
        <v>259.0</v>
      </c>
      <c r="S384" s="14">
        <v>7.0</v>
      </c>
      <c r="T384" s="15"/>
      <c r="U384" s="15"/>
      <c r="V384" s="15"/>
      <c r="W384" s="15"/>
      <c r="X384" s="15"/>
      <c r="Y384" s="15"/>
      <c r="Z384" s="15"/>
      <c r="AA384" s="15"/>
      <c r="AB384" s="15"/>
      <c r="AC384" s="15"/>
    </row>
    <row r="385">
      <c r="A385" s="8">
        <v>4537332.0</v>
      </c>
      <c r="B385" s="9">
        <v>0.63</v>
      </c>
      <c r="C385" s="9">
        <v>0.89</v>
      </c>
      <c r="D385" s="9">
        <v>0.81</v>
      </c>
      <c r="E385" s="9">
        <v>0.87</v>
      </c>
      <c r="F385" s="9">
        <v>0.44</v>
      </c>
      <c r="G385" s="9">
        <v>0.95</v>
      </c>
      <c r="H385" s="9">
        <v>0.73</v>
      </c>
      <c r="I385" s="9">
        <v>0.739999999999999</v>
      </c>
      <c r="J385" s="9">
        <v>0.77</v>
      </c>
      <c r="K385" s="9">
        <v>0.71</v>
      </c>
      <c r="L385" s="9">
        <v>0.81</v>
      </c>
      <c r="M385" s="9">
        <v>0.94</v>
      </c>
      <c r="N385" s="9">
        <f t="shared" si="1"/>
        <v>0.7741666667</v>
      </c>
      <c r="O385" s="10" t="str">
        <f t="shared" si="2"/>
        <v>#REF!</v>
      </c>
      <c r="P385" s="11">
        <v>109.0</v>
      </c>
      <c r="Q385" s="12">
        <f>Revenue!Q385</f>
        <v>30729.28</v>
      </c>
      <c r="R385" s="16">
        <v>259.0</v>
      </c>
      <c r="S385" s="14">
        <v>7.0</v>
      </c>
      <c r="T385" s="15"/>
      <c r="U385" s="15"/>
      <c r="V385" s="15"/>
      <c r="W385" s="15"/>
      <c r="X385" s="15"/>
      <c r="Y385" s="15"/>
      <c r="Z385" s="15"/>
      <c r="AA385" s="15"/>
      <c r="AB385" s="15"/>
      <c r="AC385" s="15"/>
    </row>
    <row r="386">
      <c r="A386" s="8">
        <v>4777140.0</v>
      </c>
      <c r="B386" s="9">
        <v>0.93</v>
      </c>
      <c r="C386" s="9">
        <v>0.78</v>
      </c>
      <c r="D386" s="9">
        <v>0.63</v>
      </c>
      <c r="E386" s="9">
        <v>0.62</v>
      </c>
      <c r="F386" s="9">
        <v>0.38</v>
      </c>
      <c r="G386" s="9">
        <v>0.71</v>
      </c>
      <c r="H386" s="9">
        <v>0.84</v>
      </c>
      <c r="I386" s="9">
        <v>0.749999999999999</v>
      </c>
      <c r="J386" s="9">
        <v>0.89</v>
      </c>
      <c r="K386" s="9">
        <v>0.85</v>
      </c>
      <c r="L386" s="9">
        <v>0.82</v>
      </c>
      <c r="M386" s="9">
        <v>0.91</v>
      </c>
      <c r="N386" s="9">
        <f t="shared" si="1"/>
        <v>0.7591666667</v>
      </c>
      <c r="O386" s="10" t="str">
        <f t="shared" si="2"/>
        <v>#REF!</v>
      </c>
      <c r="P386" s="11">
        <v>96.0</v>
      </c>
      <c r="Q386" s="12">
        <f>Revenue!Q386</f>
        <v>26594.88</v>
      </c>
      <c r="R386" s="16">
        <v>259.0</v>
      </c>
      <c r="S386" s="14">
        <v>7.0</v>
      </c>
      <c r="T386" s="15"/>
      <c r="U386" s="15"/>
      <c r="V386" s="15"/>
      <c r="W386" s="15"/>
      <c r="X386" s="15"/>
      <c r="Y386" s="15"/>
      <c r="Z386" s="15"/>
      <c r="AA386" s="15"/>
      <c r="AB386" s="15"/>
      <c r="AC386" s="15"/>
    </row>
    <row r="387">
      <c r="A387" s="8">
        <v>5434459.0</v>
      </c>
      <c r="B387" s="9">
        <v>0.68</v>
      </c>
      <c r="C387" s="9">
        <v>0.91</v>
      </c>
      <c r="D387" s="9">
        <v>0.77</v>
      </c>
      <c r="E387" s="9">
        <v>0.56</v>
      </c>
      <c r="F387" s="9">
        <v>0.73</v>
      </c>
      <c r="G387" s="9">
        <v>0.81</v>
      </c>
      <c r="H387" s="9">
        <v>0.71</v>
      </c>
      <c r="I387" s="9">
        <v>0.969999999999994</v>
      </c>
      <c r="J387" s="9">
        <v>0.88</v>
      </c>
      <c r="K387" s="9">
        <v>0.89</v>
      </c>
      <c r="L387" s="9">
        <v>0.97</v>
      </c>
      <c r="M387" s="9">
        <v>0.87</v>
      </c>
      <c r="N387" s="9">
        <f t="shared" si="1"/>
        <v>0.8125</v>
      </c>
      <c r="O387" s="10" t="str">
        <f t="shared" si="2"/>
        <v>#REF!</v>
      </c>
      <c r="P387" s="11">
        <v>96.0</v>
      </c>
      <c r="Q387" s="12">
        <f>Revenue!Q387</f>
        <v>28444.8</v>
      </c>
      <c r="R387" s="16">
        <v>259.0</v>
      </c>
      <c r="S387" s="14">
        <v>7.0</v>
      </c>
      <c r="T387" s="15"/>
      <c r="U387" s="15"/>
      <c r="V387" s="15"/>
      <c r="W387" s="15"/>
      <c r="X387" s="15"/>
      <c r="Y387" s="15"/>
      <c r="Z387" s="15"/>
      <c r="AA387" s="15"/>
      <c r="AB387" s="15"/>
      <c r="AC387" s="15"/>
    </row>
    <row r="388">
      <c r="A388" s="8">
        <v>6378125.0</v>
      </c>
      <c r="B388" s="9">
        <v>0.7</v>
      </c>
      <c r="C388" s="9">
        <v>0.79</v>
      </c>
      <c r="D388" s="9">
        <v>0.63</v>
      </c>
      <c r="E388" s="9">
        <v>0.57</v>
      </c>
      <c r="F388" s="9">
        <v>0.75</v>
      </c>
      <c r="G388" s="9">
        <v>0.69</v>
      </c>
      <c r="H388" s="9">
        <v>0.7</v>
      </c>
      <c r="I388" s="9">
        <v>0.919999999999995</v>
      </c>
      <c r="J388" s="9">
        <v>0.94</v>
      </c>
      <c r="K388" s="9">
        <v>0.86</v>
      </c>
      <c r="L388" s="9">
        <v>0.72</v>
      </c>
      <c r="M388" s="9">
        <v>0.78</v>
      </c>
      <c r="N388" s="9">
        <f t="shared" si="1"/>
        <v>0.7541666667</v>
      </c>
      <c r="O388" s="10" t="str">
        <f t="shared" si="2"/>
        <v>#REF!</v>
      </c>
      <c r="P388" s="11">
        <v>80.0</v>
      </c>
      <c r="Q388" s="12">
        <f>Revenue!Q388</f>
        <v>22020.8</v>
      </c>
      <c r="R388" s="16">
        <v>259.0</v>
      </c>
      <c r="S388" s="14">
        <v>7.0</v>
      </c>
      <c r="T388" s="15"/>
      <c r="U388" s="15"/>
      <c r="V388" s="15"/>
      <c r="W388" s="15"/>
      <c r="X388" s="15"/>
      <c r="Y388" s="15"/>
      <c r="Z388" s="15"/>
      <c r="AA388" s="15"/>
      <c r="AB388" s="15"/>
      <c r="AC388" s="15"/>
    </row>
    <row r="389">
      <c r="A389" s="8">
        <v>6747568.0</v>
      </c>
      <c r="B389" s="9">
        <v>0.92</v>
      </c>
      <c r="C389" s="9">
        <v>0.85</v>
      </c>
      <c r="D389" s="9">
        <v>0.59</v>
      </c>
      <c r="E389" s="9">
        <v>0.5</v>
      </c>
      <c r="F389" s="9">
        <v>0.75</v>
      </c>
      <c r="G389" s="9">
        <v>0.95</v>
      </c>
      <c r="H389" s="9">
        <v>0.77</v>
      </c>
      <c r="I389" s="9">
        <v>0.839999999999997</v>
      </c>
      <c r="J389" s="9">
        <v>0.97</v>
      </c>
      <c r="K389" s="9">
        <v>0.79</v>
      </c>
      <c r="L389" s="9">
        <v>0.77</v>
      </c>
      <c r="M389" s="9">
        <v>0.92</v>
      </c>
      <c r="N389" s="9">
        <f t="shared" si="1"/>
        <v>0.8016666667</v>
      </c>
      <c r="O389" s="10" t="str">
        <f t="shared" si="2"/>
        <v>#REF!</v>
      </c>
      <c r="P389" s="11">
        <v>219.0</v>
      </c>
      <c r="Q389" s="12">
        <f>Revenue!Q389</f>
        <v>64053.12</v>
      </c>
      <c r="R389" s="16">
        <v>259.0</v>
      </c>
      <c r="S389" s="14">
        <v>7.0</v>
      </c>
      <c r="T389" s="15"/>
      <c r="U389" s="15"/>
      <c r="V389" s="15"/>
      <c r="W389" s="15"/>
      <c r="X389" s="15"/>
      <c r="Y389" s="15"/>
      <c r="Z389" s="15"/>
      <c r="AA389" s="15"/>
      <c r="AB389" s="15"/>
      <c r="AC389" s="15"/>
    </row>
    <row r="390">
      <c r="A390" s="8">
        <v>7997816.0</v>
      </c>
      <c r="B390" s="9">
        <v>0.92</v>
      </c>
      <c r="C390" s="9">
        <v>0.74</v>
      </c>
      <c r="D390" s="9">
        <v>0.55</v>
      </c>
      <c r="E390" s="9">
        <v>0.57</v>
      </c>
      <c r="F390" s="9">
        <v>0.68</v>
      </c>
      <c r="G390" s="9">
        <v>0.71</v>
      </c>
      <c r="H390" s="9">
        <v>0.81</v>
      </c>
      <c r="I390" s="9">
        <v>0.909999999999995</v>
      </c>
      <c r="J390" s="9">
        <v>0.89</v>
      </c>
      <c r="K390" s="9">
        <v>0.99</v>
      </c>
      <c r="L390" s="9">
        <v>0.81</v>
      </c>
      <c r="M390" s="9">
        <v>0.8</v>
      </c>
      <c r="N390" s="9">
        <f t="shared" si="1"/>
        <v>0.7816666667</v>
      </c>
      <c r="O390" s="10" t="str">
        <f t="shared" si="2"/>
        <v>#REF!</v>
      </c>
      <c r="P390" s="11">
        <v>100.0</v>
      </c>
      <c r="Q390" s="12">
        <f>Revenue!Q390</f>
        <v>28558</v>
      </c>
      <c r="R390" s="16">
        <v>259.0</v>
      </c>
      <c r="S390" s="14">
        <v>7.0</v>
      </c>
      <c r="T390" s="15"/>
      <c r="U390" s="15"/>
      <c r="V390" s="15"/>
      <c r="W390" s="15"/>
      <c r="X390" s="15"/>
      <c r="Y390" s="15"/>
      <c r="Z390" s="15"/>
      <c r="AA390" s="15"/>
      <c r="AB390" s="15"/>
      <c r="AC390" s="15"/>
    </row>
    <row r="391">
      <c r="A391" s="8">
        <v>5606473.0</v>
      </c>
      <c r="B391" s="9">
        <v>0.61</v>
      </c>
      <c r="C391" s="9">
        <v>0.67</v>
      </c>
      <c r="D391" s="9">
        <v>0.59</v>
      </c>
      <c r="E391" s="9">
        <v>0.9</v>
      </c>
      <c r="F391" s="9">
        <v>0.6</v>
      </c>
      <c r="G391" s="9">
        <v>0.92</v>
      </c>
      <c r="H391" s="9">
        <v>0.95</v>
      </c>
      <c r="I391" s="9">
        <v>0.959999999999994</v>
      </c>
      <c r="J391" s="9">
        <v>0.83</v>
      </c>
      <c r="K391" s="9">
        <v>0.85</v>
      </c>
      <c r="L391" s="9">
        <v>0.78</v>
      </c>
      <c r="M391" s="9">
        <v>0.94</v>
      </c>
      <c r="N391" s="9">
        <f t="shared" si="1"/>
        <v>0.8</v>
      </c>
      <c r="O391" s="10" t="str">
        <f t="shared" si="2"/>
        <v>#REF!</v>
      </c>
      <c r="P391" s="11">
        <v>60.0</v>
      </c>
      <c r="Q391" s="12">
        <f>Revenue!Q391</f>
        <v>17529.6</v>
      </c>
      <c r="R391" s="16">
        <v>259.0</v>
      </c>
      <c r="S391" s="14">
        <v>7.0</v>
      </c>
      <c r="T391" s="15"/>
      <c r="U391" s="15"/>
      <c r="V391" s="15"/>
      <c r="W391" s="15"/>
      <c r="X391" s="15"/>
      <c r="Y391" s="15"/>
      <c r="Z391" s="15"/>
      <c r="AA391" s="15"/>
      <c r="AB391" s="15"/>
      <c r="AC391" s="15"/>
    </row>
    <row r="392">
      <c r="A392" s="8">
        <v>1.235028E7</v>
      </c>
      <c r="B392" s="9">
        <v>0.9</v>
      </c>
      <c r="C392" s="9">
        <v>0.71</v>
      </c>
      <c r="D392" s="9">
        <v>0.74</v>
      </c>
      <c r="E392" s="9">
        <v>0.83</v>
      </c>
      <c r="F392" s="9">
        <v>0.63</v>
      </c>
      <c r="G392" s="9">
        <v>0.96</v>
      </c>
      <c r="H392" s="9">
        <v>0.91</v>
      </c>
      <c r="I392" s="9">
        <v>0.839999999999997</v>
      </c>
      <c r="J392" s="9">
        <v>0.79</v>
      </c>
      <c r="K392" s="9">
        <v>0.91</v>
      </c>
      <c r="L392" s="9">
        <v>0.79</v>
      </c>
      <c r="M392" s="9">
        <v>0.72</v>
      </c>
      <c r="N392" s="9">
        <f t="shared" si="1"/>
        <v>0.8108333333</v>
      </c>
      <c r="O392" s="10" t="str">
        <f t="shared" si="2"/>
        <v>#REF!</v>
      </c>
      <c r="P392" s="11">
        <v>76.0</v>
      </c>
      <c r="Q392" s="12">
        <f>Revenue!Q392</f>
        <v>22505.88</v>
      </c>
      <c r="R392" s="16">
        <v>259.0</v>
      </c>
      <c r="S392" s="14">
        <v>7.0</v>
      </c>
      <c r="T392" s="15"/>
      <c r="U392" s="15"/>
      <c r="V392" s="15"/>
      <c r="W392" s="15"/>
      <c r="X392" s="15"/>
      <c r="Y392" s="15"/>
      <c r="Z392" s="15"/>
      <c r="AA392" s="15"/>
      <c r="AB392" s="15"/>
      <c r="AC392" s="15"/>
    </row>
    <row r="393">
      <c r="A393" s="8">
        <v>5597793.0</v>
      </c>
      <c r="B393" s="9">
        <v>0.7</v>
      </c>
      <c r="C393" s="9">
        <v>0.81</v>
      </c>
      <c r="D393" s="9">
        <v>0.75</v>
      </c>
      <c r="E393" s="9">
        <v>0.61</v>
      </c>
      <c r="F393" s="9">
        <v>0.74</v>
      </c>
      <c r="G393" s="9">
        <v>0.73</v>
      </c>
      <c r="H393" s="9">
        <v>0.84</v>
      </c>
      <c r="I393" s="9">
        <v>0.999999999999993</v>
      </c>
      <c r="J393" s="9">
        <v>1.0</v>
      </c>
      <c r="K393" s="9">
        <v>0.88</v>
      </c>
      <c r="L393" s="9">
        <v>0.9</v>
      </c>
      <c r="M393" s="9">
        <v>0.99</v>
      </c>
      <c r="N393" s="9">
        <f t="shared" si="1"/>
        <v>0.8291666667</v>
      </c>
      <c r="O393" s="10" t="str">
        <f t="shared" si="2"/>
        <v>#REF!</v>
      </c>
      <c r="P393" s="11">
        <v>100.0</v>
      </c>
      <c r="Q393" s="12">
        <f>Revenue!Q393</f>
        <v>30278</v>
      </c>
      <c r="R393" s="16">
        <v>259.0</v>
      </c>
      <c r="S393" s="14">
        <v>7.0</v>
      </c>
      <c r="T393" s="15"/>
      <c r="U393" s="15"/>
      <c r="V393" s="15"/>
      <c r="W393" s="15"/>
      <c r="X393" s="15"/>
      <c r="Y393" s="15"/>
      <c r="Z393" s="15"/>
      <c r="AA393" s="15"/>
      <c r="AB393" s="15"/>
      <c r="AC393" s="15"/>
    </row>
    <row r="394">
      <c r="A394" s="8">
        <v>7965178.0</v>
      </c>
      <c r="B394" s="9">
        <v>0.76</v>
      </c>
      <c r="C394" s="9">
        <v>0.88</v>
      </c>
      <c r="D394" s="9">
        <v>0.87</v>
      </c>
      <c r="E394" s="9">
        <v>0.76</v>
      </c>
      <c r="F394" s="9">
        <v>0.76</v>
      </c>
      <c r="G394" s="9">
        <v>0.69</v>
      </c>
      <c r="H394" s="9">
        <v>0.94</v>
      </c>
      <c r="I394" s="9">
        <v>0.909999999999995</v>
      </c>
      <c r="J394" s="9">
        <v>0.74</v>
      </c>
      <c r="K394" s="9">
        <v>0.96</v>
      </c>
      <c r="L394" s="9">
        <v>0.96</v>
      </c>
      <c r="M394" s="9">
        <v>0.92</v>
      </c>
      <c r="N394" s="9">
        <f t="shared" si="1"/>
        <v>0.8458333333</v>
      </c>
      <c r="O394" s="10" t="str">
        <f t="shared" si="2"/>
        <v>#REF!</v>
      </c>
      <c r="P394" s="11">
        <v>106.0</v>
      </c>
      <c r="Q394" s="12">
        <f>Revenue!Q394</f>
        <v>32739.16</v>
      </c>
      <c r="R394" s="16">
        <v>259.0</v>
      </c>
      <c r="S394" s="14">
        <v>7.0</v>
      </c>
      <c r="T394" s="15"/>
      <c r="U394" s="15"/>
      <c r="V394" s="15"/>
      <c r="W394" s="15"/>
      <c r="X394" s="15"/>
      <c r="Y394" s="15"/>
      <c r="Z394" s="15"/>
      <c r="AA394" s="15"/>
      <c r="AB394" s="15"/>
      <c r="AC394" s="15"/>
    </row>
    <row r="395">
      <c r="A395" s="8">
        <v>1.1371001E7</v>
      </c>
      <c r="B395" s="9">
        <v>0.62</v>
      </c>
      <c r="C395" s="9">
        <v>0.92</v>
      </c>
      <c r="D395" s="9">
        <v>0.68</v>
      </c>
      <c r="E395" s="9">
        <v>0.85</v>
      </c>
      <c r="F395" s="9">
        <v>0.68</v>
      </c>
      <c r="G395" s="9">
        <v>0.66</v>
      </c>
      <c r="H395" s="9">
        <v>0.97</v>
      </c>
      <c r="I395" s="9">
        <v>0.859999999999996</v>
      </c>
      <c r="J395" s="9">
        <v>0.8</v>
      </c>
      <c r="K395" s="9">
        <v>0.91</v>
      </c>
      <c r="L395" s="9">
        <v>0.8</v>
      </c>
      <c r="M395" s="9">
        <v>0.68</v>
      </c>
      <c r="N395" s="9">
        <f t="shared" si="1"/>
        <v>0.7858333333</v>
      </c>
      <c r="O395" s="10" t="str">
        <f t="shared" si="2"/>
        <v>#REF!</v>
      </c>
      <c r="P395" s="11">
        <v>75.0</v>
      </c>
      <c r="Q395" s="12">
        <f>Revenue!Q395</f>
        <v>21484.5</v>
      </c>
      <c r="R395" s="16">
        <v>259.0</v>
      </c>
      <c r="S395" s="14">
        <v>7.0</v>
      </c>
      <c r="T395" s="15"/>
      <c r="U395" s="15"/>
      <c r="V395" s="15"/>
      <c r="W395" s="15"/>
      <c r="X395" s="15"/>
      <c r="Y395" s="15"/>
      <c r="Z395" s="15"/>
      <c r="AA395" s="15"/>
      <c r="AB395" s="15"/>
      <c r="AC395" s="15"/>
    </row>
    <row r="396">
      <c r="A396" s="8">
        <v>1.1654866E7</v>
      </c>
      <c r="B396" s="9">
        <v>0.84</v>
      </c>
      <c r="C396" s="9">
        <v>0.95</v>
      </c>
      <c r="D396" s="9">
        <v>0.56</v>
      </c>
      <c r="E396" s="9">
        <v>0.56</v>
      </c>
      <c r="F396" s="9">
        <v>0.48</v>
      </c>
      <c r="G396" s="9">
        <v>0.93</v>
      </c>
      <c r="H396" s="9">
        <v>0.79</v>
      </c>
      <c r="I396" s="9">
        <v>0.929999999999995</v>
      </c>
      <c r="J396" s="9">
        <v>0.93</v>
      </c>
      <c r="K396" s="9">
        <v>0.9</v>
      </c>
      <c r="L396" s="9">
        <v>0.87</v>
      </c>
      <c r="M396" s="9">
        <v>0.76</v>
      </c>
      <c r="N396" s="9">
        <f t="shared" si="1"/>
        <v>0.7916666667</v>
      </c>
      <c r="O396" s="10" t="str">
        <f t="shared" si="2"/>
        <v>#REF!</v>
      </c>
      <c r="P396" s="11">
        <v>350.0</v>
      </c>
      <c r="Q396" s="12">
        <f>Revenue!Q396</f>
        <v>100926</v>
      </c>
      <c r="R396" s="16">
        <v>259.0</v>
      </c>
      <c r="S396" s="14">
        <v>7.0</v>
      </c>
      <c r="T396" s="15"/>
      <c r="U396" s="15"/>
      <c r="V396" s="15"/>
      <c r="W396" s="15"/>
      <c r="X396" s="15"/>
      <c r="Y396" s="15"/>
      <c r="Z396" s="15"/>
      <c r="AA396" s="15"/>
      <c r="AB396" s="15"/>
      <c r="AC396" s="15"/>
    </row>
    <row r="397">
      <c r="A397" s="8">
        <v>1.7779795E7</v>
      </c>
      <c r="B397" s="9">
        <v>0.78</v>
      </c>
      <c r="C397" s="9">
        <v>0.94</v>
      </c>
      <c r="D397" s="9">
        <v>0.46</v>
      </c>
      <c r="E397" s="9">
        <v>0.63</v>
      </c>
      <c r="F397" s="9">
        <v>0.52</v>
      </c>
      <c r="G397" s="9">
        <v>0.85</v>
      </c>
      <c r="H397" s="9">
        <v>0.93</v>
      </c>
      <c r="I397" s="9">
        <v>0.889999999999996</v>
      </c>
      <c r="J397" s="9">
        <v>0.8</v>
      </c>
      <c r="K397" s="9">
        <v>0.8</v>
      </c>
      <c r="L397" s="9">
        <v>0.91</v>
      </c>
      <c r="M397" s="9">
        <v>0.82</v>
      </c>
      <c r="N397" s="9">
        <f t="shared" si="1"/>
        <v>0.7775</v>
      </c>
      <c r="O397" s="10" t="str">
        <f t="shared" si="2"/>
        <v>#REF!</v>
      </c>
      <c r="P397" s="11">
        <v>90.0</v>
      </c>
      <c r="Q397" s="12">
        <f>Revenue!Q397</f>
        <v>25489.8</v>
      </c>
      <c r="R397" s="16">
        <v>259.0</v>
      </c>
      <c r="S397" s="14">
        <v>7.0</v>
      </c>
      <c r="T397" s="15"/>
      <c r="U397" s="15"/>
      <c r="V397" s="15"/>
      <c r="W397" s="15"/>
      <c r="X397" s="15"/>
      <c r="Y397" s="15"/>
      <c r="Z397" s="15"/>
      <c r="AA397" s="15"/>
      <c r="AB397" s="15"/>
      <c r="AC397" s="15"/>
    </row>
    <row r="398">
      <c r="A398" s="8">
        <v>2.1332427E7</v>
      </c>
      <c r="B398" s="9">
        <v>0.83</v>
      </c>
      <c r="C398" s="9">
        <v>0.72</v>
      </c>
      <c r="D398" s="9">
        <v>0.59</v>
      </c>
      <c r="E398" s="9">
        <v>0.47</v>
      </c>
      <c r="F398" s="9">
        <v>0.5</v>
      </c>
      <c r="G398" s="9">
        <v>0.91</v>
      </c>
      <c r="H398" s="9">
        <v>0.87</v>
      </c>
      <c r="I398" s="9">
        <v>0.789999999999998</v>
      </c>
      <c r="J398" s="9">
        <v>0.8</v>
      </c>
      <c r="K398" s="9">
        <v>0.76</v>
      </c>
      <c r="L398" s="9">
        <v>0.8</v>
      </c>
      <c r="M398" s="9">
        <v>0.95</v>
      </c>
      <c r="N398" s="9">
        <f t="shared" si="1"/>
        <v>0.7491666667</v>
      </c>
      <c r="O398" s="10" t="str">
        <f t="shared" si="2"/>
        <v>#REF!</v>
      </c>
      <c r="P398" s="11">
        <v>120.0</v>
      </c>
      <c r="Q398" s="12">
        <f>Revenue!Q398</f>
        <v>32826</v>
      </c>
      <c r="R398" s="16">
        <v>259.0</v>
      </c>
      <c r="S398" s="14">
        <v>7.0</v>
      </c>
      <c r="T398" s="15"/>
      <c r="U398" s="15"/>
      <c r="V398" s="15"/>
      <c r="W398" s="15"/>
      <c r="X398" s="15"/>
      <c r="Y398" s="15"/>
      <c r="Z398" s="15"/>
      <c r="AA398" s="15"/>
      <c r="AB398" s="15"/>
      <c r="AC398" s="15"/>
    </row>
    <row r="399">
      <c r="A399" s="8">
        <v>1.1203116E7</v>
      </c>
      <c r="B399" s="9">
        <v>0.97</v>
      </c>
      <c r="C399" s="9">
        <v>1.0</v>
      </c>
      <c r="D399" s="9">
        <v>0.46</v>
      </c>
      <c r="E399" s="9">
        <v>0.61</v>
      </c>
      <c r="F399" s="9">
        <v>0.59</v>
      </c>
      <c r="G399" s="9">
        <v>0.84</v>
      </c>
      <c r="H399" s="9">
        <v>0.99</v>
      </c>
      <c r="I399" s="9">
        <v>0.749999999999999</v>
      </c>
      <c r="J399" s="9">
        <v>0.99</v>
      </c>
      <c r="K399" s="9">
        <v>0.99</v>
      </c>
      <c r="L399" s="9">
        <v>0.9</v>
      </c>
      <c r="M399" s="9">
        <v>0.82</v>
      </c>
      <c r="N399" s="9">
        <f t="shared" si="1"/>
        <v>0.8258333333</v>
      </c>
      <c r="O399" s="10" t="str">
        <f t="shared" si="2"/>
        <v>#REF!</v>
      </c>
      <c r="P399" s="11">
        <v>150.0</v>
      </c>
      <c r="Q399" s="12">
        <f>Revenue!Q399</f>
        <v>45130.5</v>
      </c>
      <c r="R399" s="16">
        <v>259.0</v>
      </c>
      <c r="S399" s="14">
        <v>6.0</v>
      </c>
      <c r="T399" s="15"/>
      <c r="U399" s="15"/>
      <c r="V399" s="15"/>
      <c r="W399" s="15"/>
      <c r="X399" s="15"/>
      <c r="Y399" s="15"/>
      <c r="Z399" s="15"/>
      <c r="AA399" s="15"/>
      <c r="AB399" s="15"/>
      <c r="AC399" s="15"/>
    </row>
    <row r="400">
      <c r="A400" s="8">
        <v>1.7591776E7</v>
      </c>
      <c r="B400" s="9">
        <v>0.77</v>
      </c>
      <c r="C400" s="9">
        <v>0.67</v>
      </c>
      <c r="D400" s="9">
        <v>0.5</v>
      </c>
      <c r="E400" s="9">
        <v>0.83</v>
      </c>
      <c r="F400" s="9">
        <v>0.7</v>
      </c>
      <c r="G400" s="9">
        <v>0.72</v>
      </c>
      <c r="H400" s="9">
        <v>0.71</v>
      </c>
      <c r="I400" s="9">
        <v>0.749999999999999</v>
      </c>
      <c r="J400" s="9">
        <v>0.95</v>
      </c>
      <c r="K400" s="9">
        <v>0.91</v>
      </c>
      <c r="L400" s="9">
        <v>0.98</v>
      </c>
      <c r="M400" s="9">
        <v>0.79</v>
      </c>
      <c r="N400" s="9">
        <f t="shared" si="1"/>
        <v>0.7733333333</v>
      </c>
      <c r="O400" s="10" t="str">
        <f t="shared" si="2"/>
        <v>#REF!</v>
      </c>
      <c r="P400" s="11">
        <v>100.0</v>
      </c>
      <c r="Q400" s="12">
        <f>Revenue!Q400</f>
        <v>28219</v>
      </c>
      <c r="R400" s="16">
        <v>259.0</v>
      </c>
      <c r="S400" s="14">
        <v>6.0</v>
      </c>
      <c r="T400" s="15"/>
      <c r="U400" s="15"/>
      <c r="V400" s="15"/>
      <c r="W400" s="15"/>
      <c r="X400" s="15"/>
      <c r="Y400" s="15"/>
      <c r="Z400" s="15"/>
      <c r="AA400" s="15"/>
      <c r="AB400" s="15"/>
      <c r="AC400" s="15"/>
    </row>
    <row r="401">
      <c r="A401" s="8">
        <v>1.8525733E7</v>
      </c>
      <c r="B401" s="9">
        <v>0.81</v>
      </c>
      <c r="C401" s="9">
        <v>0.67</v>
      </c>
      <c r="D401" s="9">
        <v>0.69</v>
      </c>
      <c r="E401" s="9">
        <v>0.54</v>
      </c>
      <c r="F401" s="9">
        <v>0.74</v>
      </c>
      <c r="G401" s="9">
        <v>0.94</v>
      </c>
      <c r="H401" s="9">
        <v>0.84</v>
      </c>
      <c r="I401" s="9">
        <v>0.849999999999997</v>
      </c>
      <c r="J401" s="9">
        <v>0.78</v>
      </c>
      <c r="K401" s="9">
        <v>0.91</v>
      </c>
      <c r="L401" s="9">
        <v>0.82</v>
      </c>
      <c r="M401" s="9">
        <v>0.81</v>
      </c>
      <c r="N401" s="9">
        <f t="shared" si="1"/>
        <v>0.7833333333</v>
      </c>
      <c r="O401" s="10" t="str">
        <f t="shared" si="2"/>
        <v>#REF!</v>
      </c>
      <c r="P401" s="11">
        <v>169.0</v>
      </c>
      <c r="Q401" s="12">
        <f>Revenue!Q401</f>
        <v>48386.39</v>
      </c>
      <c r="R401" s="16">
        <v>259.0</v>
      </c>
      <c r="S401" s="14">
        <v>6.0</v>
      </c>
      <c r="T401" s="15"/>
      <c r="U401" s="15"/>
      <c r="V401" s="15"/>
      <c r="W401" s="15"/>
      <c r="X401" s="15"/>
      <c r="Y401" s="15"/>
      <c r="Z401" s="15"/>
      <c r="AA401" s="15"/>
      <c r="AB401" s="15"/>
      <c r="AC401" s="15"/>
    </row>
    <row r="402">
      <c r="A402" s="8">
        <v>6332230.0</v>
      </c>
      <c r="B402" s="9">
        <v>0.95</v>
      </c>
      <c r="C402" s="9">
        <v>0.83</v>
      </c>
      <c r="D402" s="9">
        <v>0.63</v>
      </c>
      <c r="E402" s="9">
        <v>0.7</v>
      </c>
      <c r="F402" s="9">
        <v>0.67</v>
      </c>
      <c r="G402" s="9">
        <v>0.79</v>
      </c>
      <c r="H402" s="9">
        <v>0.86</v>
      </c>
      <c r="I402" s="9">
        <v>0.959999999999994</v>
      </c>
      <c r="J402" s="9">
        <v>0.78</v>
      </c>
      <c r="K402" s="9">
        <v>0.94</v>
      </c>
      <c r="L402" s="9">
        <v>0.87</v>
      </c>
      <c r="M402" s="9">
        <v>0.86</v>
      </c>
      <c r="N402" s="9">
        <f t="shared" si="1"/>
        <v>0.82</v>
      </c>
      <c r="O402" s="10" t="str">
        <f t="shared" si="2"/>
        <v>#REF!</v>
      </c>
      <c r="P402" s="11">
        <v>105.0</v>
      </c>
      <c r="Q402" s="12">
        <f>Revenue!Q402</f>
        <v>31438.05</v>
      </c>
      <c r="R402" s="16">
        <v>259.0</v>
      </c>
      <c r="S402" s="14">
        <v>6.0</v>
      </c>
      <c r="T402" s="15"/>
      <c r="U402" s="15"/>
      <c r="V402" s="15"/>
      <c r="W402" s="15"/>
      <c r="X402" s="15"/>
      <c r="Y402" s="15"/>
      <c r="Z402" s="15"/>
      <c r="AA402" s="15"/>
      <c r="AB402" s="15"/>
      <c r="AC402" s="15"/>
    </row>
    <row r="403">
      <c r="A403" s="8">
        <v>6569956.0</v>
      </c>
      <c r="B403" s="9">
        <v>0.86</v>
      </c>
      <c r="C403" s="9">
        <v>0.71</v>
      </c>
      <c r="D403" s="9">
        <v>0.53</v>
      </c>
      <c r="E403" s="9">
        <v>0.85</v>
      </c>
      <c r="F403" s="9">
        <v>0.4</v>
      </c>
      <c r="G403" s="9">
        <v>0.81</v>
      </c>
      <c r="H403" s="9">
        <v>0.7</v>
      </c>
      <c r="I403" s="9">
        <v>0.949999999999994</v>
      </c>
      <c r="J403" s="9">
        <v>0.87</v>
      </c>
      <c r="K403" s="9">
        <v>0.87</v>
      </c>
      <c r="L403" s="9">
        <v>0.84</v>
      </c>
      <c r="M403" s="9">
        <v>0.79</v>
      </c>
      <c r="N403" s="9">
        <f t="shared" si="1"/>
        <v>0.765</v>
      </c>
      <c r="O403" s="10" t="str">
        <f t="shared" si="2"/>
        <v>#REF!</v>
      </c>
      <c r="P403" s="11">
        <v>80.0</v>
      </c>
      <c r="Q403" s="12">
        <f>Revenue!Q403</f>
        <v>22326.4</v>
      </c>
      <c r="R403" s="16">
        <v>259.0</v>
      </c>
      <c r="S403" s="14">
        <v>6.0</v>
      </c>
      <c r="T403" s="15"/>
      <c r="U403" s="15"/>
      <c r="V403" s="15"/>
      <c r="W403" s="15"/>
      <c r="X403" s="15"/>
      <c r="Y403" s="15"/>
      <c r="Z403" s="15"/>
      <c r="AA403" s="15"/>
      <c r="AB403" s="15"/>
      <c r="AC403" s="15"/>
    </row>
    <row r="404">
      <c r="A404" s="8">
        <v>9387718.0</v>
      </c>
      <c r="B404" s="9">
        <v>0.91</v>
      </c>
      <c r="C404" s="9">
        <v>0.74</v>
      </c>
      <c r="D404" s="9">
        <v>0.73</v>
      </c>
      <c r="E404" s="9">
        <v>0.73</v>
      </c>
      <c r="F404" s="9">
        <v>0.61</v>
      </c>
      <c r="G404" s="9">
        <v>0.93</v>
      </c>
      <c r="H404" s="9">
        <v>0.87</v>
      </c>
      <c r="I404" s="9">
        <v>0.879999999999996</v>
      </c>
      <c r="J404" s="9">
        <v>0.8</v>
      </c>
      <c r="K404" s="9">
        <v>0.95</v>
      </c>
      <c r="L404" s="9">
        <v>0.73</v>
      </c>
      <c r="M404" s="9">
        <v>0.98</v>
      </c>
      <c r="N404" s="9">
        <f t="shared" si="1"/>
        <v>0.8216666667</v>
      </c>
      <c r="O404" s="10" t="str">
        <f t="shared" si="2"/>
        <v>#REF!</v>
      </c>
      <c r="P404" s="11">
        <v>185.0</v>
      </c>
      <c r="Q404" s="12">
        <f>Revenue!Q404</f>
        <v>55546.25</v>
      </c>
      <c r="R404" s="16">
        <v>259.0</v>
      </c>
      <c r="S404" s="14">
        <v>6.0</v>
      </c>
      <c r="T404" s="15"/>
      <c r="U404" s="15"/>
      <c r="V404" s="15"/>
      <c r="W404" s="15"/>
      <c r="X404" s="15"/>
      <c r="Y404" s="15"/>
      <c r="Z404" s="15"/>
      <c r="AA404" s="15"/>
      <c r="AB404" s="15"/>
      <c r="AC404" s="15"/>
    </row>
    <row r="405">
      <c r="A405" s="8">
        <v>2.138041E7</v>
      </c>
      <c r="B405" s="9">
        <v>0.95</v>
      </c>
      <c r="C405" s="9">
        <v>0.68</v>
      </c>
      <c r="D405" s="9">
        <v>0.8</v>
      </c>
      <c r="E405" s="9">
        <v>0.48</v>
      </c>
      <c r="F405" s="9">
        <v>0.77</v>
      </c>
      <c r="G405" s="9">
        <v>0.91</v>
      </c>
      <c r="H405" s="9">
        <v>0.89</v>
      </c>
      <c r="I405" s="9">
        <v>0.899999999999996</v>
      </c>
      <c r="J405" s="9">
        <v>0.92</v>
      </c>
      <c r="K405" s="9">
        <v>0.94</v>
      </c>
      <c r="L405" s="9">
        <v>0.76</v>
      </c>
      <c r="M405" s="9">
        <v>0.81</v>
      </c>
      <c r="N405" s="9">
        <f t="shared" si="1"/>
        <v>0.8175</v>
      </c>
      <c r="O405" s="10" t="str">
        <f t="shared" si="2"/>
        <v>#REF!</v>
      </c>
      <c r="P405" s="11">
        <v>130.0</v>
      </c>
      <c r="Q405" s="12">
        <f>Revenue!Q405</f>
        <v>38870</v>
      </c>
      <c r="R405" s="16">
        <v>259.0</v>
      </c>
      <c r="S405" s="14">
        <v>6.0</v>
      </c>
      <c r="T405" s="15"/>
      <c r="U405" s="15"/>
      <c r="V405" s="15"/>
      <c r="W405" s="15"/>
      <c r="X405" s="15"/>
      <c r="Y405" s="15"/>
      <c r="Z405" s="15"/>
      <c r="AA405" s="15"/>
      <c r="AB405" s="15"/>
      <c r="AC405" s="15"/>
    </row>
    <row r="406">
      <c r="A406" s="8">
        <v>6711443.0</v>
      </c>
      <c r="B406" s="9">
        <v>0.62</v>
      </c>
      <c r="C406" s="9">
        <v>0.92</v>
      </c>
      <c r="D406" s="9">
        <v>0.58</v>
      </c>
      <c r="E406" s="9">
        <v>0.49</v>
      </c>
      <c r="F406" s="9">
        <v>0.43</v>
      </c>
      <c r="G406" s="9">
        <v>0.95</v>
      </c>
      <c r="H406" s="9">
        <v>0.86</v>
      </c>
      <c r="I406" s="9">
        <v>0.769999999999998</v>
      </c>
      <c r="J406" s="9">
        <v>0.74</v>
      </c>
      <c r="K406" s="9">
        <v>0.97</v>
      </c>
      <c r="L406" s="9">
        <v>0.71</v>
      </c>
      <c r="M406" s="9">
        <v>0.99</v>
      </c>
      <c r="N406" s="9">
        <f t="shared" si="1"/>
        <v>0.7525</v>
      </c>
      <c r="O406" s="10" t="str">
        <f t="shared" si="2"/>
        <v>#REF!</v>
      </c>
      <c r="P406" s="11">
        <v>105.0</v>
      </c>
      <c r="Q406" s="12">
        <f>Revenue!Q406</f>
        <v>28799.4</v>
      </c>
      <c r="R406" s="16">
        <v>259.0</v>
      </c>
      <c r="S406" s="14">
        <v>6.0</v>
      </c>
      <c r="T406" s="15"/>
      <c r="U406" s="15"/>
      <c r="V406" s="15"/>
      <c r="W406" s="15"/>
      <c r="X406" s="15"/>
      <c r="Y406" s="15"/>
      <c r="Z406" s="15"/>
      <c r="AA406" s="15"/>
      <c r="AB406" s="15"/>
      <c r="AC406" s="15"/>
    </row>
    <row r="407">
      <c r="A407" s="8">
        <v>6744153.0</v>
      </c>
      <c r="B407" s="9">
        <v>0.91</v>
      </c>
      <c r="C407" s="9">
        <v>0.83</v>
      </c>
      <c r="D407" s="9">
        <v>0.8</v>
      </c>
      <c r="E407" s="9">
        <v>0.53</v>
      </c>
      <c r="F407" s="9">
        <v>0.48</v>
      </c>
      <c r="G407" s="9">
        <v>0.89</v>
      </c>
      <c r="H407" s="9">
        <v>0.97</v>
      </c>
      <c r="I407" s="9">
        <v>0.959999999999994</v>
      </c>
      <c r="J407" s="9">
        <v>0.89</v>
      </c>
      <c r="K407" s="9">
        <v>0.86</v>
      </c>
      <c r="L407" s="9">
        <v>0.78</v>
      </c>
      <c r="M407" s="9">
        <v>0.74</v>
      </c>
      <c r="N407" s="9">
        <f t="shared" si="1"/>
        <v>0.8033333333</v>
      </c>
      <c r="O407" s="10" t="str">
        <f t="shared" si="2"/>
        <v>#REF!</v>
      </c>
      <c r="P407" s="11">
        <v>199.0</v>
      </c>
      <c r="Q407" s="12">
        <f>Revenue!Q407</f>
        <v>58358.74</v>
      </c>
      <c r="R407" s="16">
        <v>259.0</v>
      </c>
      <c r="S407" s="14">
        <v>6.0</v>
      </c>
      <c r="T407" s="15"/>
      <c r="U407" s="15"/>
      <c r="V407" s="15"/>
      <c r="W407" s="15"/>
      <c r="X407" s="15"/>
      <c r="Y407" s="15"/>
      <c r="Z407" s="15"/>
      <c r="AA407" s="15"/>
      <c r="AB407" s="15"/>
      <c r="AC407" s="15"/>
    </row>
    <row r="408">
      <c r="A408" s="8">
        <v>1.0590841E7</v>
      </c>
      <c r="B408" s="9">
        <v>0.83</v>
      </c>
      <c r="C408" s="9">
        <v>0.95</v>
      </c>
      <c r="D408" s="9">
        <v>0.43</v>
      </c>
      <c r="E408" s="9">
        <v>0.82</v>
      </c>
      <c r="F408" s="9">
        <v>0.79</v>
      </c>
      <c r="G408" s="9">
        <v>0.81</v>
      </c>
      <c r="H408" s="9">
        <v>0.89</v>
      </c>
      <c r="I408" s="9">
        <v>0.769999999999998</v>
      </c>
      <c r="J408" s="9">
        <v>0.98</v>
      </c>
      <c r="K408" s="9">
        <v>0.82</v>
      </c>
      <c r="L408" s="9">
        <v>0.9</v>
      </c>
      <c r="M408" s="9">
        <v>0.91</v>
      </c>
      <c r="N408" s="9">
        <f t="shared" si="1"/>
        <v>0.825</v>
      </c>
      <c r="O408" s="10" t="str">
        <f t="shared" si="2"/>
        <v>#REF!</v>
      </c>
      <c r="P408" s="11">
        <v>199.0</v>
      </c>
      <c r="Q408" s="12">
        <f>Revenue!Q408</f>
        <v>59807.46</v>
      </c>
      <c r="R408" s="16">
        <v>259.0</v>
      </c>
      <c r="S408" s="14">
        <v>6.0</v>
      </c>
      <c r="T408" s="15"/>
      <c r="U408" s="15"/>
      <c r="V408" s="15"/>
      <c r="W408" s="15"/>
      <c r="X408" s="15"/>
      <c r="Y408" s="15"/>
      <c r="Z408" s="15"/>
      <c r="AA408" s="15"/>
      <c r="AB408" s="15"/>
      <c r="AC408" s="15"/>
    </row>
    <row r="409">
      <c r="A409" s="8">
        <v>1.3417244E7</v>
      </c>
      <c r="B409" s="9">
        <v>0.7</v>
      </c>
      <c r="C409" s="9">
        <v>0.84</v>
      </c>
      <c r="D409" s="9">
        <v>0.53</v>
      </c>
      <c r="E409" s="9">
        <v>0.63</v>
      </c>
      <c r="F409" s="9">
        <v>0.65</v>
      </c>
      <c r="G409" s="9">
        <v>0.65</v>
      </c>
      <c r="H409" s="9">
        <v>0.96</v>
      </c>
      <c r="I409" s="9">
        <v>0.749999999999999</v>
      </c>
      <c r="J409" s="9">
        <v>0.83</v>
      </c>
      <c r="K409" s="9">
        <v>0.96</v>
      </c>
      <c r="L409" s="9">
        <v>0.9</v>
      </c>
      <c r="M409" s="9">
        <v>0.89</v>
      </c>
      <c r="N409" s="9">
        <f t="shared" si="1"/>
        <v>0.7741666667</v>
      </c>
      <c r="O409" s="10" t="str">
        <f t="shared" si="2"/>
        <v>#REF!</v>
      </c>
      <c r="P409" s="11">
        <v>125.0</v>
      </c>
      <c r="Q409" s="12">
        <f>Revenue!Q409</f>
        <v>35307.5</v>
      </c>
      <c r="R409" s="16">
        <v>259.0</v>
      </c>
      <c r="S409" s="14">
        <v>6.0</v>
      </c>
      <c r="T409" s="15"/>
      <c r="U409" s="15"/>
      <c r="V409" s="15"/>
      <c r="W409" s="15"/>
      <c r="X409" s="15"/>
      <c r="Y409" s="15"/>
      <c r="Z409" s="15"/>
      <c r="AA409" s="15"/>
      <c r="AB409" s="15"/>
      <c r="AC409" s="15"/>
    </row>
    <row r="410">
      <c r="A410" s="8">
        <v>1.7343622E7</v>
      </c>
      <c r="B410" s="9">
        <v>0.74</v>
      </c>
      <c r="C410" s="9">
        <v>0.89</v>
      </c>
      <c r="D410" s="9">
        <v>0.76</v>
      </c>
      <c r="E410" s="9">
        <v>0.8</v>
      </c>
      <c r="F410" s="9">
        <v>0.54</v>
      </c>
      <c r="G410" s="9">
        <v>0.89</v>
      </c>
      <c r="H410" s="9">
        <v>1.0</v>
      </c>
      <c r="I410" s="9">
        <v>0.949999999999994</v>
      </c>
      <c r="J410" s="9">
        <v>0.92</v>
      </c>
      <c r="K410" s="9">
        <v>0.73</v>
      </c>
      <c r="L410" s="9">
        <v>0.93</v>
      </c>
      <c r="M410" s="9">
        <v>0.92</v>
      </c>
      <c r="N410" s="9">
        <f t="shared" si="1"/>
        <v>0.8391666667</v>
      </c>
      <c r="O410" s="10" t="str">
        <f t="shared" si="2"/>
        <v>#REF!</v>
      </c>
      <c r="P410" s="11">
        <v>100.0</v>
      </c>
      <c r="Q410" s="12">
        <f>Revenue!Q410</f>
        <v>30596</v>
      </c>
      <c r="R410" s="16">
        <v>259.0</v>
      </c>
      <c r="S410" s="14">
        <v>6.0</v>
      </c>
      <c r="T410" s="15"/>
      <c r="U410" s="15"/>
      <c r="V410" s="15"/>
      <c r="W410" s="15"/>
      <c r="X410" s="15"/>
      <c r="Y410" s="15"/>
      <c r="Z410" s="15"/>
      <c r="AA410" s="15"/>
      <c r="AB410" s="15"/>
      <c r="AC410" s="15"/>
    </row>
    <row r="411">
      <c r="A411" s="8">
        <v>1.7904841E7</v>
      </c>
      <c r="B411" s="9">
        <v>0.81</v>
      </c>
      <c r="C411" s="9">
        <v>0.8</v>
      </c>
      <c r="D411" s="9">
        <v>0.78</v>
      </c>
      <c r="E411" s="9">
        <v>0.6</v>
      </c>
      <c r="F411" s="9">
        <v>0.45</v>
      </c>
      <c r="G411" s="9">
        <v>0.69</v>
      </c>
      <c r="H411" s="9">
        <v>0.81</v>
      </c>
      <c r="I411" s="9">
        <v>0.829999999999997</v>
      </c>
      <c r="J411" s="9">
        <v>0.85</v>
      </c>
      <c r="K411" s="9">
        <v>0.91</v>
      </c>
      <c r="L411" s="9">
        <v>0.96</v>
      </c>
      <c r="M411" s="9">
        <v>0.82</v>
      </c>
      <c r="N411" s="9">
        <f t="shared" si="1"/>
        <v>0.7758333333</v>
      </c>
      <c r="O411" s="10" t="str">
        <f t="shared" si="2"/>
        <v>#REF!</v>
      </c>
      <c r="P411" s="11">
        <v>123.0</v>
      </c>
      <c r="Q411" s="12">
        <f>Revenue!Q411</f>
        <v>34822.53</v>
      </c>
      <c r="R411" s="16">
        <v>259.0</v>
      </c>
      <c r="S411" s="14">
        <v>6.0</v>
      </c>
      <c r="T411" s="15"/>
      <c r="U411" s="15"/>
      <c r="V411" s="15"/>
      <c r="W411" s="15"/>
      <c r="X411" s="15"/>
      <c r="Y411" s="15"/>
      <c r="Z411" s="15"/>
      <c r="AA411" s="15"/>
      <c r="AB411" s="15"/>
      <c r="AC411" s="15"/>
    </row>
    <row r="412">
      <c r="A412" s="8">
        <v>2.0087984E7</v>
      </c>
      <c r="B412" s="9">
        <v>0.74</v>
      </c>
      <c r="C412" s="9">
        <v>0.9</v>
      </c>
      <c r="D412" s="9">
        <v>0.78</v>
      </c>
      <c r="E412" s="9">
        <v>0.72</v>
      </c>
      <c r="F412" s="9">
        <v>0.58</v>
      </c>
      <c r="G412" s="9">
        <v>0.85</v>
      </c>
      <c r="H412" s="9">
        <v>0.92</v>
      </c>
      <c r="I412" s="9">
        <v>0.69</v>
      </c>
      <c r="J412" s="9">
        <v>0.86</v>
      </c>
      <c r="K412" s="9">
        <v>0.77</v>
      </c>
      <c r="L412" s="9">
        <v>0.93</v>
      </c>
      <c r="M412" s="9">
        <v>0.83</v>
      </c>
      <c r="N412" s="9">
        <f t="shared" si="1"/>
        <v>0.7975</v>
      </c>
      <c r="O412" s="10" t="str">
        <f t="shared" si="2"/>
        <v>#REF!</v>
      </c>
      <c r="P412" s="11">
        <v>96.0</v>
      </c>
      <c r="Q412" s="12">
        <f>Revenue!Q412</f>
        <v>27898.56</v>
      </c>
      <c r="R412" s="16">
        <v>259.0</v>
      </c>
      <c r="S412" s="14">
        <v>6.0</v>
      </c>
      <c r="T412" s="15"/>
      <c r="U412" s="15"/>
      <c r="V412" s="15"/>
      <c r="W412" s="15"/>
      <c r="X412" s="15"/>
      <c r="Y412" s="15"/>
      <c r="Z412" s="15"/>
      <c r="AA412" s="15"/>
      <c r="AB412" s="15"/>
      <c r="AC412" s="15"/>
    </row>
    <row r="413">
      <c r="A413" s="8">
        <v>7171230.0</v>
      </c>
      <c r="B413" s="9">
        <v>0.85</v>
      </c>
      <c r="C413" s="9">
        <v>0.87</v>
      </c>
      <c r="D413" s="9">
        <v>0.81</v>
      </c>
      <c r="E413" s="9">
        <v>0.58</v>
      </c>
      <c r="F413" s="9">
        <v>0.7</v>
      </c>
      <c r="G413" s="9">
        <v>0.74</v>
      </c>
      <c r="H413" s="9">
        <v>0.82</v>
      </c>
      <c r="I413" s="9">
        <v>0.929999999999995</v>
      </c>
      <c r="J413" s="9">
        <v>0.73</v>
      </c>
      <c r="K413" s="9">
        <v>0.75</v>
      </c>
      <c r="L413" s="9">
        <v>0.95</v>
      </c>
      <c r="M413" s="9">
        <v>0.82</v>
      </c>
      <c r="N413" s="9">
        <f t="shared" si="1"/>
        <v>0.7958333333</v>
      </c>
      <c r="O413" s="10" t="str">
        <f t="shared" si="2"/>
        <v>#REF!</v>
      </c>
      <c r="P413" s="11">
        <v>160.0</v>
      </c>
      <c r="Q413" s="12">
        <f>Revenue!Q413</f>
        <v>46470.4</v>
      </c>
      <c r="R413" s="16">
        <v>259.0</v>
      </c>
      <c r="S413" s="14">
        <v>6.0</v>
      </c>
      <c r="T413" s="15"/>
      <c r="U413" s="15"/>
      <c r="V413" s="15"/>
      <c r="W413" s="15"/>
      <c r="X413" s="15"/>
      <c r="Y413" s="15"/>
      <c r="Z413" s="15"/>
      <c r="AA413" s="15"/>
      <c r="AB413" s="15"/>
      <c r="AC413" s="15"/>
    </row>
    <row r="414">
      <c r="A414" s="8">
        <v>7558456.0</v>
      </c>
      <c r="B414" s="9">
        <v>0.62</v>
      </c>
      <c r="C414" s="9">
        <v>0.9</v>
      </c>
      <c r="D414" s="9">
        <v>0.64</v>
      </c>
      <c r="E414" s="9">
        <v>0.85</v>
      </c>
      <c r="F414" s="9">
        <v>0.46</v>
      </c>
      <c r="G414" s="9">
        <v>0.69</v>
      </c>
      <c r="H414" s="9">
        <v>0.87</v>
      </c>
      <c r="I414" s="9">
        <v>0.929999999999995</v>
      </c>
      <c r="J414" s="9">
        <v>0.73</v>
      </c>
      <c r="K414" s="9">
        <v>0.79</v>
      </c>
      <c r="L414" s="9">
        <v>0.96</v>
      </c>
      <c r="M414" s="9">
        <v>0.84</v>
      </c>
      <c r="N414" s="9">
        <f t="shared" si="1"/>
        <v>0.7733333333</v>
      </c>
      <c r="O414" s="10" t="str">
        <f t="shared" si="2"/>
        <v>#REF!</v>
      </c>
      <c r="P414" s="11">
        <v>86.0</v>
      </c>
      <c r="Q414" s="12">
        <f>Revenue!Q414</f>
        <v>24230.5</v>
      </c>
      <c r="R414" s="16">
        <v>259.0</v>
      </c>
      <c r="S414" s="14">
        <v>6.0</v>
      </c>
      <c r="T414" s="15"/>
      <c r="U414" s="15"/>
      <c r="V414" s="15"/>
      <c r="W414" s="15"/>
      <c r="X414" s="15"/>
      <c r="Y414" s="15"/>
      <c r="Z414" s="15"/>
      <c r="AA414" s="15"/>
      <c r="AB414" s="15"/>
      <c r="AC414" s="15"/>
    </row>
    <row r="415">
      <c r="A415" s="8">
        <v>1.2762999E7</v>
      </c>
      <c r="B415" s="9">
        <v>0.85</v>
      </c>
      <c r="C415" s="9">
        <v>0.83</v>
      </c>
      <c r="D415" s="9">
        <v>0.77</v>
      </c>
      <c r="E415" s="9">
        <v>0.91</v>
      </c>
      <c r="F415" s="9">
        <v>0.48</v>
      </c>
      <c r="G415" s="9">
        <v>0.73</v>
      </c>
      <c r="H415" s="9">
        <v>0.76</v>
      </c>
      <c r="I415" s="9">
        <v>0.989999999999994</v>
      </c>
      <c r="J415" s="9">
        <v>0.99</v>
      </c>
      <c r="K415" s="9">
        <v>0.72</v>
      </c>
      <c r="L415" s="9">
        <v>0.93</v>
      </c>
      <c r="M415" s="9">
        <v>0.72</v>
      </c>
      <c r="N415" s="9">
        <f t="shared" si="1"/>
        <v>0.8066666667</v>
      </c>
      <c r="O415" s="10" t="str">
        <f t="shared" si="2"/>
        <v>#REF!</v>
      </c>
      <c r="P415" s="11">
        <v>90.0</v>
      </c>
      <c r="Q415" s="12">
        <f>Revenue!Q415</f>
        <v>26462.7</v>
      </c>
      <c r="R415" s="16">
        <v>259.0</v>
      </c>
      <c r="S415" s="14">
        <v>6.0</v>
      </c>
      <c r="T415" s="15"/>
      <c r="U415" s="15"/>
      <c r="V415" s="15"/>
      <c r="W415" s="15"/>
      <c r="X415" s="15"/>
      <c r="Y415" s="15"/>
      <c r="Z415" s="15"/>
      <c r="AA415" s="15"/>
      <c r="AB415" s="15"/>
      <c r="AC415" s="15"/>
    </row>
    <row r="416">
      <c r="A416" s="8">
        <v>1.4820514E7</v>
      </c>
      <c r="B416" s="9">
        <v>0.66</v>
      </c>
      <c r="C416" s="9">
        <v>0.79</v>
      </c>
      <c r="D416" s="9">
        <v>0.85</v>
      </c>
      <c r="E416" s="9">
        <v>0.64</v>
      </c>
      <c r="F416" s="9">
        <v>0.4</v>
      </c>
      <c r="G416" s="9">
        <v>1.0</v>
      </c>
      <c r="H416" s="9">
        <v>0.8</v>
      </c>
      <c r="I416" s="9">
        <v>0.899999999999996</v>
      </c>
      <c r="J416" s="9">
        <v>0.96</v>
      </c>
      <c r="K416" s="9">
        <v>0.98</v>
      </c>
      <c r="L416" s="9">
        <v>0.77</v>
      </c>
      <c r="M416" s="9">
        <v>0.81</v>
      </c>
      <c r="N416" s="9">
        <f t="shared" si="1"/>
        <v>0.7966666667</v>
      </c>
      <c r="O416" s="10" t="str">
        <f t="shared" si="2"/>
        <v>#REF!</v>
      </c>
      <c r="P416" s="11">
        <v>165.0</v>
      </c>
      <c r="Q416" s="12">
        <f>Revenue!Q416</f>
        <v>47952.3</v>
      </c>
      <c r="R416" s="16">
        <v>259.0</v>
      </c>
      <c r="S416" s="14">
        <v>6.0</v>
      </c>
      <c r="T416" s="15"/>
      <c r="U416" s="15"/>
      <c r="V416" s="15"/>
      <c r="W416" s="15"/>
      <c r="X416" s="15"/>
      <c r="Y416" s="15"/>
      <c r="Z416" s="15"/>
      <c r="AA416" s="15"/>
      <c r="AB416" s="15"/>
      <c r="AC416" s="15"/>
    </row>
    <row r="417">
      <c r="A417" s="8">
        <v>7678340.0</v>
      </c>
      <c r="B417" s="9">
        <v>0.66</v>
      </c>
      <c r="C417" s="9">
        <v>0.89</v>
      </c>
      <c r="D417" s="9">
        <v>0.85</v>
      </c>
      <c r="E417" s="9">
        <v>0.47</v>
      </c>
      <c r="F417" s="9">
        <v>0.62</v>
      </c>
      <c r="G417" s="9">
        <v>1.0</v>
      </c>
      <c r="H417" s="9">
        <v>0.73</v>
      </c>
      <c r="I417" s="9">
        <v>0.719999999999999</v>
      </c>
      <c r="J417" s="9">
        <v>0.77</v>
      </c>
      <c r="K417" s="9">
        <v>0.91</v>
      </c>
      <c r="L417" s="9">
        <v>0.79</v>
      </c>
      <c r="M417" s="9">
        <v>0.99</v>
      </c>
      <c r="N417" s="9">
        <f t="shared" si="1"/>
        <v>0.7833333333</v>
      </c>
      <c r="O417" s="10" t="str">
        <f t="shared" si="2"/>
        <v>#REF!</v>
      </c>
      <c r="P417" s="11">
        <v>119.0</v>
      </c>
      <c r="Q417" s="12">
        <f>Revenue!Q417</f>
        <v>33998.3</v>
      </c>
      <c r="R417" s="16">
        <v>259.0</v>
      </c>
      <c r="S417" s="14">
        <v>6.0</v>
      </c>
      <c r="T417" s="15"/>
      <c r="U417" s="15"/>
      <c r="V417" s="15"/>
      <c r="W417" s="15"/>
      <c r="X417" s="15"/>
      <c r="Y417" s="15"/>
      <c r="Z417" s="15"/>
      <c r="AA417" s="15"/>
      <c r="AB417" s="15"/>
      <c r="AC417" s="15"/>
    </row>
    <row r="418">
      <c r="A418" s="8">
        <v>8081094.0</v>
      </c>
      <c r="B418" s="9">
        <v>0.9</v>
      </c>
      <c r="C418" s="9">
        <v>0.7</v>
      </c>
      <c r="D418" s="9">
        <v>0.62</v>
      </c>
      <c r="E418" s="9">
        <v>0.58</v>
      </c>
      <c r="F418" s="9">
        <v>0.71</v>
      </c>
      <c r="G418" s="9">
        <v>0.92</v>
      </c>
      <c r="H418" s="9">
        <v>0.76</v>
      </c>
      <c r="I418" s="9">
        <v>0.729999999999999</v>
      </c>
      <c r="J418" s="9">
        <v>0.74</v>
      </c>
      <c r="K418" s="9">
        <v>0.83</v>
      </c>
      <c r="L418" s="9">
        <v>0.78</v>
      </c>
      <c r="M418" s="9">
        <v>0.82</v>
      </c>
      <c r="N418" s="9">
        <f t="shared" si="1"/>
        <v>0.7575</v>
      </c>
      <c r="O418" s="10" t="str">
        <f t="shared" si="2"/>
        <v>#REF!</v>
      </c>
      <c r="P418" s="11">
        <v>84.0</v>
      </c>
      <c r="Q418" s="12">
        <f>Revenue!Q418</f>
        <v>23240.28</v>
      </c>
      <c r="R418" s="16">
        <v>259.0</v>
      </c>
      <c r="S418" s="14">
        <v>6.0</v>
      </c>
      <c r="T418" s="15"/>
      <c r="U418" s="15"/>
      <c r="V418" s="15"/>
      <c r="W418" s="15"/>
      <c r="X418" s="15"/>
      <c r="Y418" s="15"/>
      <c r="Z418" s="15"/>
      <c r="AA418" s="15"/>
      <c r="AB418" s="15"/>
      <c r="AC418" s="15"/>
    </row>
    <row r="419">
      <c r="A419" s="8">
        <v>8101253.0</v>
      </c>
      <c r="B419" s="9">
        <v>0.76</v>
      </c>
      <c r="C419" s="9">
        <v>0.69</v>
      </c>
      <c r="D419" s="9">
        <v>0.54</v>
      </c>
      <c r="E419" s="9">
        <v>0.55</v>
      </c>
      <c r="F419" s="9">
        <v>0.64</v>
      </c>
      <c r="G419" s="9">
        <v>0.84</v>
      </c>
      <c r="H419" s="9">
        <v>0.86</v>
      </c>
      <c r="I419" s="9">
        <v>0.819999999999997</v>
      </c>
      <c r="J419" s="9">
        <v>0.84</v>
      </c>
      <c r="K419" s="9">
        <v>1.0</v>
      </c>
      <c r="L419" s="9">
        <v>0.93</v>
      </c>
      <c r="M419" s="9">
        <v>0.76</v>
      </c>
      <c r="N419" s="9">
        <f t="shared" si="1"/>
        <v>0.7691666667</v>
      </c>
      <c r="O419" s="10" t="str">
        <f t="shared" si="2"/>
        <v>#REF!</v>
      </c>
      <c r="P419" s="11">
        <v>140.0</v>
      </c>
      <c r="Q419" s="12">
        <f>Revenue!Q419</f>
        <v>39326</v>
      </c>
      <c r="R419" s="16">
        <v>259.0</v>
      </c>
      <c r="S419" s="14">
        <v>6.0</v>
      </c>
      <c r="T419" s="15"/>
      <c r="U419" s="15"/>
      <c r="V419" s="15"/>
      <c r="W419" s="15"/>
      <c r="X419" s="15"/>
      <c r="Y419" s="15"/>
      <c r="Z419" s="15"/>
      <c r="AA419" s="15"/>
      <c r="AB419" s="15"/>
      <c r="AC419" s="15"/>
    </row>
    <row r="420">
      <c r="A420" s="8">
        <v>8350984.0</v>
      </c>
      <c r="B420" s="9">
        <v>0.86</v>
      </c>
      <c r="C420" s="9">
        <v>0.77</v>
      </c>
      <c r="D420" s="9">
        <v>0.85</v>
      </c>
      <c r="E420" s="9">
        <v>0.52</v>
      </c>
      <c r="F420" s="9">
        <v>0.61</v>
      </c>
      <c r="G420" s="9">
        <v>0.75</v>
      </c>
      <c r="H420" s="9">
        <v>0.88</v>
      </c>
      <c r="I420" s="9">
        <v>0.749999999999999</v>
      </c>
      <c r="J420" s="9">
        <v>0.76</v>
      </c>
      <c r="K420" s="9">
        <v>0.88</v>
      </c>
      <c r="L420" s="9">
        <v>1.0</v>
      </c>
      <c r="M420" s="9">
        <v>0.73</v>
      </c>
      <c r="N420" s="9">
        <f t="shared" si="1"/>
        <v>0.78</v>
      </c>
      <c r="O420" s="10" t="str">
        <f t="shared" si="2"/>
        <v>#REF!</v>
      </c>
      <c r="P420" s="11">
        <v>155.0</v>
      </c>
      <c r="Q420" s="12">
        <f>Revenue!Q420</f>
        <v>44147.1</v>
      </c>
      <c r="R420" s="16">
        <v>259.0</v>
      </c>
      <c r="S420" s="14">
        <v>6.0</v>
      </c>
      <c r="T420" s="15"/>
      <c r="U420" s="15"/>
      <c r="V420" s="15"/>
      <c r="W420" s="15"/>
      <c r="X420" s="15"/>
      <c r="Y420" s="15"/>
      <c r="Z420" s="15"/>
      <c r="AA420" s="15"/>
      <c r="AB420" s="15"/>
      <c r="AC420" s="15"/>
    </row>
    <row r="421">
      <c r="A421" s="8">
        <v>8419469.0</v>
      </c>
      <c r="B421" s="9">
        <v>0.94</v>
      </c>
      <c r="C421" s="9">
        <v>0.87</v>
      </c>
      <c r="D421" s="9">
        <v>0.54</v>
      </c>
      <c r="E421" s="9">
        <v>0.46</v>
      </c>
      <c r="F421" s="9">
        <v>0.76</v>
      </c>
      <c r="G421" s="9">
        <v>0.89</v>
      </c>
      <c r="H421" s="9">
        <v>1.0</v>
      </c>
      <c r="I421" s="9">
        <v>0.68</v>
      </c>
      <c r="J421" s="9">
        <v>0.77</v>
      </c>
      <c r="K421" s="9">
        <v>0.93</v>
      </c>
      <c r="L421" s="9">
        <v>0.93</v>
      </c>
      <c r="M421" s="9">
        <v>0.9</v>
      </c>
      <c r="N421" s="9">
        <f t="shared" si="1"/>
        <v>0.8058333333</v>
      </c>
      <c r="O421" s="10" t="str">
        <f t="shared" si="2"/>
        <v>#REF!</v>
      </c>
      <c r="P421" s="11">
        <v>299.0</v>
      </c>
      <c r="Q421" s="12">
        <f>Revenue!Q421</f>
        <v>87938.89</v>
      </c>
      <c r="R421" s="16">
        <v>259.0</v>
      </c>
      <c r="S421" s="14">
        <v>6.0</v>
      </c>
      <c r="T421" s="15"/>
      <c r="U421" s="15"/>
      <c r="V421" s="15"/>
      <c r="W421" s="15"/>
      <c r="X421" s="15"/>
      <c r="Y421" s="15"/>
      <c r="Z421" s="15"/>
      <c r="AA421" s="15"/>
      <c r="AB421" s="15"/>
      <c r="AC421" s="15"/>
    </row>
    <row r="422">
      <c r="A422" s="8">
        <v>9532579.0</v>
      </c>
      <c r="B422" s="9">
        <v>0.98</v>
      </c>
      <c r="C422" s="9">
        <v>0.98</v>
      </c>
      <c r="D422" s="9">
        <v>0.57</v>
      </c>
      <c r="E422" s="9">
        <v>0.49</v>
      </c>
      <c r="F422" s="9">
        <v>0.74</v>
      </c>
      <c r="G422" s="9">
        <v>0.7</v>
      </c>
      <c r="H422" s="9">
        <v>0.7</v>
      </c>
      <c r="I422" s="9">
        <v>0.749999999999999</v>
      </c>
      <c r="J422" s="9">
        <v>1.0</v>
      </c>
      <c r="K422" s="9">
        <v>0.91</v>
      </c>
      <c r="L422" s="9">
        <v>0.76</v>
      </c>
      <c r="M422" s="9">
        <v>0.95</v>
      </c>
      <c r="N422" s="9">
        <f t="shared" si="1"/>
        <v>0.7941666667</v>
      </c>
      <c r="O422" s="10" t="str">
        <f t="shared" si="2"/>
        <v>#REF!</v>
      </c>
      <c r="P422" s="11">
        <v>135.0</v>
      </c>
      <c r="Q422" s="12">
        <f>Revenue!Q422</f>
        <v>39087.9</v>
      </c>
      <c r="R422" s="16">
        <v>259.0</v>
      </c>
      <c r="S422" s="14">
        <v>6.0</v>
      </c>
      <c r="T422" s="15"/>
      <c r="U422" s="15"/>
      <c r="V422" s="15"/>
      <c r="W422" s="15"/>
      <c r="X422" s="15"/>
      <c r="Y422" s="15"/>
      <c r="Z422" s="15"/>
      <c r="AA422" s="15"/>
      <c r="AB422" s="15"/>
      <c r="AC422" s="15"/>
    </row>
    <row r="423">
      <c r="A423" s="8">
        <v>1.3897065E7</v>
      </c>
      <c r="B423" s="9">
        <v>0.64</v>
      </c>
      <c r="C423" s="9">
        <v>0.95</v>
      </c>
      <c r="D423" s="9">
        <v>0.63</v>
      </c>
      <c r="E423" s="9">
        <v>0.65</v>
      </c>
      <c r="F423" s="9">
        <v>0.42</v>
      </c>
      <c r="G423" s="9">
        <v>0.88</v>
      </c>
      <c r="H423" s="9">
        <v>0.99</v>
      </c>
      <c r="I423" s="9">
        <v>0.879999999999996</v>
      </c>
      <c r="J423" s="9">
        <v>0.93</v>
      </c>
      <c r="K423" s="9">
        <v>0.93</v>
      </c>
      <c r="L423" s="9">
        <v>0.98</v>
      </c>
      <c r="M423" s="9">
        <v>0.82</v>
      </c>
      <c r="N423" s="9">
        <f t="shared" si="1"/>
        <v>0.8083333333</v>
      </c>
      <c r="O423" s="10" t="str">
        <f t="shared" si="2"/>
        <v>#REF!</v>
      </c>
      <c r="P423" s="11">
        <v>135.0</v>
      </c>
      <c r="Q423" s="12">
        <f>Revenue!Q423</f>
        <v>39745.35</v>
      </c>
      <c r="R423" s="16">
        <v>259.0</v>
      </c>
      <c r="S423" s="14">
        <v>6.0</v>
      </c>
      <c r="T423" s="15"/>
      <c r="U423" s="15"/>
      <c r="V423" s="15"/>
      <c r="W423" s="15"/>
      <c r="X423" s="15"/>
      <c r="Y423" s="15"/>
      <c r="Z423" s="15"/>
      <c r="AA423" s="15"/>
      <c r="AB423" s="15"/>
      <c r="AC423" s="15"/>
    </row>
    <row r="424">
      <c r="A424" s="8">
        <v>1.4093858E7</v>
      </c>
      <c r="B424" s="9">
        <v>0.97</v>
      </c>
      <c r="C424" s="9">
        <v>0.86</v>
      </c>
      <c r="D424" s="9">
        <v>0.78</v>
      </c>
      <c r="E424" s="9">
        <v>0.57</v>
      </c>
      <c r="F424" s="9">
        <v>0.69</v>
      </c>
      <c r="G424" s="9">
        <v>0.84</v>
      </c>
      <c r="H424" s="9">
        <v>0.84</v>
      </c>
      <c r="I424" s="9">
        <v>0.69</v>
      </c>
      <c r="J424" s="9">
        <v>0.73</v>
      </c>
      <c r="K424" s="9">
        <v>0.77</v>
      </c>
      <c r="L424" s="9">
        <v>0.78</v>
      </c>
      <c r="M424" s="9">
        <v>0.96</v>
      </c>
      <c r="N424" s="9">
        <f t="shared" si="1"/>
        <v>0.79</v>
      </c>
      <c r="O424" s="10" t="str">
        <f t="shared" si="2"/>
        <v>#REF!</v>
      </c>
      <c r="P424" s="11">
        <v>180.0</v>
      </c>
      <c r="Q424" s="12">
        <f>Revenue!Q424</f>
        <v>51908.4</v>
      </c>
      <c r="R424" s="16">
        <v>259.0</v>
      </c>
      <c r="S424" s="14">
        <v>6.0</v>
      </c>
      <c r="T424" s="15"/>
      <c r="U424" s="15"/>
      <c r="V424" s="15"/>
      <c r="W424" s="15"/>
      <c r="X424" s="15"/>
      <c r="Y424" s="15"/>
      <c r="Z424" s="15"/>
      <c r="AA424" s="15"/>
      <c r="AB424" s="15"/>
      <c r="AC424" s="15"/>
    </row>
    <row r="425">
      <c r="A425" s="8">
        <v>9294964.0</v>
      </c>
      <c r="B425" s="9">
        <v>0.65</v>
      </c>
      <c r="C425" s="9">
        <v>0.99</v>
      </c>
      <c r="D425" s="9">
        <v>0.59</v>
      </c>
      <c r="E425" s="9">
        <v>0.65</v>
      </c>
      <c r="F425" s="9">
        <v>0.77</v>
      </c>
      <c r="G425" s="9">
        <v>0.86</v>
      </c>
      <c r="H425" s="9">
        <v>0.75</v>
      </c>
      <c r="I425" s="9">
        <v>0.739999999999999</v>
      </c>
      <c r="J425" s="9">
        <v>0.91</v>
      </c>
      <c r="K425" s="9">
        <v>0.86</v>
      </c>
      <c r="L425" s="9">
        <v>0.78</v>
      </c>
      <c r="M425" s="9">
        <v>0.88</v>
      </c>
      <c r="N425" s="9">
        <f t="shared" si="1"/>
        <v>0.7858333333</v>
      </c>
      <c r="O425" s="10" t="str">
        <f t="shared" si="2"/>
        <v>#REF!</v>
      </c>
      <c r="P425" s="11">
        <v>125.0</v>
      </c>
      <c r="Q425" s="12">
        <f>Revenue!Q425</f>
        <v>35770</v>
      </c>
      <c r="R425" s="16">
        <v>259.0</v>
      </c>
      <c r="S425" s="14">
        <v>6.0</v>
      </c>
      <c r="T425" s="15"/>
      <c r="U425" s="15"/>
      <c r="V425" s="15"/>
      <c r="W425" s="15"/>
      <c r="X425" s="15"/>
      <c r="Y425" s="15"/>
      <c r="Z425" s="15"/>
      <c r="AA425" s="15"/>
      <c r="AB425" s="15"/>
      <c r="AC425" s="15"/>
    </row>
    <row r="426">
      <c r="A426" s="8">
        <v>1.4229356E7</v>
      </c>
      <c r="B426" s="9">
        <v>0.81</v>
      </c>
      <c r="C426" s="9">
        <v>0.93</v>
      </c>
      <c r="D426" s="9">
        <v>0.65</v>
      </c>
      <c r="E426" s="9">
        <v>0.64</v>
      </c>
      <c r="F426" s="9">
        <v>0.39</v>
      </c>
      <c r="G426" s="9">
        <v>0.88</v>
      </c>
      <c r="H426" s="9">
        <v>0.94</v>
      </c>
      <c r="I426" s="9">
        <v>0.949999999999994</v>
      </c>
      <c r="J426" s="9">
        <v>0.83</v>
      </c>
      <c r="K426" s="9">
        <v>0.75</v>
      </c>
      <c r="L426" s="9">
        <v>0.98</v>
      </c>
      <c r="M426" s="9">
        <v>0.77</v>
      </c>
      <c r="N426" s="9">
        <f t="shared" si="1"/>
        <v>0.7933333333</v>
      </c>
      <c r="O426" s="10" t="str">
        <f t="shared" si="2"/>
        <v>#REF!</v>
      </c>
      <c r="P426" s="11">
        <v>169.0</v>
      </c>
      <c r="Q426" s="12">
        <f>Revenue!Q426</f>
        <v>48841</v>
      </c>
      <c r="R426" s="16">
        <v>259.0</v>
      </c>
      <c r="S426" s="14">
        <v>6.0</v>
      </c>
      <c r="T426" s="15"/>
      <c r="U426" s="15"/>
      <c r="V426" s="15"/>
      <c r="W426" s="15"/>
      <c r="X426" s="15"/>
      <c r="Y426" s="15"/>
      <c r="Z426" s="15"/>
      <c r="AA426" s="15"/>
      <c r="AB426" s="15"/>
      <c r="AC426" s="15"/>
    </row>
    <row r="427">
      <c r="A427" s="8">
        <v>1.7847445E7</v>
      </c>
      <c r="B427" s="9">
        <v>0.87</v>
      </c>
      <c r="C427" s="9">
        <v>0.82</v>
      </c>
      <c r="D427" s="9">
        <v>0.43</v>
      </c>
      <c r="E427" s="9">
        <v>0.61</v>
      </c>
      <c r="F427" s="9">
        <v>0.5</v>
      </c>
      <c r="G427" s="9">
        <v>0.93</v>
      </c>
      <c r="H427" s="9">
        <v>0.92</v>
      </c>
      <c r="I427" s="9">
        <v>0.939999999999995</v>
      </c>
      <c r="J427" s="9">
        <v>0.89</v>
      </c>
      <c r="K427" s="9">
        <v>0.99</v>
      </c>
      <c r="L427" s="9">
        <v>0.81</v>
      </c>
      <c r="M427" s="9">
        <v>0.79</v>
      </c>
      <c r="N427" s="9">
        <f t="shared" si="1"/>
        <v>0.7916666667</v>
      </c>
      <c r="O427" s="10" t="str">
        <f t="shared" si="2"/>
        <v>#REF!</v>
      </c>
      <c r="P427" s="11">
        <v>169.0</v>
      </c>
      <c r="Q427" s="12">
        <f>Revenue!Q427</f>
        <v>48807.2</v>
      </c>
      <c r="R427" s="16">
        <v>259.0</v>
      </c>
      <c r="S427" s="14">
        <v>6.0</v>
      </c>
      <c r="T427" s="15"/>
      <c r="U427" s="15"/>
      <c r="V427" s="15"/>
      <c r="W427" s="15"/>
      <c r="X427" s="15"/>
      <c r="Y427" s="15"/>
      <c r="Z427" s="15"/>
      <c r="AA427" s="15"/>
      <c r="AB427" s="15"/>
      <c r="AC427" s="15"/>
    </row>
    <row r="428">
      <c r="A428" s="8">
        <v>1.8581965E7</v>
      </c>
      <c r="B428" s="9">
        <v>0.66</v>
      </c>
      <c r="C428" s="9">
        <v>0.77</v>
      </c>
      <c r="D428" s="9">
        <v>0.86</v>
      </c>
      <c r="E428" s="9">
        <v>0.6</v>
      </c>
      <c r="F428" s="9">
        <v>0.78</v>
      </c>
      <c r="G428" s="9">
        <v>0.81</v>
      </c>
      <c r="H428" s="9">
        <v>0.98</v>
      </c>
      <c r="I428" s="9">
        <v>0.789999999999998</v>
      </c>
      <c r="J428" s="9">
        <v>0.87</v>
      </c>
      <c r="K428" s="9">
        <v>0.97</v>
      </c>
      <c r="L428" s="9">
        <v>0.83</v>
      </c>
      <c r="M428" s="9">
        <v>0.75</v>
      </c>
      <c r="N428" s="9">
        <f t="shared" si="1"/>
        <v>0.8058333333</v>
      </c>
      <c r="O428" s="10" t="str">
        <f t="shared" si="2"/>
        <v>#REF!</v>
      </c>
      <c r="P428" s="11">
        <v>169.0</v>
      </c>
      <c r="Q428" s="12">
        <f>Revenue!Q428</f>
        <v>49745.15</v>
      </c>
      <c r="R428" s="16">
        <v>259.0</v>
      </c>
      <c r="S428" s="14">
        <v>6.0</v>
      </c>
      <c r="T428" s="15"/>
      <c r="U428" s="15"/>
      <c r="V428" s="15"/>
      <c r="W428" s="15"/>
      <c r="X428" s="15"/>
      <c r="Y428" s="15"/>
      <c r="Z428" s="15"/>
      <c r="AA428" s="15"/>
      <c r="AB428" s="15"/>
      <c r="AC428" s="15"/>
    </row>
    <row r="429">
      <c r="A429" s="8">
        <v>2.102691E7</v>
      </c>
      <c r="B429" s="9">
        <v>0.72</v>
      </c>
      <c r="C429" s="9">
        <v>0.96</v>
      </c>
      <c r="D429" s="9">
        <v>0.71</v>
      </c>
      <c r="E429" s="9">
        <v>0.86</v>
      </c>
      <c r="F429" s="9">
        <v>0.84</v>
      </c>
      <c r="G429" s="9">
        <v>0.89</v>
      </c>
      <c r="H429" s="9">
        <v>0.75</v>
      </c>
      <c r="I429" s="9">
        <v>0.829999999999997</v>
      </c>
      <c r="J429" s="9">
        <v>0.88</v>
      </c>
      <c r="K429" s="9">
        <v>0.91</v>
      </c>
      <c r="L429" s="9">
        <v>0.86</v>
      </c>
      <c r="M429" s="9">
        <v>0.89</v>
      </c>
      <c r="N429" s="9">
        <f t="shared" si="1"/>
        <v>0.8416666667</v>
      </c>
      <c r="O429" s="10" t="str">
        <f t="shared" si="2"/>
        <v>#REF!</v>
      </c>
      <c r="P429" s="11">
        <v>169.0</v>
      </c>
      <c r="Q429" s="12">
        <f>Revenue!Q429</f>
        <v>51837.37</v>
      </c>
      <c r="R429" s="16">
        <v>259.0</v>
      </c>
      <c r="S429" s="14">
        <v>6.0</v>
      </c>
      <c r="T429" s="15"/>
      <c r="U429" s="15"/>
      <c r="V429" s="15"/>
      <c r="W429" s="15"/>
      <c r="X429" s="15"/>
      <c r="Y429" s="15"/>
      <c r="Z429" s="15"/>
      <c r="AA429" s="15"/>
      <c r="AB429" s="15"/>
      <c r="AC429" s="15"/>
    </row>
    <row r="430">
      <c r="A430" s="8">
        <v>2.1698829E7</v>
      </c>
      <c r="B430" s="9">
        <v>0.79</v>
      </c>
      <c r="C430" s="9">
        <v>0.74</v>
      </c>
      <c r="D430" s="9">
        <v>0.63</v>
      </c>
      <c r="E430" s="9">
        <v>0.72</v>
      </c>
      <c r="F430" s="9">
        <v>0.5</v>
      </c>
      <c r="G430" s="9">
        <v>0.76</v>
      </c>
      <c r="H430" s="9">
        <v>0.94</v>
      </c>
      <c r="I430" s="9">
        <v>0.839999999999997</v>
      </c>
      <c r="J430" s="9">
        <v>0.86</v>
      </c>
      <c r="K430" s="9">
        <v>0.83</v>
      </c>
      <c r="L430" s="9">
        <v>0.74</v>
      </c>
      <c r="M430" s="9">
        <v>0.78</v>
      </c>
      <c r="N430" s="9">
        <f t="shared" si="1"/>
        <v>0.7608333333</v>
      </c>
      <c r="O430" s="10" t="str">
        <f t="shared" si="2"/>
        <v>#REF!</v>
      </c>
      <c r="P430" s="11">
        <v>169.0</v>
      </c>
      <c r="Q430" s="12">
        <f>Revenue!Q430</f>
        <v>46936.37</v>
      </c>
      <c r="R430" s="16">
        <v>259.0</v>
      </c>
      <c r="S430" s="14">
        <v>6.0</v>
      </c>
      <c r="T430" s="15"/>
      <c r="U430" s="15"/>
      <c r="V430" s="15"/>
      <c r="W430" s="15"/>
      <c r="X430" s="15"/>
      <c r="Y430" s="15"/>
      <c r="Z430" s="15"/>
      <c r="AA430" s="15"/>
      <c r="AB430" s="15"/>
      <c r="AC430" s="15"/>
    </row>
    <row r="431">
      <c r="A431" s="8">
        <v>2.4831614E7</v>
      </c>
      <c r="B431" s="9">
        <v>0.94</v>
      </c>
      <c r="C431" s="9">
        <v>0.74</v>
      </c>
      <c r="D431" s="9">
        <v>0.75</v>
      </c>
      <c r="E431" s="9">
        <v>0.54</v>
      </c>
      <c r="F431" s="9">
        <v>0.7</v>
      </c>
      <c r="G431" s="9">
        <v>0.92</v>
      </c>
      <c r="H431" s="9">
        <v>0.83</v>
      </c>
      <c r="I431" s="9">
        <v>0.869999999999996</v>
      </c>
      <c r="J431" s="9">
        <v>0.78</v>
      </c>
      <c r="K431" s="9">
        <v>0.81</v>
      </c>
      <c r="L431" s="9">
        <v>0.74</v>
      </c>
      <c r="M431" s="9">
        <v>0.84</v>
      </c>
      <c r="N431" s="9">
        <f t="shared" si="1"/>
        <v>0.7883333333</v>
      </c>
      <c r="O431" s="10" t="str">
        <f t="shared" si="2"/>
        <v>#REF!</v>
      </c>
      <c r="P431" s="11">
        <v>169.0</v>
      </c>
      <c r="Q431" s="12">
        <f>Revenue!Q431</f>
        <v>48682.14</v>
      </c>
      <c r="R431" s="16">
        <v>259.0</v>
      </c>
      <c r="S431" s="14">
        <v>6.0</v>
      </c>
      <c r="T431" s="15"/>
      <c r="U431" s="15"/>
      <c r="V431" s="15"/>
      <c r="W431" s="15"/>
      <c r="X431" s="15"/>
      <c r="Y431" s="15"/>
      <c r="Z431" s="15"/>
      <c r="AA431" s="15"/>
      <c r="AB431" s="15"/>
      <c r="AC431" s="15"/>
    </row>
    <row r="432">
      <c r="A432" s="8">
        <v>9752848.0</v>
      </c>
      <c r="B432" s="9">
        <v>0.66</v>
      </c>
      <c r="C432" s="9">
        <v>0.77</v>
      </c>
      <c r="D432" s="9">
        <v>0.48</v>
      </c>
      <c r="E432" s="9">
        <v>0.76</v>
      </c>
      <c r="F432" s="9">
        <v>0.44</v>
      </c>
      <c r="G432" s="9">
        <v>0.87</v>
      </c>
      <c r="H432" s="9">
        <v>0.76</v>
      </c>
      <c r="I432" s="9">
        <v>0.829999999999997</v>
      </c>
      <c r="J432" s="9">
        <v>0.88</v>
      </c>
      <c r="K432" s="9">
        <v>0.95</v>
      </c>
      <c r="L432" s="9">
        <v>0.94</v>
      </c>
      <c r="M432" s="9">
        <v>0.9</v>
      </c>
      <c r="N432" s="9">
        <f t="shared" si="1"/>
        <v>0.77</v>
      </c>
      <c r="O432" s="10" t="str">
        <f t="shared" si="2"/>
        <v>#REF!</v>
      </c>
      <c r="P432" s="19">
        <v>152.96</v>
      </c>
      <c r="Q432" s="12">
        <f>Revenue!Q432</f>
        <v>42932.8128</v>
      </c>
      <c r="R432" s="16">
        <v>259.0</v>
      </c>
      <c r="S432" s="14">
        <v>6.0</v>
      </c>
      <c r="T432" s="15"/>
      <c r="U432" s="15"/>
      <c r="V432" s="15"/>
      <c r="W432" s="15"/>
      <c r="X432" s="15"/>
      <c r="Y432" s="15"/>
      <c r="Z432" s="15"/>
      <c r="AA432" s="15"/>
      <c r="AB432" s="15"/>
      <c r="AC432" s="15"/>
    </row>
    <row r="433">
      <c r="A433" s="8">
        <v>1.0072054E7</v>
      </c>
      <c r="B433" s="9">
        <v>0.87</v>
      </c>
      <c r="C433" s="9">
        <v>0.69</v>
      </c>
      <c r="D433" s="9">
        <v>0.75</v>
      </c>
      <c r="E433" s="9">
        <v>0.66</v>
      </c>
      <c r="F433" s="9">
        <v>0.41</v>
      </c>
      <c r="G433" s="9">
        <v>0.85</v>
      </c>
      <c r="H433" s="9">
        <v>0.97</v>
      </c>
      <c r="I433" s="9">
        <v>0.979999999999994</v>
      </c>
      <c r="J433" s="9">
        <v>0.79</v>
      </c>
      <c r="K433" s="9">
        <v>0.89</v>
      </c>
      <c r="L433" s="9">
        <v>0.95</v>
      </c>
      <c r="M433" s="9">
        <v>0.98</v>
      </c>
      <c r="N433" s="9">
        <f t="shared" si="1"/>
        <v>0.8158333333</v>
      </c>
      <c r="O433" s="10" t="str">
        <f t="shared" si="2"/>
        <v>#REF!</v>
      </c>
      <c r="P433" s="11">
        <v>95.0</v>
      </c>
      <c r="Q433" s="12">
        <f>Revenue!Q433</f>
        <v>28326.15</v>
      </c>
      <c r="R433" s="16">
        <v>259.0</v>
      </c>
      <c r="S433" s="14">
        <v>6.0</v>
      </c>
      <c r="T433" s="15"/>
      <c r="U433" s="15"/>
      <c r="V433" s="15"/>
      <c r="W433" s="15"/>
      <c r="X433" s="15"/>
      <c r="Y433" s="15"/>
      <c r="Z433" s="15"/>
      <c r="AA433" s="15"/>
      <c r="AB433" s="15"/>
      <c r="AC433" s="15"/>
    </row>
    <row r="434">
      <c r="A434" s="8">
        <v>1.0465663E7</v>
      </c>
      <c r="B434" s="9">
        <v>0.67</v>
      </c>
      <c r="C434" s="9">
        <v>0.94</v>
      </c>
      <c r="D434" s="9">
        <v>0.43</v>
      </c>
      <c r="E434" s="9">
        <v>0.83</v>
      </c>
      <c r="F434" s="9">
        <v>0.78</v>
      </c>
      <c r="G434" s="9">
        <v>0.97</v>
      </c>
      <c r="H434" s="9">
        <v>0.99</v>
      </c>
      <c r="I434" s="9">
        <v>0.999999999999993</v>
      </c>
      <c r="J434" s="9">
        <v>0.78</v>
      </c>
      <c r="K434" s="9">
        <v>0.85</v>
      </c>
      <c r="L434" s="9">
        <v>0.91</v>
      </c>
      <c r="M434" s="9">
        <v>0.99</v>
      </c>
      <c r="N434" s="9">
        <f t="shared" si="1"/>
        <v>0.845</v>
      </c>
      <c r="O434" s="10" t="str">
        <f t="shared" si="2"/>
        <v>#REF!</v>
      </c>
      <c r="P434" s="11">
        <v>89.0</v>
      </c>
      <c r="Q434" s="12">
        <f>Revenue!Q434</f>
        <v>27414.67</v>
      </c>
      <c r="R434" s="16">
        <v>259.0</v>
      </c>
      <c r="S434" s="14">
        <v>6.0</v>
      </c>
      <c r="T434" s="15"/>
      <c r="U434" s="15"/>
      <c r="V434" s="15"/>
      <c r="W434" s="15"/>
      <c r="X434" s="15"/>
      <c r="Y434" s="15"/>
      <c r="Z434" s="15"/>
      <c r="AA434" s="15"/>
      <c r="AB434" s="15"/>
      <c r="AC434" s="15"/>
    </row>
    <row r="435">
      <c r="A435" s="8">
        <v>1.7471667E7</v>
      </c>
      <c r="B435" s="9">
        <v>0.65</v>
      </c>
      <c r="C435" s="9">
        <v>0.67</v>
      </c>
      <c r="D435" s="9">
        <v>0.66</v>
      </c>
      <c r="E435" s="9">
        <v>0.78</v>
      </c>
      <c r="F435" s="9">
        <v>0.68</v>
      </c>
      <c r="G435" s="9">
        <v>0.8</v>
      </c>
      <c r="H435" s="9">
        <v>0.92</v>
      </c>
      <c r="I435" s="9">
        <v>0.779999999999998</v>
      </c>
      <c r="J435" s="9">
        <v>0.98</v>
      </c>
      <c r="K435" s="9">
        <v>0.96</v>
      </c>
      <c r="L435" s="9">
        <v>0.96</v>
      </c>
      <c r="M435" s="9">
        <v>0.88</v>
      </c>
      <c r="N435" s="9">
        <f t="shared" si="1"/>
        <v>0.81</v>
      </c>
      <c r="O435" s="10" t="str">
        <f t="shared" si="2"/>
        <v>#REF!</v>
      </c>
      <c r="P435" s="11">
        <v>104.0</v>
      </c>
      <c r="Q435" s="12">
        <f>Revenue!Q435</f>
        <v>30762.16</v>
      </c>
      <c r="R435" s="16">
        <v>259.0</v>
      </c>
      <c r="S435" s="14">
        <v>6.0</v>
      </c>
      <c r="T435" s="15"/>
      <c r="U435" s="15"/>
      <c r="V435" s="15"/>
      <c r="W435" s="15"/>
      <c r="X435" s="15"/>
      <c r="Y435" s="15"/>
      <c r="Z435" s="15"/>
      <c r="AA435" s="15"/>
      <c r="AB435" s="15"/>
      <c r="AC435" s="15"/>
    </row>
    <row r="436">
      <c r="A436" s="8">
        <v>2.3768843E7</v>
      </c>
      <c r="B436" s="9">
        <v>0.79</v>
      </c>
      <c r="C436" s="9">
        <v>0.95</v>
      </c>
      <c r="D436" s="9">
        <v>0.65</v>
      </c>
      <c r="E436" s="9">
        <v>0.91</v>
      </c>
      <c r="F436" s="9">
        <v>0.8</v>
      </c>
      <c r="G436" s="9">
        <v>0.74</v>
      </c>
      <c r="H436" s="9">
        <v>0.95</v>
      </c>
      <c r="I436" s="9">
        <v>0.909999999999995</v>
      </c>
      <c r="J436" s="9">
        <v>0.74</v>
      </c>
      <c r="K436" s="9">
        <v>0.86</v>
      </c>
      <c r="L436" s="9">
        <v>0.9</v>
      </c>
      <c r="M436" s="9">
        <v>0.86</v>
      </c>
      <c r="N436" s="9">
        <f t="shared" si="1"/>
        <v>0.8383333333</v>
      </c>
      <c r="O436" s="10" t="str">
        <f t="shared" si="2"/>
        <v>#REF!</v>
      </c>
      <c r="P436" s="11">
        <v>130.0</v>
      </c>
      <c r="Q436" s="12">
        <f>Revenue!Q436</f>
        <v>39743.6</v>
      </c>
      <c r="R436" s="16">
        <v>259.0</v>
      </c>
      <c r="S436" s="14">
        <v>6.0</v>
      </c>
      <c r="T436" s="15"/>
      <c r="U436" s="15"/>
      <c r="V436" s="15"/>
      <c r="W436" s="15"/>
      <c r="X436" s="15"/>
      <c r="Y436" s="15"/>
      <c r="Z436" s="15"/>
      <c r="AA436" s="15"/>
      <c r="AB436" s="15"/>
      <c r="AC436" s="15"/>
    </row>
    <row r="437">
      <c r="A437" s="8">
        <v>1.0559886E7</v>
      </c>
      <c r="B437" s="9">
        <v>0.82</v>
      </c>
      <c r="C437" s="9">
        <v>0.74</v>
      </c>
      <c r="D437" s="9">
        <v>0.64</v>
      </c>
      <c r="E437" s="9">
        <v>0.61</v>
      </c>
      <c r="F437" s="9">
        <v>0.56</v>
      </c>
      <c r="G437" s="9">
        <v>0.68</v>
      </c>
      <c r="H437" s="9">
        <v>0.79</v>
      </c>
      <c r="I437" s="9">
        <v>0.909999999999995</v>
      </c>
      <c r="J437" s="9">
        <v>0.75</v>
      </c>
      <c r="K437" s="9">
        <v>0.99</v>
      </c>
      <c r="L437" s="9">
        <v>0.81</v>
      </c>
      <c r="M437" s="9">
        <v>0.92</v>
      </c>
      <c r="N437" s="9">
        <f t="shared" si="1"/>
        <v>0.7683333333</v>
      </c>
      <c r="O437" s="10" t="str">
        <f t="shared" si="2"/>
        <v>#REF!</v>
      </c>
      <c r="P437" s="11">
        <v>135.0</v>
      </c>
      <c r="Q437" s="12">
        <f>Revenue!Q437</f>
        <v>37901.25</v>
      </c>
      <c r="R437" s="16">
        <v>259.0</v>
      </c>
      <c r="S437" s="14">
        <v>6.0</v>
      </c>
      <c r="T437" s="15"/>
      <c r="U437" s="15"/>
      <c r="V437" s="15"/>
      <c r="W437" s="15"/>
      <c r="X437" s="15"/>
      <c r="Y437" s="15"/>
      <c r="Z437" s="15"/>
      <c r="AA437" s="15"/>
      <c r="AB437" s="15"/>
      <c r="AC437" s="15"/>
    </row>
    <row r="438">
      <c r="A438" s="8">
        <v>1.2048256E7</v>
      </c>
      <c r="B438" s="9">
        <v>0.97</v>
      </c>
      <c r="C438" s="9">
        <v>0.86</v>
      </c>
      <c r="D438" s="9">
        <v>0.65</v>
      </c>
      <c r="E438" s="9">
        <v>0.46</v>
      </c>
      <c r="F438" s="9">
        <v>0.42</v>
      </c>
      <c r="G438" s="9">
        <v>0.97</v>
      </c>
      <c r="H438" s="9">
        <v>0.73</v>
      </c>
      <c r="I438" s="9">
        <v>0.859999999999996</v>
      </c>
      <c r="J438" s="9">
        <v>0.88</v>
      </c>
      <c r="K438" s="9">
        <v>0.93</v>
      </c>
      <c r="L438" s="9">
        <v>0.74</v>
      </c>
      <c r="M438" s="9">
        <v>0.8</v>
      </c>
      <c r="N438" s="9">
        <f t="shared" si="1"/>
        <v>0.7725</v>
      </c>
      <c r="O438" s="10" t="str">
        <f t="shared" si="2"/>
        <v>#REF!</v>
      </c>
      <c r="P438" s="11">
        <v>112.0</v>
      </c>
      <c r="Q438" s="12">
        <f>Revenue!Q438</f>
        <v>31554.88</v>
      </c>
      <c r="R438" s="16">
        <v>259.0</v>
      </c>
      <c r="S438" s="14">
        <v>6.0</v>
      </c>
      <c r="T438" s="15"/>
      <c r="U438" s="15"/>
      <c r="V438" s="15"/>
      <c r="W438" s="15"/>
      <c r="X438" s="15"/>
      <c r="Y438" s="15"/>
      <c r="Z438" s="15"/>
      <c r="AA438" s="15"/>
      <c r="AB438" s="15"/>
      <c r="AC438" s="15"/>
    </row>
    <row r="439">
      <c r="A439" s="8">
        <v>3903420.0</v>
      </c>
      <c r="B439" s="9">
        <v>0.91</v>
      </c>
      <c r="C439" s="9">
        <v>0.69</v>
      </c>
      <c r="D439" s="9">
        <v>0.76</v>
      </c>
      <c r="E439" s="9">
        <v>0.49</v>
      </c>
      <c r="F439" s="9">
        <v>0.68</v>
      </c>
      <c r="G439" s="9">
        <v>0.88</v>
      </c>
      <c r="H439" s="9">
        <v>0.83</v>
      </c>
      <c r="I439" s="9">
        <v>0.749999999999999</v>
      </c>
      <c r="J439" s="9">
        <v>0.82</v>
      </c>
      <c r="K439" s="9">
        <v>0.92</v>
      </c>
      <c r="L439" s="9">
        <v>0.96</v>
      </c>
      <c r="M439" s="9">
        <v>0.97</v>
      </c>
      <c r="N439" s="9">
        <f t="shared" si="1"/>
        <v>0.805</v>
      </c>
      <c r="O439" s="10" t="str">
        <f t="shared" si="2"/>
        <v>#REF!</v>
      </c>
      <c r="P439" s="11">
        <v>134.0</v>
      </c>
      <c r="Q439" s="12">
        <f>Revenue!Q439</f>
        <v>39428.16</v>
      </c>
      <c r="R439" s="16">
        <v>259.0</v>
      </c>
      <c r="S439" s="14">
        <v>6.0</v>
      </c>
      <c r="T439" s="15"/>
      <c r="U439" s="15"/>
      <c r="V439" s="15"/>
      <c r="W439" s="15"/>
      <c r="X439" s="15"/>
      <c r="Y439" s="15"/>
      <c r="Z439" s="15"/>
      <c r="AA439" s="15"/>
      <c r="AB439" s="15"/>
      <c r="AC439" s="15"/>
    </row>
    <row r="440">
      <c r="A440" s="8">
        <v>1.12115E7</v>
      </c>
      <c r="B440" s="9">
        <v>0.97</v>
      </c>
      <c r="C440" s="9">
        <v>0.91</v>
      </c>
      <c r="D440" s="9">
        <v>0.46</v>
      </c>
      <c r="E440" s="9">
        <v>0.84</v>
      </c>
      <c r="F440" s="9">
        <v>0.77</v>
      </c>
      <c r="G440" s="9">
        <v>0.8</v>
      </c>
      <c r="H440" s="9">
        <v>0.97</v>
      </c>
      <c r="I440" s="9">
        <v>0.69</v>
      </c>
      <c r="J440" s="9">
        <v>0.74</v>
      </c>
      <c r="K440" s="9">
        <v>0.96</v>
      </c>
      <c r="L440" s="9">
        <v>0.92</v>
      </c>
      <c r="M440" s="9">
        <v>0.89</v>
      </c>
      <c r="N440" s="9">
        <f t="shared" si="1"/>
        <v>0.8266666667</v>
      </c>
      <c r="O440" s="10" t="str">
        <f t="shared" si="2"/>
        <v>#REF!</v>
      </c>
      <c r="P440" s="11">
        <v>299.0</v>
      </c>
      <c r="Q440" s="12">
        <f>Revenue!Q440</f>
        <v>90145.51</v>
      </c>
      <c r="R440" s="16">
        <v>259.0</v>
      </c>
      <c r="S440" s="14">
        <v>6.0</v>
      </c>
      <c r="T440" s="15"/>
      <c r="U440" s="15"/>
      <c r="V440" s="15"/>
      <c r="W440" s="15"/>
      <c r="X440" s="15"/>
      <c r="Y440" s="15"/>
      <c r="Z440" s="15"/>
      <c r="AA440" s="15"/>
      <c r="AB440" s="15"/>
      <c r="AC440" s="15"/>
    </row>
    <row r="441">
      <c r="A441" s="8">
        <v>1.4760522E7</v>
      </c>
      <c r="B441" s="9">
        <v>0.62</v>
      </c>
      <c r="C441" s="9">
        <v>0.82</v>
      </c>
      <c r="D441" s="9">
        <v>0.73</v>
      </c>
      <c r="E441" s="9">
        <v>0.91</v>
      </c>
      <c r="F441" s="9">
        <v>0.62</v>
      </c>
      <c r="G441" s="9">
        <v>0.85</v>
      </c>
      <c r="H441" s="9">
        <v>0.97</v>
      </c>
      <c r="I441" s="9">
        <v>0.889999999999996</v>
      </c>
      <c r="J441" s="9">
        <v>0.79</v>
      </c>
      <c r="K441" s="9">
        <v>1.0</v>
      </c>
      <c r="L441" s="9">
        <v>0.91</v>
      </c>
      <c r="M441" s="9">
        <v>0.74</v>
      </c>
      <c r="N441" s="9">
        <f t="shared" si="1"/>
        <v>0.8208333333</v>
      </c>
      <c r="O441" s="10" t="str">
        <f t="shared" si="2"/>
        <v>#REF!</v>
      </c>
      <c r="P441" s="11">
        <v>174.0</v>
      </c>
      <c r="Q441" s="12">
        <f>Revenue!Q441</f>
        <v>52100.82</v>
      </c>
      <c r="R441" s="16">
        <v>259.0</v>
      </c>
      <c r="S441" s="14">
        <v>6.0</v>
      </c>
      <c r="T441" s="15"/>
      <c r="U441" s="15"/>
      <c r="V441" s="15"/>
      <c r="W441" s="15"/>
      <c r="X441" s="15"/>
      <c r="Y441" s="15"/>
      <c r="Z441" s="15"/>
      <c r="AA441" s="15"/>
      <c r="AB441" s="15"/>
      <c r="AC441" s="15"/>
    </row>
    <row r="442">
      <c r="A442" s="8">
        <v>1.2666575E7</v>
      </c>
      <c r="B442" s="9">
        <v>0.95</v>
      </c>
      <c r="C442" s="9">
        <v>0.97</v>
      </c>
      <c r="D442" s="9">
        <v>0.72</v>
      </c>
      <c r="E442" s="9">
        <v>0.74</v>
      </c>
      <c r="F442" s="9">
        <v>0.59</v>
      </c>
      <c r="G442" s="9">
        <v>0.88</v>
      </c>
      <c r="H442" s="9">
        <v>0.8</v>
      </c>
      <c r="I442" s="9">
        <v>0.949999999999994</v>
      </c>
      <c r="J442" s="9">
        <v>0.88</v>
      </c>
      <c r="K442" s="9">
        <v>0.89</v>
      </c>
      <c r="L442" s="9">
        <v>0.83</v>
      </c>
      <c r="M442" s="9">
        <v>0.86</v>
      </c>
      <c r="N442" s="9">
        <f t="shared" si="1"/>
        <v>0.8383333333</v>
      </c>
      <c r="O442" s="10" t="str">
        <f t="shared" si="2"/>
        <v>#REF!</v>
      </c>
      <c r="P442" s="11">
        <v>121.0</v>
      </c>
      <c r="Q442" s="12">
        <f>Revenue!Q442</f>
        <v>36980.02</v>
      </c>
      <c r="R442" s="16">
        <v>259.0</v>
      </c>
      <c r="S442" s="14">
        <v>6.0</v>
      </c>
      <c r="T442" s="15"/>
      <c r="U442" s="15"/>
      <c r="V442" s="15"/>
      <c r="W442" s="15"/>
      <c r="X442" s="15"/>
      <c r="Y442" s="15"/>
      <c r="Z442" s="15"/>
      <c r="AA442" s="15"/>
      <c r="AB442" s="15"/>
      <c r="AC442" s="15"/>
    </row>
    <row r="443">
      <c r="A443" s="8">
        <v>1.2983935E7</v>
      </c>
      <c r="B443" s="9">
        <v>0.98</v>
      </c>
      <c r="C443" s="9">
        <v>0.88</v>
      </c>
      <c r="D443" s="9">
        <v>0.61</v>
      </c>
      <c r="E443" s="9">
        <v>0.62</v>
      </c>
      <c r="F443" s="9">
        <v>0.4</v>
      </c>
      <c r="G443" s="9">
        <v>0.87</v>
      </c>
      <c r="H443" s="9">
        <v>0.92</v>
      </c>
      <c r="I443" s="9">
        <v>0.789999999999998</v>
      </c>
      <c r="J443" s="9">
        <v>0.99</v>
      </c>
      <c r="K443" s="9">
        <v>0.91</v>
      </c>
      <c r="L443" s="9">
        <v>0.99</v>
      </c>
      <c r="M443" s="9">
        <v>0.94</v>
      </c>
      <c r="N443" s="9">
        <f t="shared" si="1"/>
        <v>0.825</v>
      </c>
      <c r="O443" s="10" t="str">
        <f t="shared" si="2"/>
        <v>#REF!</v>
      </c>
      <c r="P443" s="11">
        <v>149.0</v>
      </c>
      <c r="Q443" s="12">
        <f>Revenue!Q443</f>
        <v>44817.71</v>
      </c>
      <c r="R443" s="16">
        <v>259.0</v>
      </c>
      <c r="S443" s="14">
        <v>6.0</v>
      </c>
      <c r="T443" s="15"/>
      <c r="U443" s="15"/>
      <c r="V443" s="15"/>
      <c r="W443" s="15"/>
      <c r="X443" s="15"/>
      <c r="Y443" s="15"/>
      <c r="Z443" s="15"/>
      <c r="AA443" s="15"/>
      <c r="AB443" s="15"/>
      <c r="AC443" s="15"/>
    </row>
    <row r="444">
      <c r="A444" s="8">
        <v>1.3967851E7</v>
      </c>
      <c r="B444" s="9">
        <v>0.63</v>
      </c>
      <c r="C444" s="9">
        <v>0.86</v>
      </c>
      <c r="D444" s="9">
        <v>0.69</v>
      </c>
      <c r="E444" s="9">
        <v>0.82</v>
      </c>
      <c r="F444" s="9">
        <v>0.66</v>
      </c>
      <c r="G444" s="9">
        <v>0.91</v>
      </c>
      <c r="H444" s="9">
        <v>0.86</v>
      </c>
      <c r="I444" s="9">
        <v>0.869999999999996</v>
      </c>
      <c r="J444" s="9">
        <v>0.84</v>
      </c>
      <c r="K444" s="9">
        <v>0.98</v>
      </c>
      <c r="L444" s="9">
        <v>0.85</v>
      </c>
      <c r="M444" s="9">
        <v>0.79</v>
      </c>
      <c r="N444" s="9">
        <f t="shared" si="1"/>
        <v>0.8133333333</v>
      </c>
      <c r="O444" s="10" t="str">
        <f t="shared" si="2"/>
        <v>#REF!</v>
      </c>
      <c r="P444" s="11">
        <v>170.0</v>
      </c>
      <c r="Q444" s="12">
        <f>Revenue!Q444</f>
        <v>50415.2</v>
      </c>
      <c r="R444" s="16">
        <v>259.0</v>
      </c>
      <c r="S444" s="14">
        <v>6.0</v>
      </c>
      <c r="T444" s="15"/>
      <c r="U444" s="15"/>
      <c r="V444" s="15"/>
      <c r="W444" s="15"/>
      <c r="X444" s="15"/>
      <c r="Y444" s="15"/>
      <c r="Z444" s="15"/>
      <c r="AA444" s="15"/>
      <c r="AB444" s="15"/>
      <c r="AC444" s="15"/>
    </row>
    <row r="445">
      <c r="A445" s="8">
        <v>1.427296E7</v>
      </c>
      <c r="B445" s="9">
        <v>0.67</v>
      </c>
      <c r="C445" s="9">
        <v>0.81</v>
      </c>
      <c r="D445" s="9">
        <v>0.62</v>
      </c>
      <c r="E445" s="9">
        <v>0.81</v>
      </c>
      <c r="F445" s="9">
        <v>0.65</v>
      </c>
      <c r="G445" s="9">
        <v>0.69</v>
      </c>
      <c r="H445" s="9">
        <v>0.7</v>
      </c>
      <c r="I445" s="9">
        <v>0.759999999999998</v>
      </c>
      <c r="J445" s="9">
        <v>0.96</v>
      </c>
      <c r="K445" s="9">
        <v>0.92</v>
      </c>
      <c r="L445" s="9">
        <v>0.81</v>
      </c>
      <c r="M445" s="9">
        <v>0.82</v>
      </c>
      <c r="N445" s="9">
        <f t="shared" si="1"/>
        <v>0.7683333333</v>
      </c>
      <c r="O445" s="10" t="str">
        <f t="shared" si="2"/>
        <v>#REF!</v>
      </c>
      <c r="P445" s="11">
        <v>129.0</v>
      </c>
      <c r="Q445" s="12">
        <f>Revenue!Q445</f>
        <v>36135.48</v>
      </c>
      <c r="R445" s="16">
        <v>259.0</v>
      </c>
      <c r="S445" s="14">
        <v>6.0</v>
      </c>
      <c r="T445" s="15"/>
      <c r="U445" s="15"/>
      <c r="V445" s="15"/>
      <c r="W445" s="15"/>
      <c r="X445" s="15"/>
      <c r="Y445" s="15"/>
      <c r="Z445" s="15"/>
      <c r="AA445" s="15"/>
      <c r="AB445" s="15"/>
      <c r="AC445" s="15"/>
    </row>
    <row r="446">
      <c r="A446" s="8">
        <v>1.5856777E7</v>
      </c>
      <c r="B446" s="9">
        <v>0.75</v>
      </c>
      <c r="C446" s="9">
        <v>0.91</v>
      </c>
      <c r="D446" s="9">
        <v>0.81</v>
      </c>
      <c r="E446" s="9">
        <v>0.8</v>
      </c>
      <c r="F446" s="9">
        <v>0.63</v>
      </c>
      <c r="G446" s="9">
        <v>0.89</v>
      </c>
      <c r="H446" s="9">
        <v>0.8</v>
      </c>
      <c r="I446" s="9">
        <v>0.799999999999998</v>
      </c>
      <c r="J446" s="9">
        <v>0.78</v>
      </c>
      <c r="K446" s="9">
        <v>0.77</v>
      </c>
      <c r="L446" s="9">
        <v>0.95</v>
      </c>
      <c r="M446" s="9">
        <v>0.73</v>
      </c>
      <c r="N446" s="9">
        <f t="shared" si="1"/>
        <v>0.8016666667</v>
      </c>
      <c r="O446" s="10" t="str">
        <f t="shared" si="2"/>
        <v>#REF!</v>
      </c>
      <c r="P446" s="11">
        <v>218.0</v>
      </c>
      <c r="Q446" s="12">
        <f>Revenue!Q446</f>
        <v>63671.26</v>
      </c>
      <c r="R446" s="16">
        <v>259.0</v>
      </c>
      <c r="S446" s="14">
        <v>6.0</v>
      </c>
      <c r="T446" s="15"/>
      <c r="U446" s="15"/>
      <c r="V446" s="15"/>
      <c r="W446" s="15"/>
      <c r="X446" s="15"/>
      <c r="Y446" s="15"/>
      <c r="Z446" s="15"/>
      <c r="AA446" s="15"/>
      <c r="AB446" s="15"/>
      <c r="AC446" s="15"/>
    </row>
    <row r="447">
      <c r="A447" s="8">
        <v>1.6367143E7</v>
      </c>
      <c r="B447" s="9">
        <v>0.86</v>
      </c>
      <c r="C447" s="9">
        <v>0.79</v>
      </c>
      <c r="D447" s="9">
        <v>0.63</v>
      </c>
      <c r="E447" s="9">
        <v>0.59</v>
      </c>
      <c r="F447" s="9">
        <v>0.6</v>
      </c>
      <c r="G447" s="9">
        <v>0.67</v>
      </c>
      <c r="H447" s="9">
        <v>0.78</v>
      </c>
      <c r="I447" s="9">
        <v>0.929999999999995</v>
      </c>
      <c r="J447" s="9">
        <v>0.76</v>
      </c>
      <c r="K447" s="9">
        <v>0.97</v>
      </c>
      <c r="L447" s="9">
        <v>0.99</v>
      </c>
      <c r="M447" s="9">
        <v>0.87</v>
      </c>
      <c r="N447" s="9">
        <f t="shared" si="1"/>
        <v>0.7866666667</v>
      </c>
      <c r="O447" s="10" t="str">
        <f t="shared" si="2"/>
        <v>#REF!</v>
      </c>
      <c r="P447" s="11">
        <v>119.0</v>
      </c>
      <c r="Q447" s="12">
        <f>Revenue!Q447</f>
        <v>34183.94</v>
      </c>
      <c r="R447" s="16">
        <v>259.0</v>
      </c>
      <c r="S447" s="14">
        <v>6.0</v>
      </c>
      <c r="T447" s="15"/>
      <c r="U447" s="15"/>
      <c r="V447" s="15"/>
      <c r="W447" s="15"/>
      <c r="X447" s="15"/>
      <c r="Y447" s="15"/>
      <c r="Z447" s="15"/>
      <c r="AA447" s="15"/>
      <c r="AB447" s="15"/>
      <c r="AC447" s="15"/>
    </row>
    <row r="448">
      <c r="A448" s="8">
        <v>1.8225096E7</v>
      </c>
      <c r="B448" s="9">
        <v>0.98</v>
      </c>
      <c r="C448" s="9">
        <v>0.91</v>
      </c>
      <c r="D448" s="9">
        <v>0.77</v>
      </c>
      <c r="E448" s="9">
        <v>0.53</v>
      </c>
      <c r="F448" s="9">
        <v>0.44</v>
      </c>
      <c r="G448" s="9">
        <v>0.68</v>
      </c>
      <c r="H448" s="9">
        <v>0.83</v>
      </c>
      <c r="I448" s="9">
        <v>0.759999999999998</v>
      </c>
      <c r="J448" s="9">
        <v>0.93</v>
      </c>
      <c r="K448" s="9">
        <v>1.0</v>
      </c>
      <c r="L448" s="9">
        <v>0.77</v>
      </c>
      <c r="M448" s="9">
        <v>0.72</v>
      </c>
      <c r="N448" s="9">
        <f t="shared" si="1"/>
        <v>0.7766666667</v>
      </c>
      <c r="O448" s="10" t="str">
        <f t="shared" si="2"/>
        <v>#REF!</v>
      </c>
      <c r="P448" s="11">
        <v>149.0</v>
      </c>
      <c r="Q448" s="12">
        <f>Revenue!Q448</f>
        <v>42208.72</v>
      </c>
      <c r="R448" s="16">
        <v>259.0</v>
      </c>
      <c r="S448" s="14">
        <v>6.0</v>
      </c>
      <c r="T448" s="15"/>
      <c r="U448" s="15"/>
      <c r="V448" s="15"/>
      <c r="W448" s="15"/>
      <c r="X448" s="15"/>
      <c r="Y448" s="15"/>
      <c r="Z448" s="15"/>
      <c r="AA448" s="15"/>
      <c r="AB448" s="15"/>
      <c r="AC448" s="15"/>
    </row>
    <row r="449">
      <c r="A449" s="8">
        <v>1.8709696E7</v>
      </c>
      <c r="B449" s="9">
        <v>0.78</v>
      </c>
      <c r="C449" s="9">
        <v>0.97</v>
      </c>
      <c r="D449" s="9">
        <v>0.8</v>
      </c>
      <c r="E449" s="9">
        <v>0.53</v>
      </c>
      <c r="F449" s="9">
        <v>0.45</v>
      </c>
      <c r="G449" s="9">
        <v>0.84</v>
      </c>
      <c r="H449" s="9">
        <v>0.71</v>
      </c>
      <c r="I449" s="9">
        <v>0.869999999999996</v>
      </c>
      <c r="J449" s="9">
        <v>0.96</v>
      </c>
      <c r="K449" s="9">
        <v>0.95</v>
      </c>
      <c r="L449" s="9">
        <v>0.93</v>
      </c>
      <c r="M449" s="9">
        <v>0.71</v>
      </c>
      <c r="N449" s="9">
        <f t="shared" si="1"/>
        <v>0.7916666667</v>
      </c>
      <c r="O449" s="10" t="str">
        <f t="shared" si="2"/>
        <v>#REF!</v>
      </c>
      <c r="P449" s="11">
        <v>189.0</v>
      </c>
      <c r="Q449" s="12">
        <f>Revenue!Q449</f>
        <v>54494.37</v>
      </c>
      <c r="R449" s="16">
        <v>259.0</v>
      </c>
      <c r="S449" s="14">
        <v>6.0</v>
      </c>
      <c r="T449" s="15"/>
      <c r="U449" s="15"/>
      <c r="V449" s="15"/>
      <c r="W449" s="15"/>
      <c r="X449" s="15"/>
      <c r="Y449" s="15"/>
      <c r="Z449" s="15"/>
      <c r="AA449" s="15"/>
      <c r="AB449" s="15"/>
      <c r="AC449" s="15"/>
    </row>
    <row r="450">
      <c r="A450" s="8">
        <v>1.9287463E7</v>
      </c>
      <c r="B450" s="9">
        <v>0.79</v>
      </c>
      <c r="C450" s="9">
        <v>1.0</v>
      </c>
      <c r="D450" s="9">
        <v>0.84</v>
      </c>
      <c r="E450" s="9">
        <v>0.87</v>
      </c>
      <c r="F450" s="9">
        <v>0.67</v>
      </c>
      <c r="G450" s="9">
        <v>0.65</v>
      </c>
      <c r="H450" s="9">
        <v>0.93</v>
      </c>
      <c r="I450" s="9">
        <v>0.849999999999997</v>
      </c>
      <c r="J450" s="9">
        <v>0.78</v>
      </c>
      <c r="K450" s="9">
        <v>0.89</v>
      </c>
      <c r="L450" s="9">
        <v>0.76</v>
      </c>
      <c r="M450" s="9">
        <v>0.72</v>
      </c>
      <c r="N450" s="9">
        <f t="shared" si="1"/>
        <v>0.8125</v>
      </c>
      <c r="O450" s="10" t="str">
        <f t="shared" si="2"/>
        <v>#REF!</v>
      </c>
      <c r="P450" s="11">
        <v>216.0</v>
      </c>
      <c r="Q450" s="12">
        <f>Revenue!Q450</f>
        <v>63977.04</v>
      </c>
      <c r="R450" s="16">
        <v>259.0</v>
      </c>
      <c r="S450" s="14">
        <v>6.0</v>
      </c>
      <c r="T450" s="15"/>
      <c r="U450" s="15"/>
      <c r="V450" s="15"/>
      <c r="W450" s="15"/>
      <c r="X450" s="15"/>
      <c r="Y450" s="15"/>
      <c r="Z450" s="15"/>
      <c r="AA450" s="15"/>
      <c r="AB450" s="15"/>
      <c r="AC450" s="15"/>
    </row>
    <row r="451">
      <c r="A451" s="8">
        <v>2.0395556E7</v>
      </c>
      <c r="B451" s="9">
        <v>0.68</v>
      </c>
      <c r="C451" s="9">
        <v>0.88</v>
      </c>
      <c r="D451" s="9">
        <v>0.82</v>
      </c>
      <c r="E451" s="9">
        <v>0.68</v>
      </c>
      <c r="F451" s="9">
        <v>0.78</v>
      </c>
      <c r="G451" s="9">
        <v>0.74</v>
      </c>
      <c r="H451" s="9">
        <v>0.72</v>
      </c>
      <c r="I451" s="9">
        <v>0.739999999999999</v>
      </c>
      <c r="J451" s="9">
        <v>0.84</v>
      </c>
      <c r="K451" s="9">
        <v>0.98</v>
      </c>
      <c r="L451" s="9">
        <v>0.84</v>
      </c>
      <c r="M451" s="9">
        <v>0.87</v>
      </c>
      <c r="N451" s="9">
        <f t="shared" si="1"/>
        <v>0.7975</v>
      </c>
      <c r="O451" s="10" t="str">
        <f t="shared" si="2"/>
        <v>#REF!</v>
      </c>
      <c r="P451" s="11">
        <v>125.0</v>
      </c>
      <c r="Q451" s="12">
        <f>Revenue!Q451</f>
        <v>36366.25</v>
      </c>
      <c r="R451" s="16">
        <v>259.0</v>
      </c>
      <c r="S451" s="14">
        <v>6.0</v>
      </c>
      <c r="T451" s="15"/>
      <c r="U451" s="15"/>
      <c r="V451" s="15"/>
      <c r="W451" s="15"/>
      <c r="X451" s="15"/>
      <c r="Y451" s="15"/>
      <c r="Z451" s="15"/>
      <c r="AA451" s="15"/>
      <c r="AB451" s="15"/>
      <c r="AC451" s="15"/>
    </row>
    <row r="452">
      <c r="A452" s="8">
        <v>2.1028983E7</v>
      </c>
      <c r="B452" s="9">
        <v>0.72</v>
      </c>
      <c r="C452" s="9">
        <v>0.73</v>
      </c>
      <c r="D452" s="9">
        <v>0.55</v>
      </c>
      <c r="E452" s="9">
        <v>0.67</v>
      </c>
      <c r="F452" s="9">
        <v>0.61</v>
      </c>
      <c r="G452" s="9">
        <v>0.84</v>
      </c>
      <c r="H452" s="9">
        <v>0.96</v>
      </c>
      <c r="I452" s="9">
        <v>0.759999999999998</v>
      </c>
      <c r="J452" s="9">
        <v>0.82</v>
      </c>
      <c r="K452" s="9">
        <v>0.9</v>
      </c>
      <c r="L452" s="9">
        <v>0.87</v>
      </c>
      <c r="M452" s="9">
        <v>0.94</v>
      </c>
      <c r="N452" s="9">
        <f t="shared" si="1"/>
        <v>0.7808333333</v>
      </c>
      <c r="O452" s="10" t="str">
        <f t="shared" si="2"/>
        <v>#REF!</v>
      </c>
      <c r="P452" s="11">
        <v>110.0</v>
      </c>
      <c r="Q452" s="12">
        <f>Revenue!Q452</f>
        <v>31358.8</v>
      </c>
      <c r="R452" s="16">
        <v>259.0</v>
      </c>
      <c r="S452" s="14">
        <v>6.0</v>
      </c>
      <c r="T452" s="15"/>
      <c r="U452" s="15"/>
      <c r="V452" s="15"/>
      <c r="W452" s="15"/>
      <c r="X452" s="15"/>
      <c r="Y452" s="15"/>
      <c r="Z452" s="15"/>
      <c r="AA452" s="15"/>
      <c r="AB452" s="15"/>
      <c r="AC452" s="15"/>
    </row>
    <row r="453">
      <c r="A453" s="8">
        <v>2.2024091E7</v>
      </c>
      <c r="B453" s="9">
        <v>0.72</v>
      </c>
      <c r="C453" s="9">
        <v>0.81</v>
      </c>
      <c r="D453" s="9">
        <v>0.61</v>
      </c>
      <c r="E453" s="9">
        <v>0.7</v>
      </c>
      <c r="F453" s="9">
        <v>0.84</v>
      </c>
      <c r="G453" s="9">
        <v>0.97</v>
      </c>
      <c r="H453" s="9">
        <v>0.79</v>
      </c>
      <c r="I453" s="9">
        <v>0.69</v>
      </c>
      <c r="J453" s="9">
        <v>0.82</v>
      </c>
      <c r="K453" s="9">
        <v>0.96</v>
      </c>
      <c r="L453" s="9">
        <v>0.8</v>
      </c>
      <c r="M453" s="9">
        <v>0.75</v>
      </c>
      <c r="N453" s="9">
        <f t="shared" si="1"/>
        <v>0.7883333333</v>
      </c>
      <c r="O453" s="10" t="str">
        <f t="shared" si="2"/>
        <v>#REF!</v>
      </c>
      <c r="P453" s="11">
        <v>99.0</v>
      </c>
      <c r="Q453" s="12">
        <f>Revenue!Q453</f>
        <v>28466.46</v>
      </c>
      <c r="R453" s="16">
        <v>259.0</v>
      </c>
      <c r="S453" s="14">
        <v>6.0</v>
      </c>
      <c r="T453" s="15"/>
      <c r="U453" s="15"/>
      <c r="V453" s="15"/>
      <c r="W453" s="15"/>
      <c r="X453" s="15"/>
      <c r="Y453" s="15"/>
      <c r="Z453" s="15"/>
      <c r="AA453" s="15"/>
      <c r="AB453" s="15"/>
      <c r="AC453" s="15"/>
    </row>
    <row r="454">
      <c r="A454" s="8">
        <v>2.227291E7</v>
      </c>
      <c r="B454" s="9">
        <v>0.83</v>
      </c>
      <c r="C454" s="9">
        <v>0.91</v>
      </c>
      <c r="D454" s="9">
        <v>0.68</v>
      </c>
      <c r="E454" s="9">
        <v>0.89</v>
      </c>
      <c r="F454" s="9">
        <v>0.72</v>
      </c>
      <c r="G454" s="9">
        <v>1.0</v>
      </c>
      <c r="H454" s="9">
        <v>0.92</v>
      </c>
      <c r="I454" s="9">
        <v>0.889999999999996</v>
      </c>
      <c r="J454" s="9">
        <v>0.85</v>
      </c>
      <c r="K454" s="9">
        <v>0.98</v>
      </c>
      <c r="L454" s="9">
        <v>0.9</v>
      </c>
      <c r="M454" s="9">
        <v>0.91</v>
      </c>
      <c r="N454" s="9">
        <f t="shared" si="1"/>
        <v>0.8733333333</v>
      </c>
      <c r="O454" s="10" t="str">
        <f t="shared" si="2"/>
        <v>#REF!</v>
      </c>
      <c r="P454" s="11">
        <v>269.0</v>
      </c>
      <c r="Q454" s="12">
        <f>Revenue!Q454</f>
        <v>85679.19</v>
      </c>
      <c r="R454" s="16">
        <v>259.0</v>
      </c>
      <c r="S454" s="14">
        <v>6.0</v>
      </c>
      <c r="T454" s="15"/>
      <c r="U454" s="15"/>
      <c r="V454" s="15"/>
      <c r="W454" s="15"/>
      <c r="X454" s="15"/>
      <c r="Y454" s="15"/>
      <c r="Z454" s="15"/>
      <c r="AA454" s="15"/>
      <c r="AB454" s="15"/>
      <c r="AC454" s="15"/>
    </row>
    <row r="455">
      <c r="A455" s="8">
        <v>2.2358373E7</v>
      </c>
      <c r="B455" s="9">
        <v>0.63</v>
      </c>
      <c r="C455" s="9">
        <v>0.86</v>
      </c>
      <c r="D455" s="9">
        <v>0.86</v>
      </c>
      <c r="E455" s="9">
        <v>0.51</v>
      </c>
      <c r="F455" s="9">
        <v>0.77</v>
      </c>
      <c r="G455" s="9">
        <v>0.99</v>
      </c>
      <c r="H455" s="9">
        <v>0.98</v>
      </c>
      <c r="I455" s="9">
        <v>0.919999999999995</v>
      </c>
      <c r="J455" s="9">
        <v>0.95</v>
      </c>
      <c r="K455" s="9">
        <v>0.89</v>
      </c>
      <c r="L455" s="9">
        <v>0.72</v>
      </c>
      <c r="M455" s="9">
        <v>0.69</v>
      </c>
      <c r="N455" s="9">
        <f t="shared" si="1"/>
        <v>0.8141666667</v>
      </c>
      <c r="O455" s="10" t="str">
        <f t="shared" si="2"/>
        <v>#REF!</v>
      </c>
      <c r="P455" s="11">
        <v>119.0</v>
      </c>
      <c r="Q455" s="12">
        <f>Revenue!Q455</f>
        <v>35357.28</v>
      </c>
      <c r="R455" s="16">
        <v>259.0</v>
      </c>
      <c r="S455" s="14">
        <v>6.0</v>
      </c>
      <c r="T455" s="15"/>
      <c r="U455" s="15"/>
      <c r="V455" s="15"/>
      <c r="W455" s="15"/>
      <c r="X455" s="15"/>
      <c r="Y455" s="15"/>
      <c r="Z455" s="15"/>
      <c r="AA455" s="15"/>
      <c r="AB455" s="15"/>
      <c r="AC455" s="15"/>
    </row>
    <row r="456">
      <c r="A456" s="8">
        <v>2.2371483E7</v>
      </c>
      <c r="B456" s="9">
        <v>0.79</v>
      </c>
      <c r="C456" s="9">
        <v>0.87</v>
      </c>
      <c r="D456" s="9">
        <v>0.72</v>
      </c>
      <c r="E456" s="9">
        <v>0.67</v>
      </c>
      <c r="F456" s="9">
        <v>0.57</v>
      </c>
      <c r="G456" s="9">
        <v>0.75</v>
      </c>
      <c r="H456" s="9">
        <v>0.8</v>
      </c>
      <c r="I456" s="9">
        <v>0.929999999999995</v>
      </c>
      <c r="J456" s="9">
        <v>0.93</v>
      </c>
      <c r="K456" s="9">
        <v>0.82</v>
      </c>
      <c r="L456" s="9">
        <v>1.0</v>
      </c>
      <c r="M456" s="9">
        <v>0.88</v>
      </c>
      <c r="N456" s="9">
        <f t="shared" si="1"/>
        <v>0.8108333333</v>
      </c>
      <c r="O456" s="10" t="str">
        <f t="shared" si="2"/>
        <v>#REF!</v>
      </c>
      <c r="P456" s="11">
        <v>165.0</v>
      </c>
      <c r="Q456" s="12">
        <f>Revenue!Q456</f>
        <v>48785.55</v>
      </c>
      <c r="R456" s="16">
        <v>259.0</v>
      </c>
      <c r="S456" s="14">
        <v>6.0</v>
      </c>
      <c r="T456" s="15"/>
      <c r="U456" s="15"/>
      <c r="V456" s="15"/>
      <c r="W456" s="15"/>
      <c r="X456" s="15"/>
      <c r="Y456" s="15"/>
      <c r="Z456" s="15"/>
      <c r="AA456" s="15"/>
      <c r="AB456" s="15"/>
      <c r="AC456" s="15"/>
    </row>
    <row r="457">
      <c r="A457" s="8">
        <v>2.2960381E7</v>
      </c>
      <c r="B457" s="9">
        <v>0.65</v>
      </c>
      <c r="C457" s="9">
        <v>0.76</v>
      </c>
      <c r="D457" s="9">
        <v>0.69</v>
      </c>
      <c r="E457" s="9">
        <v>0.55</v>
      </c>
      <c r="F457" s="9">
        <v>0.53</v>
      </c>
      <c r="G457" s="9">
        <v>0.98</v>
      </c>
      <c r="H457" s="9">
        <v>0.92</v>
      </c>
      <c r="I457" s="9">
        <v>0.989999999999994</v>
      </c>
      <c r="J457" s="9">
        <v>0.81</v>
      </c>
      <c r="K457" s="9">
        <v>0.96</v>
      </c>
      <c r="L457" s="9">
        <v>0.86</v>
      </c>
      <c r="M457" s="9">
        <v>0.82</v>
      </c>
      <c r="N457" s="9">
        <f t="shared" si="1"/>
        <v>0.7933333333</v>
      </c>
      <c r="O457" s="10" t="str">
        <f t="shared" si="2"/>
        <v>#REF!</v>
      </c>
      <c r="P457" s="11">
        <v>129.0</v>
      </c>
      <c r="Q457" s="12">
        <f>Revenue!Q457</f>
        <v>37363.56</v>
      </c>
      <c r="R457" s="16">
        <v>259.0</v>
      </c>
      <c r="S457" s="14">
        <v>6.0</v>
      </c>
      <c r="T457" s="15"/>
      <c r="U457" s="15"/>
      <c r="V457" s="15"/>
      <c r="W457" s="15"/>
      <c r="X457" s="15"/>
      <c r="Y457" s="15"/>
      <c r="Z457" s="15"/>
      <c r="AA457" s="15"/>
      <c r="AB457" s="15"/>
      <c r="AC457" s="15"/>
    </row>
    <row r="458">
      <c r="A458" s="8">
        <v>1.2915421E7</v>
      </c>
      <c r="B458" s="9">
        <v>0.81</v>
      </c>
      <c r="C458" s="9">
        <v>0.98</v>
      </c>
      <c r="D458" s="9">
        <v>0.6</v>
      </c>
      <c r="E458" s="9">
        <v>0.9</v>
      </c>
      <c r="F458" s="9">
        <v>0.55</v>
      </c>
      <c r="G458" s="9">
        <v>0.99</v>
      </c>
      <c r="H458" s="9">
        <v>0.92</v>
      </c>
      <c r="I458" s="9">
        <v>0.819999999999997</v>
      </c>
      <c r="J458" s="9">
        <v>0.78</v>
      </c>
      <c r="K458" s="9">
        <v>0.86</v>
      </c>
      <c r="L458" s="9">
        <v>0.76</v>
      </c>
      <c r="M458" s="9">
        <v>0.92</v>
      </c>
      <c r="N458" s="9">
        <f t="shared" si="1"/>
        <v>0.8241666667</v>
      </c>
      <c r="O458" s="10" t="str">
        <f t="shared" si="2"/>
        <v>#REF!</v>
      </c>
      <c r="P458" s="11">
        <v>156.0</v>
      </c>
      <c r="Q458" s="12">
        <f>Revenue!Q458</f>
        <v>46834.32</v>
      </c>
      <c r="R458" s="16">
        <v>259.0</v>
      </c>
      <c r="S458" s="14">
        <v>5.0</v>
      </c>
      <c r="T458" s="15"/>
      <c r="U458" s="15"/>
      <c r="V458" s="15"/>
      <c r="W458" s="15"/>
      <c r="X458" s="15"/>
      <c r="Y458" s="15"/>
      <c r="Z458" s="15"/>
      <c r="AA458" s="15"/>
      <c r="AB458" s="15"/>
      <c r="AC458" s="15"/>
    </row>
    <row r="459">
      <c r="A459" s="8">
        <v>2.2050349E7</v>
      </c>
      <c r="B459" s="9">
        <v>0.95</v>
      </c>
      <c r="C459" s="9">
        <v>0.7</v>
      </c>
      <c r="D459" s="9">
        <v>0.69</v>
      </c>
      <c r="E459" s="9">
        <v>0.58</v>
      </c>
      <c r="F459" s="9">
        <v>0.49</v>
      </c>
      <c r="G459" s="9">
        <v>0.83</v>
      </c>
      <c r="H459" s="9">
        <v>0.94</v>
      </c>
      <c r="I459" s="9">
        <v>0.919999999999995</v>
      </c>
      <c r="J459" s="9">
        <v>0.81</v>
      </c>
      <c r="K459" s="9">
        <v>0.74</v>
      </c>
      <c r="L459" s="9">
        <v>0.73</v>
      </c>
      <c r="M459" s="9">
        <v>0.75</v>
      </c>
      <c r="N459" s="9">
        <f t="shared" si="1"/>
        <v>0.7608333333</v>
      </c>
      <c r="O459" s="10" t="str">
        <f t="shared" si="2"/>
        <v>#REF!</v>
      </c>
      <c r="P459" s="11">
        <v>109.0</v>
      </c>
      <c r="Q459" s="12">
        <f>Revenue!Q459</f>
        <v>30299.82</v>
      </c>
      <c r="R459" s="16">
        <v>259.0</v>
      </c>
      <c r="S459" s="14">
        <v>5.0</v>
      </c>
      <c r="T459" s="15"/>
      <c r="U459" s="15"/>
      <c r="V459" s="15"/>
      <c r="W459" s="15"/>
      <c r="X459" s="15"/>
      <c r="Y459" s="15"/>
      <c r="Z459" s="15"/>
      <c r="AA459" s="15"/>
      <c r="AB459" s="15"/>
      <c r="AC459" s="15"/>
    </row>
    <row r="460">
      <c r="A460" s="8">
        <v>2.2842354E7</v>
      </c>
      <c r="B460" s="9">
        <v>0.65</v>
      </c>
      <c r="C460" s="9">
        <v>0.84</v>
      </c>
      <c r="D460" s="9">
        <v>0.61</v>
      </c>
      <c r="E460" s="9">
        <v>0.77</v>
      </c>
      <c r="F460" s="9">
        <v>0.39</v>
      </c>
      <c r="G460" s="9">
        <v>0.65</v>
      </c>
      <c r="H460" s="9">
        <v>0.8</v>
      </c>
      <c r="I460" s="9">
        <v>0.779999999999998</v>
      </c>
      <c r="J460" s="9">
        <v>0.91</v>
      </c>
      <c r="K460" s="9">
        <v>0.99</v>
      </c>
      <c r="L460" s="9">
        <v>0.74</v>
      </c>
      <c r="M460" s="9">
        <v>0.71</v>
      </c>
      <c r="N460" s="9">
        <f t="shared" si="1"/>
        <v>0.7366666667</v>
      </c>
      <c r="O460" s="10" t="str">
        <f t="shared" si="2"/>
        <v>#REF!</v>
      </c>
      <c r="P460" s="11">
        <v>99.0</v>
      </c>
      <c r="Q460" s="12">
        <f>Revenue!Q460</f>
        <v>26576.55</v>
      </c>
      <c r="R460" s="16">
        <v>259.0</v>
      </c>
      <c r="S460" s="14">
        <v>5.0</v>
      </c>
      <c r="T460" s="15"/>
      <c r="U460" s="15"/>
      <c r="V460" s="15"/>
      <c r="W460" s="15"/>
      <c r="X460" s="15"/>
      <c r="Y460" s="15"/>
      <c r="Z460" s="15"/>
      <c r="AA460" s="15"/>
      <c r="AB460" s="15"/>
      <c r="AC460" s="15"/>
    </row>
    <row r="461">
      <c r="A461" s="8">
        <v>1.295325E7</v>
      </c>
      <c r="B461" s="9">
        <v>0.96</v>
      </c>
      <c r="C461" s="9">
        <v>0.99</v>
      </c>
      <c r="D461" s="9">
        <v>0.63</v>
      </c>
      <c r="E461" s="9">
        <v>0.87</v>
      </c>
      <c r="F461" s="9">
        <v>0.69</v>
      </c>
      <c r="G461" s="9">
        <v>0.83</v>
      </c>
      <c r="H461" s="9">
        <v>0.81</v>
      </c>
      <c r="I461" s="9">
        <v>0.979999999999994</v>
      </c>
      <c r="J461" s="9">
        <v>0.87</v>
      </c>
      <c r="K461" s="9">
        <v>0.89</v>
      </c>
      <c r="L461" s="9">
        <v>0.99</v>
      </c>
      <c r="M461" s="9">
        <v>0.83</v>
      </c>
      <c r="N461" s="9">
        <f t="shared" si="1"/>
        <v>0.8616666667</v>
      </c>
      <c r="O461" s="10" t="str">
        <f t="shared" si="2"/>
        <v>#REF!</v>
      </c>
      <c r="P461" s="11">
        <v>78.0</v>
      </c>
      <c r="Q461" s="12">
        <f>Revenue!Q461</f>
        <v>24492.78</v>
      </c>
      <c r="R461" s="16">
        <v>259.0</v>
      </c>
      <c r="S461" s="14">
        <v>5.0</v>
      </c>
      <c r="T461" s="15"/>
      <c r="U461" s="15"/>
      <c r="V461" s="15"/>
      <c r="W461" s="15"/>
      <c r="X461" s="15"/>
      <c r="Y461" s="15"/>
      <c r="Z461" s="15"/>
      <c r="AA461" s="15"/>
      <c r="AB461" s="15"/>
      <c r="AC461" s="15"/>
    </row>
    <row r="462">
      <c r="A462" s="8">
        <v>1.7497008E7</v>
      </c>
      <c r="B462" s="9">
        <v>0.82</v>
      </c>
      <c r="C462" s="9">
        <v>0.76</v>
      </c>
      <c r="D462" s="9">
        <v>0.63</v>
      </c>
      <c r="E462" s="9">
        <v>0.48</v>
      </c>
      <c r="F462" s="9">
        <v>0.62</v>
      </c>
      <c r="G462" s="9">
        <v>0.83</v>
      </c>
      <c r="H462" s="9">
        <v>0.97</v>
      </c>
      <c r="I462" s="9">
        <v>0.879999999999996</v>
      </c>
      <c r="J462" s="9">
        <v>0.73</v>
      </c>
      <c r="K462" s="9">
        <v>1.0</v>
      </c>
      <c r="L462" s="9">
        <v>0.84</v>
      </c>
      <c r="M462" s="9">
        <v>0.72</v>
      </c>
      <c r="N462" s="9">
        <f t="shared" si="1"/>
        <v>0.7733333333</v>
      </c>
      <c r="O462" s="10" t="str">
        <f t="shared" si="2"/>
        <v>#REF!</v>
      </c>
      <c r="P462" s="11">
        <v>149.0</v>
      </c>
      <c r="Q462" s="12">
        <f>Revenue!Q462</f>
        <v>42095.48</v>
      </c>
      <c r="R462" s="16">
        <v>259.0</v>
      </c>
      <c r="S462" s="14">
        <v>5.0</v>
      </c>
      <c r="T462" s="15"/>
      <c r="U462" s="15"/>
      <c r="V462" s="15"/>
      <c r="W462" s="15"/>
      <c r="X462" s="15"/>
      <c r="Y462" s="15"/>
      <c r="Z462" s="15"/>
      <c r="AA462" s="15"/>
      <c r="AB462" s="15"/>
      <c r="AC462" s="15"/>
    </row>
    <row r="463">
      <c r="A463" s="8">
        <v>1.3825734E7</v>
      </c>
      <c r="B463" s="9">
        <v>0.81</v>
      </c>
      <c r="C463" s="9">
        <v>0.74</v>
      </c>
      <c r="D463" s="9">
        <v>0.72</v>
      </c>
      <c r="E463" s="9">
        <v>0.73</v>
      </c>
      <c r="F463" s="9">
        <v>0.78</v>
      </c>
      <c r="G463" s="9">
        <v>0.99</v>
      </c>
      <c r="H463" s="9">
        <v>0.77</v>
      </c>
      <c r="I463" s="9">
        <v>0.719999999999999</v>
      </c>
      <c r="J463" s="9">
        <v>0.86</v>
      </c>
      <c r="K463" s="9">
        <v>0.76</v>
      </c>
      <c r="L463" s="9">
        <v>0.72</v>
      </c>
      <c r="M463" s="9">
        <v>0.81</v>
      </c>
      <c r="N463" s="9">
        <f t="shared" si="1"/>
        <v>0.7841666667</v>
      </c>
      <c r="O463" s="10" t="str">
        <f t="shared" si="2"/>
        <v>#REF!</v>
      </c>
      <c r="P463" s="11">
        <v>170.0</v>
      </c>
      <c r="Q463" s="12">
        <f>Revenue!Q463</f>
        <v>48652.3</v>
      </c>
      <c r="R463" s="16">
        <v>259.0</v>
      </c>
      <c r="S463" s="14">
        <v>5.0</v>
      </c>
      <c r="T463" s="15"/>
      <c r="U463" s="15"/>
      <c r="V463" s="15"/>
      <c r="W463" s="15"/>
      <c r="X463" s="15"/>
      <c r="Y463" s="15"/>
      <c r="Z463" s="15"/>
      <c r="AA463" s="15"/>
      <c r="AB463" s="15"/>
      <c r="AC463" s="15"/>
    </row>
    <row r="464">
      <c r="A464" s="8">
        <v>1.6186354E7</v>
      </c>
      <c r="B464" s="9">
        <v>0.97</v>
      </c>
      <c r="C464" s="9">
        <v>0.83</v>
      </c>
      <c r="D464" s="9">
        <v>0.69</v>
      </c>
      <c r="E464" s="9">
        <v>0.84</v>
      </c>
      <c r="F464" s="9">
        <v>0.84</v>
      </c>
      <c r="G464" s="9">
        <v>0.97</v>
      </c>
      <c r="H464" s="9">
        <v>0.89</v>
      </c>
      <c r="I464" s="9">
        <v>0.869999999999996</v>
      </c>
      <c r="J464" s="9">
        <v>0.94</v>
      </c>
      <c r="K464" s="9">
        <v>0.81</v>
      </c>
      <c r="L464" s="9">
        <v>0.72</v>
      </c>
      <c r="M464" s="9">
        <v>0.91</v>
      </c>
      <c r="N464" s="9">
        <f t="shared" si="1"/>
        <v>0.8566666667</v>
      </c>
      <c r="O464" s="10" t="str">
        <f t="shared" si="2"/>
        <v>#REF!</v>
      </c>
      <c r="P464" s="11">
        <v>117.0</v>
      </c>
      <c r="Q464" s="12">
        <f>Revenue!Q464</f>
        <v>36588.24</v>
      </c>
      <c r="R464" s="16">
        <v>259.0</v>
      </c>
      <c r="S464" s="14">
        <v>5.0</v>
      </c>
      <c r="T464" s="15"/>
      <c r="U464" s="15"/>
      <c r="V464" s="15"/>
      <c r="W464" s="15"/>
      <c r="X464" s="15"/>
      <c r="Y464" s="15"/>
      <c r="Z464" s="15"/>
      <c r="AA464" s="15"/>
      <c r="AB464" s="15"/>
      <c r="AC464" s="15"/>
    </row>
    <row r="465">
      <c r="A465" s="8">
        <v>1.8748802E7</v>
      </c>
      <c r="B465" s="9">
        <v>0.64</v>
      </c>
      <c r="C465" s="9">
        <v>0.82</v>
      </c>
      <c r="D465" s="9">
        <v>0.65</v>
      </c>
      <c r="E465" s="9">
        <v>0.74</v>
      </c>
      <c r="F465" s="9">
        <v>0.63</v>
      </c>
      <c r="G465" s="9">
        <v>0.68</v>
      </c>
      <c r="H465" s="9">
        <v>0.88</v>
      </c>
      <c r="I465" s="9">
        <v>0.929999999999995</v>
      </c>
      <c r="J465" s="9">
        <v>0.94</v>
      </c>
      <c r="K465" s="9">
        <v>0.81</v>
      </c>
      <c r="L465" s="9">
        <v>0.99</v>
      </c>
      <c r="M465" s="9">
        <v>0.73</v>
      </c>
      <c r="N465" s="9">
        <f t="shared" si="1"/>
        <v>0.7866666667</v>
      </c>
      <c r="O465" s="10" t="str">
        <f t="shared" si="2"/>
        <v>#REF!</v>
      </c>
      <c r="P465" s="11">
        <v>257.0</v>
      </c>
      <c r="Q465" s="12">
        <f>Revenue!Q465</f>
        <v>73715.31</v>
      </c>
      <c r="R465" s="16">
        <v>259.0</v>
      </c>
      <c r="S465" s="14">
        <v>5.0</v>
      </c>
      <c r="T465" s="15"/>
      <c r="U465" s="15"/>
      <c r="V465" s="15"/>
      <c r="W465" s="15"/>
      <c r="X465" s="15"/>
      <c r="Y465" s="15"/>
      <c r="Z465" s="15"/>
      <c r="AA465" s="15"/>
      <c r="AB465" s="15"/>
      <c r="AC465" s="15"/>
    </row>
    <row r="466">
      <c r="A466" s="8">
        <v>2.2360041E7</v>
      </c>
      <c r="B466" s="9">
        <v>0.66</v>
      </c>
      <c r="C466" s="9">
        <v>0.92</v>
      </c>
      <c r="D466" s="9">
        <v>0.7</v>
      </c>
      <c r="E466" s="9">
        <v>0.66</v>
      </c>
      <c r="F466" s="9">
        <v>0.64</v>
      </c>
      <c r="G466" s="9">
        <v>0.98</v>
      </c>
      <c r="H466" s="9">
        <v>0.76</v>
      </c>
      <c r="I466" s="9">
        <v>0.959999999999994</v>
      </c>
      <c r="J466" s="9">
        <v>1.0</v>
      </c>
      <c r="K466" s="9">
        <v>0.76</v>
      </c>
      <c r="L466" s="9">
        <v>0.84</v>
      </c>
      <c r="M466" s="9">
        <v>0.88</v>
      </c>
      <c r="N466" s="9">
        <f t="shared" si="1"/>
        <v>0.8133333333</v>
      </c>
      <c r="O466" s="10" t="str">
        <f t="shared" si="2"/>
        <v>#REF!</v>
      </c>
      <c r="P466" s="11">
        <v>93.0</v>
      </c>
      <c r="Q466" s="12">
        <f>Revenue!Q466</f>
        <v>27557.76</v>
      </c>
      <c r="R466" s="16">
        <v>259.0</v>
      </c>
      <c r="S466" s="14">
        <v>5.0</v>
      </c>
      <c r="T466" s="15"/>
      <c r="U466" s="15"/>
      <c r="V466" s="15"/>
      <c r="W466" s="15"/>
      <c r="X466" s="15"/>
      <c r="Y466" s="15"/>
      <c r="Z466" s="15"/>
      <c r="AA466" s="15"/>
      <c r="AB466" s="15"/>
      <c r="AC466" s="15"/>
    </row>
    <row r="467">
      <c r="A467" s="8">
        <v>1.4300396E7</v>
      </c>
      <c r="B467" s="9">
        <v>0.98</v>
      </c>
      <c r="C467" s="9">
        <v>0.71</v>
      </c>
      <c r="D467" s="9">
        <v>0.66</v>
      </c>
      <c r="E467" s="9">
        <v>0.53</v>
      </c>
      <c r="F467" s="9">
        <v>0.84</v>
      </c>
      <c r="G467" s="9">
        <v>0.78</v>
      </c>
      <c r="H467" s="9">
        <v>0.96</v>
      </c>
      <c r="I467" s="9">
        <v>0.799999999999998</v>
      </c>
      <c r="J467" s="9">
        <v>0.84</v>
      </c>
      <c r="K467" s="9">
        <v>0.9</v>
      </c>
      <c r="L467" s="9">
        <v>0.9</v>
      </c>
      <c r="M467" s="9">
        <v>0.72</v>
      </c>
      <c r="N467" s="9">
        <f t="shared" si="1"/>
        <v>0.8016666667</v>
      </c>
      <c r="O467" s="10" t="str">
        <f t="shared" si="2"/>
        <v>#REF!</v>
      </c>
      <c r="P467" s="11">
        <v>169.0</v>
      </c>
      <c r="Q467" s="12">
        <f>Revenue!Q467</f>
        <v>49523.76</v>
      </c>
      <c r="R467" s="16">
        <v>259.0</v>
      </c>
      <c r="S467" s="14">
        <v>5.0</v>
      </c>
      <c r="T467" s="15"/>
      <c r="U467" s="15"/>
      <c r="V467" s="15"/>
      <c r="W467" s="15"/>
      <c r="X467" s="15"/>
      <c r="Y467" s="15"/>
      <c r="Z467" s="15"/>
      <c r="AA467" s="15"/>
      <c r="AB467" s="15"/>
      <c r="AC467" s="15"/>
    </row>
    <row r="468">
      <c r="A468" s="8">
        <v>1.4664694E7</v>
      </c>
      <c r="B468" s="9">
        <v>0.97</v>
      </c>
      <c r="C468" s="9">
        <v>0.67</v>
      </c>
      <c r="D468" s="9">
        <v>0.79</v>
      </c>
      <c r="E468" s="9">
        <v>0.58</v>
      </c>
      <c r="F468" s="9">
        <v>0.42</v>
      </c>
      <c r="G468" s="9">
        <v>0.78</v>
      </c>
      <c r="H468" s="9">
        <v>0.77</v>
      </c>
      <c r="I468" s="9">
        <v>0.869999999999996</v>
      </c>
      <c r="J468" s="9">
        <v>0.89</v>
      </c>
      <c r="K468" s="9">
        <v>0.8</v>
      </c>
      <c r="L468" s="9">
        <v>0.96</v>
      </c>
      <c r="M468" s="9">
        <v>0.92</v>
      </c>
      <c r="N468" s="9">
        <f t="shared" si="1"/>
        <v>0.785</v>
      </c>
      <c r="O468" s="10" t="str">
        <f t="shared" si="2"/>
        <v>#REF!</v>
      </c>
      <c r="P468" s="11">
        <v>89.0</v>
      </c>
      <c r="Q468" s="12">
        <f>Revenue!Q468</f>
        <v>25525.2</v>
      </c>
      <c r="R468" s="16">
        <v>259.0</v>
      </c>
      <c r="S468" s="14">
        <v>5.0</v>
      </c>
      <c r="T468" s="15"/>
      <c r="U468" s="15"/>
      <c r="V468" s="15"/>
      <c r="W468" s="15"/>
      <c r="X468" s="15"/>
      <c r="Y468" s="15"/>
      <c r="Z468" s="15"/>
      <c r="AA468" s="15"/>
      <c r="AB468" s="15"/>
      <c r="AC468" s="15"/>
    </row>
    <row r="469">
      <c r="A469" s="8">
        <v>1.9428269E7</v>
      </c>
      <c r="B469" s="9">
        <v>0.78</v>
      </c>
      <c r="C469" s="9">
        <v>0.88</v>
      </c>
      <c r="D469" s="9">
        <v>0.81</v>
      </c>
      <c r="E469" s="9">
        <v>0.69</v>
      </c>
      <c r="F469" s="9">
        <v>0.79</v>
      </c>
      <c r="G469" s="9">
        <v>0.99</v>
      </c>
      <c r="H469" s="9">
        <v>0.92</v>
      </c>
      <c r="I469" s="9">
        <v>0.899999999999996</v>
      </c>
      <c r="J469" s="9">
        <v>0.91</v>
      </c>
      <c r="K469" s="9">
        <v>0.89</v>
      </c>
      <c r="L469" s="9">
        <v>0.93</v>
      </c>
      <c r="M469" s="9">
        <v>0.8</v>
      </c>
      <c r="N469" s="9">
        <f t="shared" si="1"/>
        <v>0.8575</v>
      </c>
      <c r="O469" s="10" t="str">
        <f t="shared" si="2"/>
        <v>#REF!</v>
      </c>
      <c r="P469" s="11">
        <v>83.0</v>
      </c>
      <c r="Q469" s="12">
        <f>Revenue!Q469</f>
        <v>25964.89</v>
      </c>
      <c r="R469" s="16">
        <v>259.0</v>
      </c>
      <c r="S469" s="14">
        <v>5.0</v>
      </c>
      <c r="T469" s="15"/>
      <c r="U469" s="15"/>
      <c r="V469" s="15"/>
      <c r="W469" s="15"/>
      <c r="X469" s="15"/>
      <c r="Y469" s="15"/>
      <c r="Z469" s="15"/>
      <c r="AA469" s="15"/>
      <c r="AB469" s="15"/>
      <c r="AC469" s="15"/>
    </row>
    <row r="470">
      <c r="A470" s="8">
        <v>1.5159734E7</v>
      </c>
      <c r="B470" s="9">
        <v>0.68</v>
      </c>
      <c r="C470" s="9">
        <v>1.0</v>
      </c>
      <c r="D470" s="9">
        <v>0.44</v>
      </c>
      <c r="E470" s="9">
        <v>0.58</v>
      </c>
      <c r="F470" s="9">
        <v>0.66</v>
      </c>
      <c r="G470" s="9">
        <v>0.69</v>
      </c>
      <c r="H470" s="9">
        <v>0.84</v>
      </c>
      <c r="I470" s="9">
        <v>0.949999999999994</v>
      </c>
      <c r="J470" s="9">
        <v>0.74</v>
      </c>
      <c r="K470" s="9">
        <v>0.84</v>
      </c>
      <c r="L470" s="9">
        <v>0.93</v>
      </c>
      <c r="M470" s="9">
        <v>0.95</v>
      </c>
      <c r="N470" s="9">
        <f t="shared" si="1"/>
        <v>0.775</v>
      </c>
      <c r="O470" s="10" t="str">
        <f t="shared" si="2"/>
        <v>#REF!</v>
      </c>
      <c r="P470" s="11">
        <v>151.0</v>
      </c>
      <c r="Q470" s="12">
        <f>Revenue!Q470</f>
        <v>42636.36</v>
      </c>
      <c r="R470" s="16">
        <v>259.0</v>
      </c>
      <c r="S470" s="14">
        <v>5.0</v>
      </c>
      <c r="T470" s="15"/>
      <c r="U470" s="15"/>
      <c r="V470" s="15"/>
      <c r="W470" s="15"/>
      <c r="X470" s="15"/>
      <c r="Y470" s="15"/>
      <c r="Z470" s="15"/>
      <c r="AA470" s="15"/>
      <c r="AB470" s="15"/>
      <c r="AC470" s="15"/>
    </row>
    <row r="471">
      <c r="A471" s="8">
        <v>2.1177012E7</v>
      </c>
      <c r="B471" s="9">
        <v>0.69</v>
      </c>
      <c r="C471" s="9">
        <v>0.71</v>
      </c>
      <c r="D471" s="9">
        <v>0.73</v>
      </c>
      <c r="E471" s="9">
        <v>0.73</v>
      </c>
      <c r="F471" s="9">
        <v>0.65</v>
      </c>
      <c r="G471" s="9">
        <v>0.7</v>
      </c>
      <c r="H471" s="9">
        <v>0.73</v>
      </c>
      <c r="I471" s="9">
        <v>0.859999999999996</v>
      </c>
      <c r="J471" s="9">
        <v>0.8</v>
      </c>
      <c r="K471" s="9">
        <v>0.99</v>
      </c>
      <c r="L471" s="9">
        <v>0.75</v>
      </c>
      <c r="M471" s="9">
        <v>0.79</v>
      </c>
      <c r="N471" s="9">
        <f t="shared" si="1"/>
        <v>0.7608333333</v>
      </c>
      <c r="O471" s="10" t="str">
        <f t="shared" si="2"/>
        <v>#REF!</v>
      </c>
      <c r="P471" s="11">
        <v>120.0</v>
      </c>
      <c r="Q471" s="12">
        <f>Revenue!Q471</f>
        <v>33350.4</v>
      </c>
      <c r="R471" s="16">
        <v>259.0</v>
      </c>
      <c r="S471" s="14">
        <v>5.0</v>
      </c>
      <c r="T471" s="15"/>
      <c r="U471" s="15"/>
      <c r="V471" s="15"/>
      <c r="W471" s="15"/>
      <c r="X471" s="15"/>
      <c r="Y471" s="15"/>
      <c r="Z471" s="15"/>
      <c r="AA471" s="15"/>
      <c r="AB471" s="15"/>
      <c r="AC471" s="15"/>
    </row>
    <row r="472">
      <c r="A472" s="8">
        <v>1.5998055E7</v>
      </c>
      <c r="B472" s="9">
        <v>0.75</v>
      </c>
      <c r="C472" s="9">
        <v>0.76</v>
      </c>
      <c r="D472" s="9">
        <v>0.54</v>
      </c>
      <c r="E472" s="9">
        <v>0.78</v>
      </c>
      <c r="F472" s="9">
        <v>0.55</v>
      </c>
      <c r="G472" s="9">
        <v>0.74</v>
      </c>
      <c r="H472" s="9">
        <v>0.77</v>
      </c>
      <c r="I472" s="9">
        <v>0.919999999999995</v>
      </c>
      <c r="J472" s="9">
        <v>1.0</v>
      </c>
      <c r="K472" s="9">
        <v>0.77</v>
      </c>
      <c r="L472" s="9">
        <v>0.98</v>
      </c>
      <c r="M472" s="9">
        <v>0.99</v>
      </c>
      <c r="N472" s="9">
        <f t="shared" si="1"/>
        <v>0.7958333333</v>
      </c>
      <c r="O472" s="10" t="str">
        <f t="shared" si="2"/>
        <v>#REF!</v>
      </c>
      <c r="P472" s="11">
        <v>99.0</v>
      </c>
      <c r="Q472" s="12">
        <f>Revenue!Q472</f>
        <v>28736.73</v>
      </c>
      <c r="R472" s="16">
        <v>259.0</v>
      </c>
      <c r="S472" s="14">
        <v>5.0</v>
      </c>
      <c r="T472" s="15"/>
      <c r="U472" s="15"/>
      <c r="V472" s="15"/>
      <c r="W472" s="15"/>
      <c r="X472" s="15"/>
      <c r="Y472" s="15"/>
      <c r="Z472" s="15"/>
      <c r="AA472" s="15"/>
      <c r="AB472" s="15"/>
      <c r="AC472" s="15"/>
    </row>
    <row r="473">
      <c r="A473" s="8">
        <v>1.6017879E7</v>
      </c>
      <c r="B473" s="9">
        <v>0.73</v>
      </c>
      <c r="C473" s="9">
        <v>0.8</v>
      </c>
      <c r="D473" s="9">
        <v>0.86</v>
      </c>
      <c r="E473" s="9">
        <v>0.74</v>
      </c>
      <c r="F473" s="9">
        <v>0.76</v>
      </c>
      <c r="G473" s="9">
        <v>0.78</v>
      </c>
      <c r="H473" s="9">
        <v>0.8</v>
      </c>
      <c r="I473" s="9">
        <v>0.859999999999996</v>
      </c>
      <c r="J473" s="9">
        <v>0.98</v>
      </c>
      <c r="K473" s="9">
        <v>0.78</v>
      </c>
      <c r="L473" s="9">
        <v>0.81</v>
      </c>
      <c r="M473" s="9">
        <v>0.86</v>
      </c>
      <c r="N473" s="9">
        <f t="shared" si="1"/>
        <v>0.8133333333</v>
      </c>
      <c r="O473" s="10" t="str">
        <f t="shared" si="2"/>
        <v>#REF!</v>
      </c>
      <c r="P473" s="11">
        <v>175.0</v>
      </c>
      <c r="Q473" s="12">
        <f>Revenue!Q473</f>
        <v>51948.75</v>
      </c>
      <c r="R473" s="16">
        <v>259.0</v>
      </c>
      <c r="S473" s="14">
        <v>5.0</v>
      </c>
      <c r="T473" s="15"/>
      <c r="U473" s="15"/>
      <c r="V473" s="15"/>
      <c r="W473" s="15"/>
      <c r="X473" s="15"/>
      <c r="Y473" s="15"/>
      <c r="Z473" s="15"/>
      <c r="AA473" s="15"/>
      <c r="AB473" s="15"/>
      <c r="AC473" s="15"/>
    </row>
    <row r="474">
      <c r="A474" s="8">
        <v>1.626816E7</v>
      </c>
      <c r="B474" s="9">
        <v>0.77</v>
      </c>
      <c r="C474" s="9">
        <v>0.76</v>
      </c>
      <c r="D474" s="9">
        <v>0.81</v>
      </c>
      <c r="E474" s="9">
        <v>0.49</v>
      </c>
      <c r="F474" s="9">
        <v>0.57</v>
      </c>
      <c r="G474" s="9">
        <v>0.74</v>
      </c>
      <c r="H474" s="9">
        <v>0.72</v>
      </c>
      <c r="I474" s="9">
        <v>0.889999999999996</v>
      </c>
      <c r="J474" s="9">
        <v>0.76</v>
      </c>
      <c r="K474" s="9">
        <v>0.71</v>
      </c>
      <c r="L474" s="9">
        <v>0.82</v>
      </c>
      <c r="M474" s="9">
        <v>0.95</v>
      </c>
      <c r="N474" s="9">
        <f t="shared" si="1"/>
        <v>0.7491666667</v>
      </c>
      <c r="O474" s="10" t="str">
        <f t="shared" si="2"/>
        <v>#REF!</v>
      </c>
      <c r="P474" s="11">
        <v>139.0</v>
      </c>
      <c r="Q474" s="12">
        <f>Revenue!Q474</f>
        <v>38030.4</v>
      </c>
      <c r="R474" s="16">
        <v>259.0</v>
      </c>
      <c r="S474" s="14">
        <v>5.0</v>
      </c>
      <c r="T474" s="15"/>
      <c r="U474" s="15"/>
      <c r="V474" s="15"/>
      <c r="W474" s="15"/>
      <c r="X474" s="15"/>
      <c r="Y474" s="15"/>
      <c r="Z474" s="15"/>
      <c r="AA474" s="15"/>
      <c r="AB474" s="15"/>
      <c r="AC474" s="15"/>
    </row>
    <row r="475">
      <c r="A475" s="8">
        <v>1.6733936E7</v>
      </c>
      <c r="B475" s="9">
        <v>0.74</v>
      </c>
      <c r="C475" s="9">
        <v>0.7</v>
      </c>
      <c r="D475" s="9">
        <v>0.77</v>
      </c>
      <c r="E475" s="9">
        <v>0.58</v>
      </c>
      <c r="F475" s="9">
        <v>0.49</v>
      </c>
      <c r="G475" s="9">
        <v>0.95</v>
      </c>
      <c r="H475" s="9">
        <v>0.83</v>
      </c>
      <c r="I475" s="9">
        <v>0.789999999999998</v>
      </c>
      <c r="J475" s="9">
        <v>0.75</v>
      </c>
      <c r="K475" s="9">
        <v>0.84</v>
      </c>
      <c r="L475" s="9">
        <v>0.74</v>
      </c>
      <c r="M475" s="9">
        <v>0.73</v>
      </c>
      <c r="N475" s="9">
        <f t="shared" si="1"/>
        <v>0.7425</v>
      </c>
      <c r="O475" s="10" t="str">
        <f t="shared" si="2"/>
        <v>#REF!</v>
      </c>
      <c r="P475" s="11">
        <v>80.0</v>
      </c>
      <c r="Q475" s="12">
        <f>Revenue!Q475</f>
        <v>21687.2</v>
      </c>
      <c r="R475" s="16">
        <v>259.0</v>
      </c>
      <c r="S475" s="14">
        <v>5.0</v>
      </c>
      <c r="T475" s="15"/>
      <c r="U475" s="15"/>
      <c r="V475" s="15"/>
      <c r="W475" s="15"/>
      <c r="X475" s="15"/>
      <c r="Y475" s="15"/>
      <c r="Z475" s="15"/>
      <c r="AA475" s="15"/>
      <c r="AB475" s="15"/>
      <c r="AC475" s="15"/>
    </row>
    <row r="476">
      <c r="A476" s="8">
        <v>2.2504951E7</v>
      </c>
      <c r="B476" s="9">
        <v>0.69</v>
      </c>
      <c r="C476" s="9">
        <v>0.77</v>
      </c>
      <c r="D476" s="9">
        <v>0.56</v>
      </c>
      <c r="E476" s="9">
        <v>0.69</v>
      </c>
      <c r="F476" s="9">
        <v>0.5</v>
      </c>
      <c r="G476" s="9">
        <v>1.0</v>
      </c>
      <c r="H476" s="9">
        <v>0.98</v>
      </c>
      <c r="I476" s="9">
        <v>0.899999999999996</v>
      </c>
      <c r="J476" s="9">
        <v>0.97</v>
      </c>
      <c r="K476" s="9">
        <v>0.93</v>
      </c>
      <c r="L476" s="9">
        <v>1.0</v>
      </c>
      <c r="M476" s="9">
        <v>0.74</v>
      </c>
      <c r="N476" s="9">
        <f t="shared" si="1"/>
        <v>0.8108333333</v>
      </c>
      <c r="O476" s="10" t="str">
        <f t="shared" si="2"/>
        <v>#REF!</v>
      </c>
      <c r="P476" s="11">
        <v>129.0</v>
      </c>
      <c r="Q476" s="12">
        <f>Revenue!Q476</f>
        <v>38140.14</v>
      </c>
      <c r="R476" s="16">
        <v>259.0</v>
      </c>
      <c r="S476" s="14">
        <v>5.0</v>
      </c>
      <c r="T476" s="15"/>
      <c r="U476" s="15"/>
      <c r="V476" s="15"/>
      <c r="W476" s="15"/>
      <c r="X476" s="15"/>
      <c r="Y476" s="15"/>
      <c r="Z476" s="15"/>
      <c r="AA476" s="15"/>
      <c r="AB476" s="15"/>
      <c r="AC476" s="15"/>
    </row>
    <row r="477">
      <c r="A477" s="8">
        <v>2.3964247E7</v>
      </c>
      <c r="B477" s="9">
        <v>0.81</v>
      </c>
      <c r="C477" s="9">
        <v>0.74</v>
      </c>
      <c r="D477" s="9">
        <v>0.85</v>
      </c>
      <c r="E477" s="9">
        <v>0.88</v>
      </c>
      <c r="F477" s="9">
        <v>0.55</v>
      </c>
      <c r="G477" s="9">
        <v>0.65</v>
      </c>
      <c r="H477" s="9">
        <v>0.93</v>
      </c>
      <c r="I477" s="9">
        <v>0.789999999999998</v>
      </c>
      <c r="J477" s="9">
        <v>0.95</v>
      </c>
      <c r="K477" s="9">
        <v>0.79</v>
      </c>
      <c r="L477" s="9">
        <v>0.75</v>
      </c>
      <c r="M477" s="9">
        <v>0.68</v>
      </c>
      <c r="N477" s="9">
        <f t="shared" si="1"/>
        <v>0.7808333333</v>
      </c>
      <c r="O477" s="10" t="str">
        <f t="shared" si="2"/>
        <v>#REF!</v>
      </c>
      <c r="P477" s="11">
        <v>94.0</v>
      </c>
      <c r="Q477" s="12">
        <f>Revenue!Q477</f>
        <v>26791.88</v>
      </c>
      <c r="R477" s="16">
        <v>259.0</v>
      </c>
      <c r="S477" s="14">
        <v>5.0</v>
      </c>
      <c r="T477" s="15"/>
      <c r="U477" s="15"/>
      <c r="V477" s="15"/>
      <c r="W477" s="15"/>
      <c r="X477" s="15"/>
      <c r="Y477" s="15"/>
      <c r="Z477" s="15"/>
      <c r="AA477" s="15"/>
      <c r="AB477" s="15"/>
      <c r="AC477" s="15"/>
    </row>
    <row r="478">
      <c r="A478" s="8">
        <v>1.7078035E7</v>
      </c>
      <c r="B478" s="9">
        <v>0.74</v>
      </c>
      <c r="C478" s="9">
        <v>0.7</v>
      </c>
      <c r="D478" s="9">
        <v>0.61</v>
      </c>
      <c r="E478" s="9">
        <v>0.55</v>
      </c>
      <c r="F478" s="9">
        <v>0.67</v>
      </c>
      <c r="G478" s="9">
        <v>0.7</v>
      </c>
      <c r="H478" s="9">
        <v>0.83</v>
      </c>
      <c r="I478" s="9">
        <v>0.69</v>
      </c>
      <c r="J478" s="9">
        <v>0.95</v>
      </c>
      <c r="K478" s="9">
        <v>0.92</v>
      </c>
      <c r="L478" s="9">
        <v>0.93</v>
      </c>
      <c r="M478" s="9">
        <v>0.98</v>
      </c>
      <c r="N478" s="9">
        <f t="shared" si="1"/>
        <v>0.7725</v>
      </c>
      <c r="O478" s="10" t="str">
        <f t="shared" si="2"/>
        <v>#REF!</v>
      </c>
      <c r="P478" s="11">
        <v>159.0</v>
      </c>
      <c r="Q478" s="12">
        <f>Revenue!Q478</f>
        <v>44860.26</v>
      </c>
      <c r="R478" s="16">
        <v>259.0</v>
      </c>
      <c r="S478" s="14">
        <v>5.0</v>
      </c>
      <c r="T478" s="15"/>
      <c r="U478" s="15"/>
      <c r="V478" s="15"/>
      <c r="W478" s="15"/>
      <c r="X478" s="15"/>
      <c r="Y478" s="15"/>
      <c r="Z478" s="15"/>
      <c r="AA478" s="15"/>
      <c r="AB478" s="15"/>
      <c r="AC478" s="15"/>
    </row>
    <row r="479">
      <c r="A479" s="8">
        <v>1.729119E7</v>
      </c>
      <c r="B479" s="9">
        <v>0.98</v>
      </c>
      <c r="C479" s="9">
        <v>0.96</v>
      </c>
      <c r="D479" s="9">
        <v>0.64</v>
      </c>
      <c r="E479" s="9">
        <v>0.72</v>
      </c>
      <c r="F479" s="9">
        <v>0.66</v>
      </c>
      <c r="G479" s="9">
        <v>0.72</v>
      </c>
      <c r="H479" s="9">
        <v>0.91</v>
      </c>
      <c r="I479" s="9">
        <v>0.929999999999995</v>
      </c>
      <c r="J479" s="9">
        <v>0.97</v>
      </c>
      <c r="K479" s="9">
        <v>0.81</v>
      </c>
      <c r="L479" s="9">
        <v>0.93</v>
      </c>
      <c r="M479" s="9">
        <v>0.77</v>
      </c>
      <c r="N479" s="9">
        <f t="shared" si="1"/>
        <v>0.8333333333</v>
      </c>
      <c r="O479" s="10" t="str">
        <f t="shared" si="2"/>
        <v>#REF!</v>
      </c>
      <c r="P479" s="11">
        <v>120.0</v>
      </c>
      <c r="Q479" s="12">
        <f>Revenue!Q479</f>
        <v>36453.6</v>
      </c>
      <c r="R479" s="16">
        <v>259.0</v>
      </c>
      <c r="S479" s="14">
        <v>5.0</v>
      </c>
      <c r="T479" s="15"/>
      <c r="U479" s="15"/>
      <c r="V479" s="15"/>
      <c r="W479" s="15"/>
      <c r="X479" s="15"/>
      <c r="Y479" s="15"/>
      <c r="Z479" s="15"/>
      <c r="AA479" s="15"/>
      <c r="AB479" s="15"/>
      <c r="AC479" s="15"/>
    </row>
    <row r="480">
      <c r="A480" s="8">
        <v>2.0655812E7</v>
      </c>
      <c r="B480" s="9">
        <v>0.7</v>
      </c>
      <c r="C480" s="9">
        <v>0.92</v>
      </c>
      <c r="D480" s="9">
        <v>0.59</v>
      </c>
      <c r="E480" s="9">
        <v>0.66</v>
      </c>
      <c r="F480" s="9">
        <v>0.69</v>
      </c>
      <c r="G480" s="9">
        <v>0.94</v>
      </c>
      <c r="H480" s="9">
        <v>0.84</v>
      </c>
      <c r="I480" s="9">
        <v>0.929999999999995</v>
      </c>
      <c r="J480" s="9">
        <v>0.92</v>
      </c>
      <c r="K480" s="9">
        <v>0.9</v>
      </c>
      <c r="L480" s="9">
        <v>0.72</v>
      </c>
      <c r="M480" s="9">
        <v>0.86</v>
      </c>
      <c r="N480" s="9">
        <f t="shared" si="1"/>
        <v>0.8058333333</v>
      </c>
      <c r="O480" s="10" t="str">
        <f t="shared" si="2"/>
        <v>#REF!</v>
      </c>
      <c r="P480" s="11">
        <v>140.0</v>
      </c>
      <c r="Q480" s="12">
        <f>Revenue!Q480</f>
        <v>41127.8</v>
      </c>
      <c r="R480" s="16">
        <v>259.0</v>
      </c>
      <c r="S480" s="14">
        <v>5.0</v>
      </c>
      <c r="T480" s="15"/>
      <c r="U480" s="15"/>
      <c r="V480" s="15"/>
      <c r="W480" s="15"/>
      <c r="X480" s="15"/>
      <c r="Y480" s="15"/>
      <c r="Z480" s="15"/>
      <c r="AA480" s="15"/>
      <c r="AB480" s="15"/>
      <c r="AC480" s="15"/>
    </row>
    <row r="481">
      <c r="A481" s="8">
        <v>2.1275497E7</v>
      </c>
      <c r="B481" s="9">
        <v>0.75</v>
      </c>
      <c r="C481" s="9">
        <v>1.0</v>
      </c>
      <c r="D481" s="9">
        <v>0.46</v>
      </c>
      <c r="E481" s="9">
        <v>0.61</v>
      </c>
      <c r="F481" s="9">
        <v>0.38</v>
      </c>
      <c r="G481" s="9">
        <v>0.85</v>
      </c>
      <c r="H481" s="9">
        <v>0.7</v>
      </c>
      <c r="I481" s="9">
        <v>0.849999999999997</v>
      </c>
      <c r="J481" s="9">
        <v>0.94</v>
      </c>
      <c r="K481" s="9">
        <v>0.73</v>
      </c>
      <c r="L481" s="9">
        <v>0.97</v>
      </c>
      <c r="M481" s="9">
        <v>0.77</v>
      </c>
      <c r="N481" s="9">
        <f t="shared" si="1"/>
        <v>0.7508333333</v>
      </c>
      <c r="O481" s="10" t="str">
        <f t="shared" si="2"/>
        <v>#REF!</v>
      </c>
      <c r="P481" s="11">
        <v>115.0</v>
      </c>
      <c r="Q481" s="12">
        <f>Revenue!Q481</f>
        <v>31388.1</v>
      </c>
      <c r="R481" s="16">
        <v>259.0</v>
      </c>
      <c r="S481" s="14">
        <v>5.0</v>
      </c>
      <c r="T481" s="15"/>
      <c r="U481" s="15"/>
      <c r="V481" s="15"/>
      <c r="W481" s="15"/>
      <c r="X481" s="15"/>
      <c r="Y481" s="15"/>
      <c r="Z481" s="15"/>
      <c r="AA481" s="15"/>
      <c r="AB481" s="15"/>
      <c r="AC481" s="15"/>
    </row>
    <row r="482">
      <c r="A482" s="8">
        <v>1.7544911E7</v>
      </c>
      <c r="B482" s="9">
        <v>0.78</v>
      </c>
      <c r="C482" s="9">
        <v>0.86</v>
      </c>
      <c r="D482" s="9">
        <v>0.49</v>
      </c>
      <c r="E482" s="9">
        <v>0.69</v>
      </c>
      <c r="F482" s="9">
        <v>0.61</v>
      </c>
      <c r="G482" s="9">
        <v>0.67</v>
      </c>
      <c r="H482" s="9">
        <v>0.77</v>
      </c>
      <c r="I482" s="9">
        <v>0.779999999999998</v>
      </c>
      <c r="J482" s="9">
        <v>0.82</v>
      </c>
      <c r="K482" s="9">
        <v>0.72</v>
      </c>
      <c r="L482" s="9">
        <v>0.93</v>
      </c>
      <c r="M482" s="9">
        <v>0.74</v>
      </c>
      <c r="N482" s="9">
        <f t="shared" si="1"/>
        <v>0.7383333333</v>
      </c>
      <c r="O482" s="10" t="str">
        <f t="shared" si="2"/>
        <v>#REF!</v>
      </c>
      <c r="P482" s="11">
        <v>129.0</v>
      </c>
      <c r="Q482" s="12">
        <f>Revenue!Q482</f>
        <v>34697.13</v>
      </c>
      <c r="R482" s="16">
        <v>259.0</v>
      </c>
      <c r="S482" s="14">
        <v>5.0</v>
      </c>
      <c r="T482" s="15"/>
      <c r="U482" s="15"/>
      <c r="V482" s="15"/>
      <c r="W482" s="15"/>
      <c r="X482" s="15"/>
      <c r="Y482" s="15"/>
      <c r="Z482" s="15"/>
      <c r="AA482" s="15"/>
      <c r="AB482" s="15"/>
      <c r="AC482" s="15"/>
    </row>
    <row r="483">
      <c r="A483" s="8">
        <v>1.8367561E7</v>
      </c>
      <c r="B483" s="9">
        <v>0.97</v>
      </c>
      <c r="C483" s="9">
        <v>0.8</v>
      </c>
      <c r="D483" s="9">
        <v>0.84</v>
      </c>
      <c r="E483" s="9">
        <v>0.87</v>
      </c>
      <c r="F483" s="9">
        <v>0.82</v>
      </c>
      <c r="G483" s="9">
        <v>0.67</v>
      </c>
      <c r="H483" s="9">
        <v>0.84</v>
      </c>
      <c r="I483" s="9">
        <v>0.709999999999999</v>
      </c>
      <c r="J483" s="9">
        <v>0.94</v>
      </c>
      <c r="K483" s="9">
        <v>0.9</v>
      </c>
      <c r="L483" s="9">
        <v>0.76</v>
      </c>
      <c r="M483" s="9">
        <v>0.74</v>
      </c>
      <c r="N483" s="9">
        <f t="shared" si="1"/>
        <v>0.8216666667</v>
      </c>
      <c r="O483" s="10" t="str">
        <f t="shared" si="2"/>
        <v>#REF!</v>
      </c>
      <c r="P483" s="11">
        <v>98.0</v>
      </c>
      <c r="Q483" s="12">
        <f>Revenue!Q483</f>
        <v>29401.96</v>
      </c>
      <c r="R483" s="16">
        <v>259.0</v>
      </c>
      <c r="S483" s="14">
        <v>5.0</v>
      </c>
      <c r="T483" s="15"/>
      <c r="U483" s="15"/>
      <c r="V483" s="15"/>
      <c r="W483" s="15"/>
      <c r="X483" s="15"/>
      <c r="Y483" s="15"/>
      <c r="Z483" s="15"/>
      <c r="AA483" s="15"/>
      <c r="AB483" s="15"/>
      <c r="AC483" s="15"/>
    </row>
    <row r="484">
      <c r="A484" s="8">
        <v>1.8789999E7</v>
      </c>
      <c r="B484" s="9">
        <v>0.99</v>
      </c>
      <c r="C484" s="9">
        <v>0.92</v>
      </c>
      <c r="D484" s="9">
        <v>0.71</v>
      </c>
      <c r="E484" s="9">
        <v>0.89</v>
      </c>
      <c r="F484" s="9">
        <v>0.58</v>
      </c>
      <c r="G484" s="9">
        <v>0.81</v>
      </c>
      <c r="H484" s="9">
        <v>0.92</v>
      </c>
      <c r="I484" s="9">
        <v>0.68</v>
      </c>
      <c r="J484" s="9">
        <v>0.78</v>
      </c>
      <c r="K484" s="9">
        <v>0.83</v>
      </c>
      <c r="L484" s="9">
        <v>0.84</v>
      </c>
      <c r="M484" s="9">
        <v>0.82</v>
      </c>
      <c r="N484" s="9">
        <f t="shared" si="1"/>
        <v>0.8141666667</v>
      </c>
      <c r="O484" s="10" t="str">
        <f t="shared" si="2"/>
        <v>#REF!</v>
      </c>
      <c r="P484" s="11">
        <v>105.0</v>
      </c>
      <c r="Q484" s="12">
        <f>Revenue!Q484</f>
        <v>31162.95</v>
      </c>
      <c r="R484" s="16">
        <v>259.0</v>
      </c>
      <c r="S484" s="14">
        <v>5.0</v>
      </c>
      <c r="T484" s="15"/>
      <c r="U484" s="15"/>
      <c r="V484" s="15"/>
      <c r="W484" s="15"/>
      <c r="X484" s="15"/>
      <c r="Y484" s="15"/>
      <c r="Z484" s="15"/>
      <c r="AA484" s="15"/>
      <c r="AB484" s="15"/>
      <c r="AC484" s="15"/>
    </row>
    <row r="485">
      <c r="A485" s="8">
        <v>1.9250227E7</v>
      </c>
      <c r="B485" s="9">
        <v>0.73</v>
      </c>
      <c r="C485" s="9">
        <v>0.73</v>
      </c>
      <c r="D485" s="9">
        <v>0.62</v>
      </c>
      <c r="E485" s="9">
        <v>0.5</v>
      </c>
      <c r="F485" s="9">
        <v>0.4</v>
      </c>
      <c r="G485" s="9">
        <v>0.99</v>
      </c>
      <c r="H485" s="9">
        <v>0.93</v>
      </c>
      <c r="I485" s="9">
        <v>0.989999999999994</v>
      </c>
      <c r="J485" s="9">
        <v>0.75</v>
      </c>
      <c r="K485" s="9">
        <v>0.79</v>
      </c>
      <c r="L485" s="9">
        <v>0.88</v>
      </c>
      <c r="M485" s="9">
        <v>0.68</v>
      </c>
      <c r="N485" s="9">
        <f t="shared" si="1"/>
        <v>0.7491666667</v>
      </c>
      <c r="O485" s="10" t="str">
        <f t="shared" si="2"/>
        <v>#REF!</v>
      </c>
      <c r="P485" s="11">
        <v>129.0</v>
      </c>
      <c r="Q485" s="12">
        <f>Revenue!Q485</f>
        <v>35266.02</v>
      </c>
      <c r="R485" s="16">
        <v>259.0</v>
      </c>
      <c r="S485" s="14">
        <v>5.0</v>
      </c>
      <c r="T485" s="15"/>
      <c r="U485" s="15"/>
      <c r="V485" s="15"/>
      <c r="W485" s="15"/>
      <c r="X485" s="15"/>
      <c r="Y485" s="15"/>
      <c r="Z485" s="15"/>
      <c r="AA485" s="15"/>
      <c r="AB485" s="15"/>
      <c r="AC485" s="15"/>
    </row>
    <row r="486">
      <c r="A486" s="8">
        <v>1.9471696E7</v>
      </c>
      <c r="B486" s="9">
        <v>0.67</v>
      </c>
      <c r="C486" s="9">
        <v>0.77</v>
      </c>
      <c r="D486" s="9">
        <v>0.81</v>
      </c>
      <c r="E486" s="9">
        <v>0.63</v>
      </c>
      <c r="F486" s="9">
        <v>0.59</v>
      </c>
      <c r="G486" s="9">
        <v>0.79</v>
      </c>
      <c r="H486" s="9">
        <v>0.79</v>
      </c>
      <c r="I486" s="9">
        <v>0.879999999999996</v>
      </c>
      <c r="J486" s="9">
        <v>0.87</v>
      </c>
      <c r="K486" s="9">
        <v>0.72</v>
      </c>
      <c r="L486" s="9">
        <v>0.76</v>
      </c>
      <c r="M486" s="9">
        <v>0.72</v>
      </c>
      <c r="N486" s="9">
        <f t="shared" si="1"/>
        <v>0.75</v>
      </c>
      <c r="O486" s="10" t="str">
        <f t="shared" si="2"/>
        <v>#REF!</v>
      </c>
      <c r="P486" s="11">
        <v>50.0</v>
      </c>
      <c r="Q486" s="12">
        <f>Revenue!Q486</f>
        <v>13682</v>
      </c>
      <c r="R486" s="16">
        <v>259.0</v>
      </c>
      <c r="S486" s="14">
        <v>5.0</v>
      </c>
      <c r="T486" s="15"/>
      <c r="U486" s="15"/>
      <c r="V486" s="15"/>
      <c r="W486" s="15"/>
      <c r="X486" s="15"/>
      <c r="Y486" s="15"/>
      <c r="Z486" s="15"/>
      <c r="AA486" s="15"/>
      <c r="AB486" s="15"/>
      <c r="AC486" s="15"/>
    </row>
    <row r="487">
      <c r="A487" s="8">
        <v>2.0661704E7</v>
      </c>
      <c r="B487" s="9">
        <v>0.92</v>
      </c>
      <c r="C487" s="9">
        <v>0.79</v>
      </c>
      <c r="D487" s="9">
        <v>0.58</v>
      </c>
      <c r="E487" s="9">
        <v>0.55</v>
      </c>
      <c r="F487" s="9">
        <v>0.75</v>
      </c>
      <c r="G487" s="9">
        <v>0.65</v>
      </c>
      <c r="H487" s="9">
        <v>0.86</v>
      </c>
      <c r="I487" s="9">
        <v>0.949999999999994</v>
      </c>
      <c r="J487" s="9">
        <v>0.92</v>
      </c>
      <c r="K487" s="9">
        <v>0.76</v>
      </c>
      <c r="L487" s="9">
        <v>0.92</v>
      </c>
      <c r="M487" s="9">
        <v>0.9</v>
      </c>
      <c r="N487" s="9">
        <f t="shared" si="1"/>
        <v>0.7958333333</v>
      </c>
      <c r="O487" s="10" t="str">
        <f t="shared" si="2"/>
        <v>#REF!</v>
      </c>
      <c r="P487" s="11">
        <v>89.0</v>
      </c>
      <c r="Q487" s="12">
        <f>Revenue!Q487</f>
        <v>25866.96</v>
      </c>
      <c r="R487" s="16">
        <v>259.0</v>
      </c>
      <c r="S487" s="14">
        <v>5.0</v>
      </c>
      <c r="T487" s="15"/>
      <c r="U487" s="15"/>
      <c r="V487" s="15"/>
      <c r="W487" s="15"/>
      <c r="X487" s="15"/>
      <c r="Y487" s="15"/>
      <c r="Z487" s="15"/>
      <c r="AA487" s="15"/>
      <c r="AB487" s="15"/>
      <c r="AC487" s="15"/>
    </row>
    <row r="488">
      <c r="A488" s="8">
        <v>1.8425467E7</v>
      </c>
      <c r="B488" s="9">
        <v>0.71</v>
      </c>
      <c r="C488" s="9">
        <v>0.93</v>
      </c>
      <c r="D488" s="9">
        <v>0.76</v>
      </c>
      <c r="E488" s="9">
        <v>0.61</v>
      </c>
      <c r="F488" s="9">
        <v>0.58</v>
      </c>
      <c r="G488" s="9">
        <v>0.9</v>
      </c>
      <c r="H488" s="9">
        <v>0.85</v>
      </c>
      <c r="I488" s="9">
        <v>0.879999999999996</v>
      </c>
      <c r="J488" s="9">
        <v>0.99</v>
      </c>
      <c r="K488" s="9">
        <v>0.79</v>
      </c>
      <c r="L488" s="9">
        <v>0.78</v>
      </c>
      <c r="M488" s="9">
        <v>0.83</v>
      </c>
      <c r="N488" s="9">
        <f t="shared" si="1"/>
        <v>0.8008333333</v>
      </c>
      <c r="O488" s="10" t="str">
        <f t="shared" si="2"/>
        <v>#REF!</v>
      </c>
      <c r="P488" s="11">
        <v>113.0</v>
      </c>
      <c r="Q488" s="12">
        <f>Revenue!Q488</f>
        <v>32977.92</v>
      </c>
      <c r="R488" s="16">
        <v>259.0</v>
      </c>
      <c r="S488" s="14">
        <v>4.0</v>
      </c>
      <c r="T488" s="15"/>
      <c r="U488" s="15"/>
      <c r="V488" s="15"/>
      <c r="W488" s="15"/>
      <c r="X488" s="15"/>
      <c r="Y488" s="15"/>
      <c r="Z488" s="15"/>
      <c r="AA488" s="15"/>
      <c r="AB488" s="15"/>
      <c r="AC488" s="15"/>
    </row>
    <row r="489">
      <c r="A489" s="8">
        <v>2.0131718E7</v>
      </c>
      <c r="B489" s="9">
        <v>0.78</v>
      </c>
      <c r="C489" s="9">
        <v>0.94</v>
      </c>
      <c r="D489" s="9">
        <v>0.84</v>
      </c>
      <c r="E489" s="9">
        <v>0.47</v>
      </c>
      <c r="F489" s="9">
        <v>0.43</v>
      </c>
      <c r="G489" s="9">
        <v>0.87</v>
      </c>
      <c r="H489" s="9">
        <v>0.9</v>
      </c>
      <c r="I489" s="9">
        <v>0.789999999999998</v>
      </c>
      <c r="J489" s="9">
        <v>0.97</v>
      </c>
      <c r="K489" s="9">
        <v>0.83</v>
      </c>
      <c r="L489" s="9">
        <v>0.82</v>
      </c>
      <c r="M489" s="9">
        <v>0.77</v>
      </c>
      <c r="N489" s="9">
        <f t="shared" si="1"/>
        <v>0.7841666667</v>
      </c>
      <c r="O489" s="10" t="str">
        <f t="shared" si="2"/>
        <v>#REF!</v>
      </c>
      <c r="P489" s="11">
        <v>100.0</v>
      </c>
      <c r="Q489" s="12">
        <f>Revenue!Q489</f>
        <v>28576</v>
      </c>
      <c r="R489" s="16">
        <v>259.0</v>
      </c>
      <c r="S489" s="14">
        <v>4.0</v>
      </c>
      <c r="T489" s="15"/>
      <c r="U489" s="15"/>
      <c r="V489" s="15"/>
      <c r="W489" s="15"/>
      <c r="X489" s="15"/>
      <c r="Y489" s="15"/>
      <c r="Z489" s="15"/>
      <c r="AA489" s="15"/>
      <c r="AB489" s="15"/>
      <c r="AC489" s="15"/>
    </row>
    <row r="490">
      <c r="A490" s="8">
        <v>2.0174192E7</v>
      </c>
      <c r="B490" s="9">
        <v>0.86</v>
      </c>
      <c r="C490" s="9">
        <v>0.98</v>
      </c>
      <c r="D490" s="9">
        <v>0.82</v>
      </c>
      <c r="E490" s="9">
        <v>0.9</v>
      </c>
      <c r="F490" s="9">
        <v>0.77</v>
      </c>
      <c r="G490" s="9">
        <v>0.83</v>
      </c>
      <c r="H490" s="9">
        <v>0.86</v>
      </c>
      <c r="I490" s="9">
        <v>0.909999999999995</v>
      </c>
      <c r="J490" s="9">
        <v>0.98</v>
      </c>
      <c r="K490" s="9">
        <v>0.97</v>
      </c>
      <c r="L490" s="9">
        <v>0.71</v>
      </c>
      <c r="M490" s="9">
        <v>0.98</v>
      </c>
      <c r="N490" s="9">
        <f t="shared" si="1"/>
        <v>0.8808333333</v>
      </c>
      <c r="O490" s="10" t="str">
        <f t="shared" si="2"/>
        <v>#REF!</v>
      </c>
      <c r="P490" s="11">
        <v>125.0</v>
      </c>
      <c r="Q490" s="12">
        <f>Revenue!Q490</f>
        <v>40163.75</v>
      </c>
      <c r="R490" s="16">
        <v>259.0</v>
      </c>
      <c r="S490" s="14">
        <v>4.0</v>
      </c>
      <c r="T490" s="15"/>
      <c r="U490" s="15"/>
      <c r="V490" s="15"/>
      <c r="W490" s="15"/>
      <c r="X490" s="15"/>
      <c r="Y490" s="15"/>
      <c r="Z490" s="15"/>
      <c r="AA490" s="15"/>
      <c r="AB490" s="15"/>
      <c r="AC490" s="15"/>
    </row>
    <row r="491">
      <c r="A491" s="8">
        <v>1.9656899E7</v>
      </c>
      <c r="B491" s="9">
        <v>0.73</v>
      </c>
      <c r="C491" s="9">
        <v>0.76</v>
      </c>
      <c r="D491" s="9">
        <v>0.7</v>
      </c>
      <c r="E491" s="9">
        <v>0.9</v>
      </c>
      <c r="F491" s="9">
        <v>0.45</v>
      </c>
      <c r="G491" s="9">
        <v>0.66</v>
      </c>
      <c r="H491" s="9">
        <v>1.0</v>
      </c>
      <c r="I491" s="9">
        <v>0.749999999999999</v>
      </c>
      <c r="J491" s="9">
        <v>0.89</v>
      </c>
      <c r="K491" s="9">
        <v>0.74</v>
      </c>
      <c r="L491" s="9">
        <v>0.95</v>
      </c>
      <c r="M491" s="9">
        <v>0.76</v>
      </c>
      <c r="N491" s="9">
        <f t="shared" si="1"/>
        <v>0.7741666667</v>
      </c>
      <c r="O491" s="10" t="str">
        <f t="shared" si="2"/>
        <v>#REF!</v>
      </c>
      <c r="P491" s="11">
        <v>120.0</v>
      </c>
      <c r="Q491" s="12">
        <f>Revenue!Q491</f>
        <v>33877.2</v>
      </c>
      <c r="R491" s="16">
        <v>259.0</v>
      </c>
      <c r="S491" s="14">
        <v>4.0</v>
      </c>
      <c r="T491" s="15"/>
      <c r="U491" s="15"/>
      <c r="V491" s="15"/>
      <c r="W491" s="15"/>
      <c r="X491" s="15"/>
      <c r="Y491" s="15"/>
      <c r="Z491" s="15"/>
      <c r="AA491" s="15"/>
      <c r="AB491" s="15"/>
      <c r="AC491" s="15"/>
    </row>
    <row r="492">
      <c r="A492" s="8">
        <v>2.0203477E7</v>
      </c>
      <c r="B492" s="9">
        <v>0.7</v>
      </c>
      <c r="C492" s="9">
        <v>0.85</v>
      </c>
      <c r="D492" s="9">
        <v>0.82</v>
      </c>
      <c r="E492" s="9">
        <v>0.66</v>
      </c>
      <c r="F492" s="9">
        <v>0.43</v>
      </c>
      <c r="G492" s="9">
        <v>0.66</v>
      </c>
      <c r="H492" s="9">
        <v>0.78</v>
      </c>
      <c r="I492" s="9">
        <v>0.819999999999997</v>
      </c>
      <c r="J492" s="9">
        <v>0.93</v>
      </c>
      <c r="K492" s="9">
        <v>0.85</v>
      </c>
      <c r="L492" s="9">
        <v>0.92</v>
      </c>
      <c r="M492" s="9">
        <v>0.9</v>
      </c>
      <c r="N492" s="9">
        <f t="shared" si="1"/>
        <v>0.7766666667</v>
      </c>
      <c r="O492" s="10" t="str">
        <f t="shared" si="2"/>
        <v>#REF!</v>
      </c>
      <c r="P492" s="11">
        <v>94.0</v>
      </c>
      <c r="Q492" s="12">
        <f>Revenue!Q492</f>
        <v>26620.8</v>
      </c>
      <c r="R492" s="16">
        <v>259.0</v>
      </c>
      <c r="S492" s="14">
        <v>4.0</v>
      </c>
      <c r="T492" s="15"/>
      <c r="U492" s="15"/>
      <c r="V492" s="15"/>
      <c r="W492" s="15"/>
      <c r="X492" s="15"/>
      <c r="Y492" s="15"/>
      <c r="Z492" s="15"/>
      <c r="AA492" s="15"/>
      <c r="AB492" s="15"/>
      <c r="AC492" s="15"/>
    </row>
    <row r="493">
      <c r="A493" s="8">
        <v>2.1312272E7</v>
      </c>
      <c r="B493" s="9">
        <v>0.81</v>
      </c>
      <c r="C493" s="9">
        <v>0.91</v>
      </c>
      <c r="D493" s="9">
        <v>0.58</v>
      </c>
      <c r="E493" s="9">
        <v>0.91</v>
      </c>
      <c r="F493" s="9">
        <v>0.42</v>
      </c>
      <c r="G493" s="9">
        <v>0.93</v>
      </c>
      <c r="H493" s="9">
        <v>0.97</v>
      </c>
      <c r="I493" s="9">
        <v>0.989999999999994</v>
      </c>
      <c r="J493" s="9">
        <v>0.74</v>
      </c>
      <c r="K493" s="9">
        <v>0.72</v>
      </c>
      <c r="L493" s="9">
        <v>0.77</v>
      </c>
      <c r="M493" s="9">
        <v>0.83</v>
      </c>
      <c r="N493" s="9">
        <f t="shared" si="1"/>
        <v>0.7983333333</v>
      </c>
      <c r="O493" s="10" t="str">
        <f t="shared" si="2"/>
        <v>#REF!</v>
      </c>
      <c r="P493" s="11">
        <v>149.0</v>
      </c>
      <c r="Q493" s="12">
        <f>Revenue!Q493</f>
        <v>43344.1</v>
      </c>
      <c r="R493" s="16">
        <v>259.0</v>
      </c>
      <c r="S493" s="14">
        <v>4.0</v>
      </c>
      <c r="T493" s="15"/>
      <c r="U493" s="15"/>
      <c r="V493" s="15"/>
      <c r="W493" s="15"/>
      <c r="X493" s="15"/>
      <c r="Y493" s="15"/>
      <c r="Z493" s="15"/>
      <c r="AA493" s="15"/>
      <c r="AB493" s="15"/>
      <c r="AC493" s="15"/>
    </row>
    <row r="494">
      <c r="A494" s="8">
        <v>2.1232563E7</v>
      </c>
      <c r="B494" s="9">
        <v>0.92</v>
      </c>
      <c r="C494" s="9">
        <v>0.78</v>
      </c>
      <c r="D494" s="9">
        <v>0.65</v>
      </c>
      <c r="E494" s="9">
        <v>0.87</v>
      </c>
      <c r="F494" s="9">
        <v>0.69</v>
      </c>
      <c r="G494" s="9">
        <v>0.84</v>
      </c>
      <c r="H494" s="9">
        <v>0.76</v>
      </c>
      <c r="I494" s="9">
        <v>0.849999999999997</v>
      </c>
      <c r="J494" s="9">
        <v>0.92</v>
      </c>
      <c r="K494" s="9">
        <v>0.73</v>
      </c>
      <c r="L494" s="9">
        <v>0.77</v>
      </c>
      <c r="M494" s="9">
        <v>0.78</v>
      </c>
      <c r="N494" s="9">
        <f t="shared" si="1"/>
        <v>0.7966666667</v>
      </c>
      <c r="O494" s="10" t="str">
        <f t="shared" si="2"/>
        <v>#REF!</v>
      </c>
      <c r="P494" s="11">
        <v>80.0</v>
      </c>
      <c r="Q494" s="12">
        <f>Revenue!Q494</f>
        <v>23249.6</v>
      </c>
      <c r="R494" s="16">
        <v>259.0</v>
      </c>
      <c r="S494" s="14">
        <v>4.0</v>
      </c>
      <c r="T494" s="15"/>
      <c r="U494" s="15"/>
      <c r="V494" s="15"/>
      <c r="W494" s="15"/>
      <c r="X494" s="15"/>
      <c r="Y494" s="15"/>
      <c r="Z494" s="15"/>
      <c r="AA494" s="15"/>
      <c r="AB494" s="15"/>
      <c r="AC494" s="15"/>
    </row>
    <row r="495">
      <c r="A495" s="8">
        <v>2.3407063E7</v>
      </c>
      <c r="B495" s="9">
        <v>0.63</v>
      </c>
      <c r="C495" s="9">
        <v>0.8</v>
      </c>
      <c r="D495" s="9">
        <v>0.87</v>
      </c>
      <c r="E495" s="9">
        <v>0.46</v>
      </c>
      <c r="F495" s="9">
        <v>0.7</v>
      </c>
      <c r="G495" s="9">
        <v>0.74</v>
      </c>
      <c r="H495" s="9">
        <v>0.98</v>
      </c>
      <c r="I495" s="9">
        <v>0.779999999999998</v>
      </c>
      <c r="J495" s="9">
        <v>0.96</v>
      </c>
      <c r="K495" s="9">
        <v>1.0</v>
      </c>
      <c r="L495" s="9">
        <v>0.8</v>
      </c>
      <c r="M495" s="9">
        <v>0.76</v>
      </c>
      <c r="N495" s="9">
        <f t="shared" si="1"/>
        <v>0.79</v>
      </c>
      <c r="O495" s="10" t="str">
        <f t="shared" si="2"/>
        <v>#REF!</v>
      </c>
      <c r="P495" s="11">
        <v>89.0</v>
      </c>
      <c r="Q495" s="12">
        <f>Revenue!Q495</f>
        <v>25678.28</v>
      </c>
      <c r="R495" s="16">
        <v>259.0</v>
      </c>
      <c r="S495" s="14">
        <v>4.0</v>
      </c>
      <c r="T495" s="15"/>
      <c r="U495" s="15"/>
      <c r="V495" s="15"/>
      <c r="W495" s="15"/>
      <c r="X495" s="15"/>
      <c r="Y495" s="15"/>
      <c r="Z495" s="15"/>
      <c r="AA495" s="15"/>
      <c r="AB495" s="15"/>
      <c r="AC495" s="15"/>
    </row>
    <row r="496">
      <c r="A496" s="8">
        <v>2.3858021E7</v>
      </c>
      <c r="B496" s="9">
        <v>0.63</v>
      </c>
      <c r="C496" s="9">
        <v>0.98</v>
      </c>
      <c r="D496" s="9">
        <v>0.59</v>
      </c>
      <c r="E496" s="9">
        <v>0.77</v>
      </c>
      <c r="F496" s="9">
        <v>0.69</v>
      </c>
      <c r="G496" s="9">
        <v>0.76</v>
      </c>
      <c r="H496" s="9">
        <v>0.98</v>
      </c>
      <c r="I496" s="9">
        <v>0.999999999999993</v>
      </c>
      <c r="J496" s="9">
        <v>1.0</v>
      </c>
      <c r="K496" s="9">
        <v>0.91</v>
      </c>
      <c r="L496" s="9">
        <v>0.72</v>
      </c>
      <c r="M496" s="9">
        <v>0.92</v>
      </c>
      <c r="N496" s="9">
        <f t="shared" si="1"/>
        <v>0.8291666667</v>
      </c>
      <c r="O496" s="10" t="str">
        <f t="shared" si="2"/>
        <v>#REF!</v>
      </c>
      <c r="P496" s="11">
        <v>199.0</v>
      </c>
      <c r="Q496" s="12">
        <f>Revenue!Q496</f>
        <v>60149.74</v>
      </c>
      <c r="R496" s="16">
        <v>259.0</v>
      </c>
      <c r="S496" s="14">
        <v>4.0</v>
      </c>
      <c r="T496" s="15"/>
      <c r="U496" s="15"/>
      <c r="V496" s="15"/>
      <c r="W496" s="15"/>
      <c r="X496" s="15"/>
      <c r="Y496" s="15"/>
      <c r="Z496" s="15"/>
      <c r="AA496" s="15"/>
      <c r="AB496" s="15"/>
      <c r="AC496" s="15"/>
    </row>
    <row r="497">
      <c r="A497" s="8">
        <v>3330875.0</v>
      </c>
      <c r="B497" s="9">
        <v>0.66</v>
      </c>
      <c r="C497" s="9">
        <v>0.72</v>
      </c>
      <c r="D497" s="9">
        <v>0.78</v>
      </c>
      <c r="E497" s="9">
        <v>0.63</v>
      </c>
      <c r="F497" s="9">
        <v>0.7</v>
      </c>
      <c r="G497" s="9">
        <v>0.69</v>
      </c>
      <c r="H497" s="9">
        <v>0.82</v>
      </c>
      <c r="I497" s="9">
        <v>0.819999999999997</v>
      </c>
      <c r="J497" s="9">
        <v>0.99</v>
      </c>
      <c r="K497" s="9">
        <v>0.99</v>
      </c>
      <c r="L497" s="9">
        <v>0.88</v>
      </c>
      <c r="M497" s="9">
        <v>0.87</v>
      </c>
      <c r="N497" s="9">
        <f t="shared" si="1"/>
        <v>0.7958333333</v>
      </c>
      <c r="O497" s="10" t="str">
        <f t="shared" si="2"/>
        <v>#REF!</v>
      </c>
      <c r="P497" s="11">
        <v>165.0</v>
      </c>
      <c r="Q497" s="12">
        <f>Revenue!Q497</f>
        <v>47965.5</v>
      </c>
      <c r="R497" s="16">
        <v>259.0</v>
      </c>
      <c r="S497" s="14">
        <v>4.0</v>
      </c>
      <c r="T497" s="15"/>
      <c r="U497" s="15"/>
      <c r="V497" s="15"/>
      <c r="W497" s="15"/>
      <c r="X497" s="15"/>
      <c r="Y497" s="15"/>
      <c r="Z497" s="15"/>
      <c r="AA497" s="15"/>
      <c r="AB497" s="15"/>
      <c r="AC497" s="15"/>
    </row>
    <row r="498">
      <c r="A498" s="8">
        <v>3709305.0</v>
      </c>
      <c r="B498" s="9">
        <v>0.9</v>
      </c>
      <c r="C498" s="9">
        <v>0.97</v>
      </c>
      <c r="D498" s="9">
        <v>0.74</v>
      </c>
      <c r="E498" s="9">
        <v>0.45</v>
      </c>
      <c r="F498" s="9">
        <v>0.73</v>
      </c>
      <c r="G498" s="9">
        <v>0.82</v>
      </c>
      <c r="H498" s="9">
        <v>0.84</v>
      </c>
      <c r="I498" s="9">
        <v>0.809999999999997</v>
      </c>
      <c r="J498" s="9">
        <v>0.87</v>
      </c>
      <c r="K498" s="9">
        <v>0.93</v>
      </c>
      <c r="L498" s="9">
        <v>0.78</v>
      </c>
      <c r="M498" s="9">
        <v>0.91</v>
      </c>
      <c r="N498" s="9">
        <f t="shared" si="1"/>
        <v>0.8125</v>
      </c>
      <c r="O498" s="10" t="str">
        <f t="shared" si="2"/>
        <v>#REF!</v>
      </c>
      <c r="P498" s="11">
        <v>144.0</v>
      </c>
      <c r="Q498" s="12">
        <f>Revenue!Q498</f>
        <v>42684.48</v>
      </c>
      <c r="R498" s="16">
        <v>259.0</v>
      </c>
      <c r="S498" s="14">
        <v>7.0</v>
      </c>
      <c r="T498" s="15"/>
      <c r="U498" s="15"/>
      <c r="V498" s="15"/>
      <c r="W498" s="15"/>
      <c r="X498" s="15"/>
      <c r="Y498" s="15"/>
      <c r="Z498" s="15"/>
      <c r="AA498" s="15"/>
      <c r="AB498" s="15"/>
      <c r="AC498" s="15"/>
    </row>
    <row r="499">
      <c r="A499" s="8">
        <v>5581578.0</v>
      </c>
      <c r="B499" s="9">
        <v>0.83</v>
      </c>
      <c r="C499" s="9">
        <v>0.7</v>
      </c>
      <c r="D499" s="9">
        <v>0.61</v>
      </c>
      <c r="E499" s="9">
        <v>0.58</v>
      </c>
      <c r="F499" s="9">
        <v>0.75</v>
      </c>
      <c r="G499" s="9">
        <v>0.81</v>
      </c>
      <c r="H499" s="9">
        <v>0.9</v>
      </c>
      <c r="I499" s="9">
        <v>0.969999999999994</v>
      </c>
      <c r="J499" s="9">
        <v>0.81</v>
      </c>
      <c r="K499" s="9">
        <v>0.77</v>
      </c>
      <c r="L499" s="9">
        <v>0.76</v>
      </c>
      <c r="M499" s="9">
        <v>0.84</v>
      </c>
      <c r="N499" s="9">
        <f t="shared" si="1"/>
        <v>0.7775</v>
      </c>
      <c r="O499" s="10" t="str">
        <f t="shared" si="2"/>
        <v>#REF!</v>
      </c>
      <c r="P499" s="11">
        <v>49.0</v>
      </c>
      <c r="Q499" s="12">
        <f>Revenue!Q499</f>
        <v>13924.33</v>
      </c>
      <c r="R499" s="16">
        <v>259.0</v>
      </c>
      <c r="S499" s="14">
        <v>8.0</v>
      </c>
      <c r="T499" s="15"/>
      <c r="U499" s="15"/>
      <c r="V499" s="15"/>
      <c r="W499" s="15"/>
      <c r="X499" s="15"/>
      <c r="Y499" s="15"/>
      <c r="Z499" s="15"/>
      <c r="AA499" s="15"/>
      <c r="AB499" s="15"/>
      <c r="AC499" s="15"/>
    </row>
    <row r="500">
      <c r="A500" s="8">
        <v>5796419.0</v>
      </c>
      <c r="B500" s="9">
        <v>0.88</v>
      </c>
      <c r="C500" s="9">
        <v>0.79</v>
      </c>
      <c r="D500" s="9">
        <v>0.42</v>
      </c>
      <c r="E500" s="9">
        <v>0.47</v>
      </c>
      <c r="F500" s="9">
        <v>0.79</v>
      </c>
      <c r="G500" s="9">
        <v>0.99</v>
      </c>
      <c r="H500" s="9">
        <v>0.72</v>
      </c>
      <c r="I500" s="9">
        <v>0.819999999999997</v>
      </c>
      <c r="J500" s="9">
        <v>0.94</v>
      </c>
      <c r="K500" s="9">
        <v>0.88</v>
      </c>
      <c r="L500" s="9">
        <v>0.76</v>
      </c>
      <c r="M500" s="9">
        <v>0.93</v>
      </c>
      <c r="N500" s="9">
        <f t="shared" si="1"/>
        <v>0.7825</v>
      </c>
      <c r="O500" s="10" t="str">
        <f t="shared" si="2"/>
        <v>#REF!</v>
      </c>
      <c r="P500" s="11">
        <v>87.0</v>
      </c>
      <c r="Q500" s="12">
        <f>Revenue!Q500</f>
        <v>24843.72</v>
      </c>
      <c r="R500" s="16">
        <v>259.0</v>
      </c>
      <c r="S500" s="14">
        <v>8.0</v>
      </c>
      <c r="T500" s="15"/>
      <c r="U500" s="15"/>
      <c r="V500" s="15"/>
      <c r="W500" s="15"/>
      <c r="X500" s="15"/>
      <c r="Y500" s="15"/>
      <c r="Z500" s="15"/>
      <c r="AA500" s="15"/>
      <c r="AB500" s="15"/>
      <c r="AC500" s="15"/>
    </row>
    <row r="501">
      <c r="A501" s="8">
        <v>5857872.0</v>
      </c>
      <c r="B501" s="9">
        <v>0.91</v>
      </c>
      <c r="C501" s="9">
        <v>0.81</v>
      </c>
      <c r="D501" s="9">
        <v>0.76</v>
      </c>
      <c r="E501" s="9">
        <v>0.78</v>
      </c>
      <c r="F501" s="9">
        <v>0.52</v>
      </c>
      <c r="G501" s="9">
        <v>0.96</v>
      </c>
      <c r="H501" s="9">
        <v>0.94</v>
      </c>
      <c r="I501" s="9">
        <v>0.879999999999996</v>
      </c>
      <c r="J501" s="9">
        <v>1.0</v>
      </c>
      <c r="K501" s="9">
        <v>0.73</v>
      </c>
      <c r="L501" s="9">
        <v>0.78</v>
      </c>
      <c r="M501" s="9">
        <v>0.89</v>
      </c>
      <c r="N501" s="9">
        <f t="shared" si="1"/>
        <v>0.83</v>
      </c>
      <c r="O501" s="10" t="str">
        <f t="shared" si="2"/>
        <v>#REF!</v>
      </c>
      <c r="P501" s="11">
        <v>146.0</v>
      </c>
      <c r="Q501" s="12">
        <f>Revenue!Q501</f>
        <v>44210.26</v>
      </c>
      <c r="R501" s="16">
        <v>259.0</v>
      </c>
      <c r="S501" s="14">
        <v>6.0</v>
      </c>
      <c r="T501" s="15"/>
      <c r="U501" s="15"/>
      <c r="V501" s="15"/>
      <c r="W501" s="15"/>
      <c r="X501" s="15"/>
      <c r="Y501" s="15"/>
      <c r="Z501" s="15"/>
      <c r="AA501" s="15"/>
      <c r="AB501" s="15"/>
      <c r="AC501" s="15"/>
    </row>
    <row r="502">
      <c r="A502" s="8">
        <v>6722442.0</v>
      </c>
      <c r="B502" s="9">
        <v>0.86</v>
      </c>
      <c r="C502" s="9">
        <v>0.96</v>
      </c>
      <c r="D502" s="9">
        <v>0.49</v>
      </c>
      <c r="E502" s="9">
        <v>0.78</v>
      </c>
      <c r="F502" s="9">
        <v>0.42</v>
      </c>
      <c r="G502" s="9">
        <v>0.92</v>
      </c>
      <c r="H502" s="9">
        <v>0.81</v>
      </c>
      <c r="I502" s="9">
        <v>0.859999999999996</v>
      </c>
      <c r="J502" s="9">
        <v>0.73</v>
      </c>
      <c r="K502" s="9">
        <v>0.91</v>
      </c>
      <c r="L502" s="9">
        <v>0.87</v>
      </c>
      <c r="M502" s="9">
        <v>0.91</v>
      </c>
      <c r="N502" s="9">
        <f t="shared" si="1"/>
        <v>0.7933333333</v>
      </c>
      <c r="O502" s="10" t="str">
        <f t="shared" si="2"/>
        <v>#REF!</v>
      </c>
      <c r="P502" s="11">
        <v>117.0</v>
      </c>
      <c r="Q502" s="12">
        <f>Revenue!Q502</f>
        <v>33805.98</v>
      </c>
      <c r="R502" s="16">
        <v>259.0</v>
      </c>
      <c r="S502" s="14">
        <v>6.0</v>
      </c>
      <c r="T502" s="15"/>
      <c r="U502" s="15"/>
      <c r="V502" s="15"/>
      <c r="W502" s="15"/>
      <c r="X502" s="15"/>
      <c r="Y502" s="15"/>
      <c r="Z502" s="15"/>
      <c r="AA502" s="15"/>
      <c r="AB502" s="15"/>
      <c r="AC502" s="15"/>
    </row>
    <row r="503">
      <c r="A503" s="8">
        <v>7900668.0</v>
      </c>
      <c r="B503" s="9">
        <v>0.65</v>
      </c>
      <c r="C503" s="9">
        <v>0.84</v>
      </c>
      <c r="D503" s="9">
        <v>0.85</v>
      </c>
      <c r="E503" s="9">
        <v>0.52</v>
      </c>
      <c r="F503" s="9">
        <v>0.69</v>
      </c>
      <c r="G503" s="9">
        <v>0.77</v>
      </c>
      <c r="H503" s="9">
        <v>0.98</v>
      </c>
      <c r="I503" s="9">
        <v>0.7</v>
      </c>
      <c r="J503" s="9">
        <v>0.95</v>
      </c>
      <c r="K503" s="9">
        <v>0.8</v>
      </c>
      <c r="L503" s="9">
        <v>0.75</v>
      </c>
      <c r="M503" s="9">
        <v>0.93</v>
      </c>
      <c r="N503" s="9">
        <f t="shared" si="1"/>
        <v>0.7858333333</v>
      </c>
      <c r="O503" s="10" t="str">
        <f t="shared" si="2"/>
        <v>#REF!</v>
      </c>
      <c r="P503" s="11">
        <v>145.0</v>
      </c>
      <c r="Q503" s="12">
        <f>Revenue!Q503</f>
        <v>41588.9</v>
      </c>
      <c r="R503" s="16">
        <v>259.0</v>
      </c>
      <c r="S503" s="14">
        <v>6.0</v>
      </c>
      <c r="T503" s="15"/>
      <c r="U503" s="15"/>
      <c r="V503" s="15"/>
      <c r="W503" s="15"/>
      <c r="X503" s="15"/>
      <c r="Y503" s="15"/>
      <c r="Z503" s="15"/>
      <c r="AA503" s="15"/>
      <c r="AB503" s="15"/>
      <c r="AC503" s="15"/>
    </row>
    <row r="504">
      <c r="A504" s="8">
        <v>8005325.0</v>
      </c>
      <c r="B504" s="9">
        <v>0.84</v>
      </c>
      <c r="C504" s="9">
        <v>0.99</v>
      </c>
      <c r="D504" s="9">
        <v>0.79</v>
      </c>
      <c r="E504" s="9">
        <v>0.74</v>
      </c>
      <c r="F504" s="9">
        <v>0.78</v>
      </c>
      <c r="G504" s="9">
        <v>0.96</v>
      </c>
      <c r="H504" s="9">
        <v>0.79</v>
      </c>
      <c r="I504" s="9">
        <v>0.68</v>
      </c>
      <c r="J504" s="9">
        <v>0.8</v>
      </c>
      <c r="K504" s="9">
        <v>0.93</v>
      </c>
      <c r="L504" s="9">
        <v>0.84</v>
      </c>
      <c r="M504" s="9">
        <v>1.0</v>
      </c>
      <c r="N504" s="9">
        <f t="shared" si="1"/>
        <v>0.845</v>
      </c>
      <c r="O504" s="10" t="str">
        <f t="shared" si="2"/>
        <v>#REF!</v>
      </c>
      <c r="P504" s="11">
        <v>120.0</v>
      </c>
      <c r="Q504" s="12">
        <f>Revenue!Q504</f>
        <v>36963.6</v>
      </c>
      <c r="R504" s="16">
        <v>259.0</v>
      </c>
      <c r="S504" s="14">
        <v>10.0</v>
      </c>
      <c r="T504" s="15"/>
      <c r="U504" s="15"/>
      <c r="V504" s="15"/>
      <c r="W504" s="15"/>
      <c r="X504" s="15"/>
      <c r="Y504" s="15"/>
      <c r="Z504" s="15"/>
      <c r="AA504" s="15"/>
      <c r="AB504" s="15"/>
      <c r="AC504" s="15"/>
    </row>
    <row r="505">
      <c r="A505" s="8">
        <v>8065879.0</v>
      </c>
      <c r="B505" s="9">
        <v>0.9</v>
      </c>
      <c r="C505" s="9">
        <v>0.99</v>
      </c>
      <c r="D505" s="9">
        <v>0.63</v>
      </c>
      <c r="E505" s="9">
        <v>0.69</v>
      </c>
      <c r="F505" s="9">
        <v>0.67</v>
      </c>
      <c r="G505" s="9">
        <v>0.8</v>
      </c>
      <c r="H505" s="9">
        <v>1.0</v>
      </c>
      <c r="I505" s="9">
        <v>0.799999999999998</v>
      </c>
      <c r="J505" s="9">
        <v>0.89</v>
      </c>
      <c r="K505" s="9">
        <v>0.93</v>
      </c>
      <c r="L505" s="9">
        <v>0.89</v>
      </c>
      <c r="M505" s="9">
        <v>0.83</v>
      </c>
      <c r="N505" s="9">
        <f t="shared" si="1"/>
        <v>0.835</v>
      </c>
      <c r="O505" s="10" t="str">
        <f t="shared" si="2"/>
        <v>#REF!</v>
      </c>
      <c r="P505" s="11">
        <v>120.0</v>
      </c>
      <c r="Q505" s="12">
        <f>Revenue!Q505</f>
        <v>36525.6</v>
      </c>
      <c r="R505" s="16">
        <v>259.0</v>
      </c>
      <c r="S505" s="14">
        <v>6.0</v>
      </c>
      <c r="T505" s="15"/>
      <c r="U505" s="15"/>
      <c r="V505" s="15"/>
      <c r="W505" s="15"/>
      <c r="X505" s="15"/>
      <c r="Y505" s="15"/>
      <c r="Z505" s="15"/>
      <c r="AA505" s="15"/>
      <c r="AB505" s="15"/>
      <c r="AC505" s="15"/>
    </row>
    <row r="506">
      <c r="A506" s="8">
        <v>8240267.0</v>
      </c>
      <c r="B506" s="9">
        <v>0.82</v>
      </c>
      <c r="C506" s="9">
        <v>0.68</v>
      </c>
      <c r="D506" s="9">
        <v>0.67</v>
      </c>
      <c r="E506" s="9">
        <v>0.52</v>
      </c>
      <c r="F506" s="9">
        <v>0.43</v>
      </c>
      <c r="G506" s="9">
        <v>0.99</v>
      </c>
      <c r="H506" s="9">
        <v>0.96</v>
      </c>
      <c r="I506" s="9">
        <v>0.709999999999999</v>
      </c>
      <c r="J506" s="9">
        <v>0.82</v>
      </c>
      <c r="K506" s="9">
        <v>0.92</v>
      </c>
      <c r="L506" s="9">
        <v>0.73</v>
      </c>
      <c r="M506" s="9">
        <v>0.84</v>
      </c>
      <c r="N506" s="9">
        <f t="shared" si="1"/>
        <v>0.7575</v>
      </c>
      <c r="O506" s="10" t="str">
        <f t="shared" si="2"/>
        <v>#REF!</v>
      </c>
      <c r="P506" s="11">
        <v>78.0</v>
      </c>
      <c r="Q506" s="12">
        <f>Revenue!Q506</f>
        <v>21581.82</v>
      </c>
      <c r="R506" s="16">
        <v>259.0</v>
      </c>
      <c r="S506" s="14">
        <v>7.0</v>
      </c>
      <c r="T506" s="15"/>
      <c r="U506" s="15"/>
      <c r="V506" s="15"/>
      <c r="W506" s="15"/>
      <c r="X506" s="15"/>
      <c r="Y506" s="15"/>
      <c r="Z506" s="15"/>
      <c r="AA506" s="15"/>
      <c r="AB506" s="15"/>
      <c r="AC506" s="15"/>
    </row>
    <row r="507">
      <c r="A507" s="8">
        <v>8407531.0</v>
      </c>
      <c r="B507" s="9">
        <v>0.75</v>
      </c>
      <c r="C507" s="9">
        <v>0.97</v>
      </c>
      <c r="D507" s="9">
        <v>0.52</v>
      </c>
      <c r="E507" s="9">
        <v>0.56</v>
      </c>
      <c r="F507" s="9">
        <v>0.56</v>
      </c>
      <c r="G507" s="9">
        <v>0.77</v>
      </c>
      <c r="H507" s="9">
        <v>0.82</v>
      </c>
      <c r="I507" s="9">
        <v>0.789999999999998</v>
      </c>
      <c r="J507" s="9">
        <v>1.0</v>
      </c>
      <c r="K507" s="9">
        <v>0.94</v>
      </c>
      <c r="L507" s="9">
        <v>0.83</v>
      </c>
      <c r="M507" s="9">
        <v>0.84</v>
      </c>
      <c r="N507" s="9">
        <f t="shared" si="1"/>
        <v>0.7791666667</v>
      </c>
      <c r="O507" s="10" t="str">
        <f t="shared" si="2"/>
        <v>#REF!</v>
      </c>
      <c r="P507" s="11">
        <v>119.0</v>
      </c>
      <c r="Q507" s="12">
        <f>Revenue!Q507</f>
        <v>33769.82</v>
      </c>
      <c r="R507" s="16">
        <v>259.0</v>
      </c>
      <c r="S507" s="14">
        <v>6.0</v>
      </c>
      <c r="T507" s="15"/>
      <c r="U507" s="15"/>
      <c r="V507" s="15"/>
      <c r="W507" s="15"/>
      <c r="X507" s="15"/>
      <c r="Y507" s="15"/>
      <c r="Z507" s="15"/>
      <c r="AA507" s="15"/>
      <c r="AB507" s="15"/>
      <c r="AC507" s="15"/>
    </row>
    <row r="508">
      <c r="A508" s="8">
        <v>8763124.0</v>
      </c>
      <c r="B508" s="9">
        <v>0.99</v>
      </c>
      <c r="C508" s="9">
        <v>0.99</v>
      </c>
      <c r="D508" s="9">
        <v>0.85</v>
      </c>
      <c r="E508" s="9">
        <v>0.63</v>
      </c>
      <c r="F508" s="9">
        <v>0.6</v>
      </c>
      <c r="G508" s="9">
        <v>0.73</v>
      </c>
      <c r="H508" s="9">
        <v>0.7</v>
      </c>
      <c r="I508" s="9">
        <v>0.939999999999995</v>
      </c>
      <c r="J508" s="9">
        <v>0.78</v>
      </c>
      <c r="K508" s="9">
        <v>0.97</v>
      </c>
      <c r="L508" s="9">
        <v>0.93</v>
      </c>
      <c r="M508" s="9">
        <v>0.79</v>
      </c>
      <c r="N508" s="9">
        <f t="shared" si="1"/>
        <v>0.825</v>
      </c>
      <c r="O508" s="10" t="str">
        <f t="shared" si="2"/>
        <v>#REF!</v>
      </c>
      <c r="P508" s="11">
        <v>99.0</v>
      </c>
      <c r="Q508" s="12">
        <f>Revenue!Q508</f>
        <v>29785.14</v>
      </c>
      <c r="R508" s="16">
        <v>259.0</v>
      </c>
      <c r="S508" s="14">
        <v>8.0</v>
      </c>
      <c r="T508" s="15"/>
      <c r="U508" s="15"/>
      <c r="V508" s="15"/>
      <c r="W508" s="15"/>
      <c r="X508" s="15"/>
      <c r="Y508" s="15"/>
      <c r="Z508" s="15"/>
      <c r="AA508" s="15"/>
      <c r="AB508" s="15"/>
      <c r="AC508" s="15"/>
    </row>
    <row r="509">
      <c r="A509" s="8">
        <v>8799049.0</v>
      </c>
      <c r="B509" s="9">
        <v>0.9</v>
      </c>
      <c r="C509" s="9">
        <v>0.68</v>
      </c>
      <c r="D509" s="9">
        <v>0.42</v>
      </c>
      <c r="E509" s="9">
        <v>0.87</v>
      </c>
      <c r="F509" s="9">
        <v>0.44</v>
      </c>
      <c r="G509" s="9">
        <v>0.68</v>
      </c>
      <c r="H509" s="9">
        <v>0.97</v>
      </c>
      <c r="I509" s="9">
        <v>0.939999999999995</v>
      </c>
      <c r="J509" s="9">
        <v>0.82</v>
      </c>
      <c r="K509" s="9">
        <v>0.82</v>
      </c>
      <c r="L509" s="9">
        <v>0.81</v>
      </c>
      <c r="M509" s="9">
        <v>0.91</v>
      </c>
      <c r="N509" s="9">
        <f t="shared" si="1"/>
        <v>0.7716666667</v>
      </c>
      <c r="O509" s="10" t="str">
        <f t="shared" si="2"/>
        <v>#REF!</v>
      </c>
      <c r="P509" s="11">
        <v>60.0</v>
      </c>
      <c r="Q509" s="12">
        <f>Revenue!Q509</f>
        <v>16910.4</v>
      </c>
      <c r="R509" s="16">
        <v>259.0</v>
      </c>
      <c r="S509" s="14">
        <v>6.0</v>
      </c>
      <c r="T509" s="15"/>
      <c r="U509" s="15"/>
      <c r="V509" s="15"/>
      <c r="W509" s="15"/>
      <c r="X509" s="15"/>
      <c r="Y509" s="15"/>
      <c r="Z509" s="15"/>
      <c r="AA509" s="15"/>
      <c r="AB509" s="15"/>
      <c r="AC509" s="15"/>
    </row>
    <row r="510">
      <c r="A510" s="8">
        <v>9044487.0</v>
      </c>
      <c r="B510" s="9">
        <v>0.83</v>
      </c>
      <c r="C510" s="9">
        <v>0.69</v>
      </c>
      <c r="D510" s="9">
        <v>0.49</v>
      </c>
      <c r="E510" s="9">
        <v>0.5</v>
      </c>
      <c r="F510" s="9">
        <v>0.75</v>
      </c>
      <c r="G510" s="9">
        <v>0.89</v>
      </c>
      <c r="H510" s="9">
        <v>0.98</v>
      </c>
      <c r="I510" s="9">
        <v>0.949999999999994</v>
      </c>
      <c r="J510" s="9">
        <v>0.89</v>
      </c>
      <c r="K510" s="9">
        <v>0.96</v>
      </c>
      <c r="L510" s="9">
        <v>0.72</v>
      </c>
      <c r="M510" s="9">
        <v>0.82</v>
      </c>
      <c r="N510" s="9">
        <f t="shared" si="1"/>
        <v>0.7891666667</v>
      </c>
      <c r="O510" s="10" t="str">
        <f t="shared" si="2"/>
        <v>#REF!</v>
      </c>
      <c r="P510" s="11">
        <v>79.0</v>
      </c>
      <c r="Q510" s="12">
        <f>Revenue!Q510</f>
        <v>22791.5</v>
      </c>
      <c r="R510" s="16">
        <v>259.0</v>
      </c>
      <c r="S510" s="14">
        <v>6.0</v>
      </c>
      <c r="T510" s="15"/>
      <c r="U510" s="15"/>
      <c r="V510" s="15"/>
      <c r="W510" s="15"/>
      <c r="X510" s="15"/>
      <c r="Y510" s="15"/>
      <c r="Z510" s="15"/>
      <c r="AA510" s="15"/>
      <c r="AB510" s="15"/>
      <c r="AC510" s="15"/>
    </row>
    <row r="511">
      <c r="A511" s="8">
        <v>9215121.0</v>
      </c>
      <c r="B511" s="9">
        <v>0.78</v>
      </c>
      <c r="C511" s="9">
        <v>0.95</v>
      </c>
      <c r="D511" s="9">
        <v>0.55</v>
      </c>
      <c r="E511" s="9">
        <v>0.89</v>
      </c>
      <c r="F511" s="9">
        <v>0.54</v>
      </c>
      <c r="G511" s="9">
        <v>0.96</v>
      </c>
      <c r="H511" s="9">
        <v>0.95</v>
      </c>
      <c r="I511" s="9">
        <v>0.799999999999998</v>
      </c>
      <c r="J511" s="9">
        <v>1.0</v>
      </c>
      <c r="K511" s="9">
        <v>0.9</v>
      </c>
      <c r="L511" s="9">
        <v>0.8</v>
      </c>
      <c r="M511" s="9">
        <v>0.89</v>
      </c>
      <c r="N511" s="9">
        <f t="shared" si="1"/>
        <v>0.8341666667</v>
      </c>
      <c r="O511" s="10" t="str">
        <f t="shared" si="2"/>
        <v>#REF!</v>
      </c>
      <c r="P511" s="11">
        <v>78.0</v>
      </c>
      <c r="Q511" s="12">
        <f>Revenue!Q511</f>
        <v>23697.18</v>
      </c>
      <c r="R511" s="16">
        <v>259.0</v>
      </c>
      <c r="S511" s="14">
        <v>6.0</v>
      </c>
      <c r="T511" s="15"/>
      <c r="U511" s="15"/>
      <c r="V511" s="15"/>
      <c r="W511" s="15"/>
      <c r="X511" s="15"/>
      <c r="Y511" s="15"/>
      <c r="Z511" s="15"/>
      <c r="AA511" s="15"/>
      <c r="AB511" s="15"/>
      <c r="AC511" s="15"/>
    </row>
    <row r="512">
      <c r="A512" s="8">
        <v>9334210.0</v>
      </c>
      <c r="B512" s="9">
        <v>0.64</v>
      </c>
      <c r="C512" s="9">
        <v>0.94</v>
      </c>
      <c r="D512" s="9">
        <v>0.65</v>
      </c>
      <c r="E512" s="9">
        <v>0.45</v>
      </c>
      <c r="F512" s="9">
        <v>0.76</v>
      </c>
      <c r="G512" s="9">
        <v>0.82</v>
      </c>
      <c r="H512" s="9">
        <v>0.93</v>
      </c>
      <c r="I512" s="9">
        <v>0.959999999999994</v>
      </c>
      <c r="J512" s="9">
        <v>0.75</v>
      </c>
      <c r="K512" s="9">
        <v>0.96</v>
      </c>
      <c r="L512" s="9">
        <v>0.97</v>
      </c>
      <c r="M512" s="9">
        <v>0.78</v>
      </c>
      <c r="N512" s="9">
        <f t="shared" si="1"/>
        <v>0.8008333333</v>
      </c>
      <c r="O512" s="10" t="str">
        <f t="shared" si="2"/>
        <v>#REF!</v>
      </c>
      <c r="P512" s="11">
        <v>111.0</v>
      </c>
      <c r="Q512" s="12">
        <f>Revenue!Q512</f>
        <v>32423.1</v>
      </c>
      <c r="R512" s="16">
        <v>259.0</v>
      </c>
      <c r="S512" s="14">
        <v>8.0</v>
      </c>
      <c r="T512" s="15"/>
      <c r="U512" s="15"/>
      <c r="V512" s="15"/>
      <c r="W512" s="15"/>
      <c r="X512" s="15"/>
      <c r="Y512" s="15"/>
      <c r="Z512" s="15"/>
      <c r="AA512" s="15"/>
      <c r="AB512" s="15"/>
      <c r="AC512" s="15"/>
    </row>
    <row r="513">
      <c r="A513" s="8">
        <v>9489402.0</v>
      </c>
      <c r="B513" s="9">
        <v>0.93</v>
      </c>
      <c r="C513" s="9">
        <v>0.74</v>
      </c>
      <c r="D513" s="9">
        <v>0.85</v>
      </c>
      <c r="E513" s="9">
        <v>0.67</v>
      </c>
      <c r="F513" s="9">
        <v>0.44</v>
      </c>
      <c r="G513" s="9">
        <v>0.97</v>
      </c>
      <c r="H513" s="9">
        <v>0.98</v>
      </c>
      <c r="I513" s="9">
        <v>0.979999999999994</v>
      </c>
      <c r="J513" s="9">
        <v>0.97</v>
      </c>
      <c r="K513" s="9">
        <v>0.9</v>
      </c>
      <c r="L513" s="9">
        <v>0.84</v>
      </c>
      <c r="M513" s="9">
        <v>0.94</v>
      </c>
      <c r="N513" s="9">
        <f t="shared" si="1"/>
        <v>0.8508333333</v>
      </c>
      <c r="O513" s="10" t="str">
        <f t="shared" si="2"/>
        <v>#REF!</v>
      </c>
      <c r="P513" s="11">
        <v>199.0</v>
      </c>
      <c r="Q513" s="12">
        <f>Revenue!Q513</f>
        <v>61857.16</v>
      </c>
      <c r="R513" s="16">
        <v>259.0</v>
      </c>
      <c r="S513" s="14">
        <v>6.0</v>
      </c>
      <c r="T513" s="15"/>
      <c r="U513" s="15"/>
      <c r="V513" s="15"/>
      <c r="W513" s="15"/>
      <c r="X513" s="15"/>
      <c r="Y513" s="15"/>
      <c r="Z513" s="15"/>
      <c r="AA513" s="15"/>
      <c r="AB513" s="15"/>
      <c r="AC513" s="15"/>
    </row>
    <row r="514">
      <c r="A514" s="8">
        <v>9514338.0</v>
      </c>
      <c r="B514" s="9">
        <v>0.72</v>
      </c>
      <c r="C514" s="9">
        <v>0.8</v>
      </c>
      <c r="D514" s="9">
        <v>0.77</v>
      </c>
      <c r="E514" s="9">
        <v>0.45</v>
      </c>
      <c r="F514" s="9">
        <v>0.75</v>
      </c>
      <c r="G514" s="9">
        <v>0.85</v>
      </c>
      <c r="H514" s="9">
        <v>0.9</v>
      </c>
      <c r="I514" s="9">
        <v>0.969999999999994</v>
      </c>
      <c r="J514" s="9">
        <v>0.74</v>
      </c>
      <c r="K514" s="9">
        <v>0.83</v>
      </c>
      <c r="L514" s="9">
        <v>0.84</v>
      </c>
      <c r="M514" s="9">
        <v>0.82</v>
      </c>
      <c r="N514" s="9">
        <f t="shared" si="1"/>
        <v>0.7866666667</v>
      </c>
      <c r="O514" s="10" t="str">
        <f t="shared" si="2"/>
        <v>#REF!</v>
      </c>
      <c r="P514" s="11">
        <v>210.0</v>
      </c>
      <c r="Q514" s="12">
        <f>Revenue!Q514</f>
        <v>60345.6</v>
      </c>
      <c r="R514" s="16">
        <v>259.0</v>
      </c>
      <c r="S514" s="14">
        <v>6.0</v>
      </c>
      <c r="T514" s="15"/>
      <c r="U514" s="15"/>
      <c r="V514" s="15"/>
      <c r="W514" s="15"/>
      <c r="X514" s="15"/>
      <c r="Y514" s="15"/>
      <c r="Z514" s="15"/>
      <c r="AA514" s="15"/>
      <c r="AB514" s="15"/>
      <c r="AC514" s="15"/>
    </row>
    <row r="515">
      <c r="A515" s="8">
        <v>9522910.0</v>
      </c>
      <c r="B515" s="9">
        <v>0.64</v>
      </c>
      <c r="C515" s="9">
        <v>0.94</v>
      </c>
      <c r="D515" s="9">
        <v>0.69</v>
      </c>
      <c r="E515" s="9">
        <v>0.51</v>
      </c>
      <c r="F515" s="9">
        <v>0.76</v>
      </c>
      <c r="G515" s="9">
        <v>0.81</v>
      </c>
      <c r="H515" s="9">
        <v>0.84</v>
      </c>
      <c r="I515" s="9">
        <v>0.859999999999996</v>
      </c>
      <c r="J515" s="9">
        <v>0.83</v>
      </c>
      <c r="K515" s="9">
        <v>0.72</v>
      </c>
      <c r="L515" s="9">
        <v>0.75</v>
      </c>
      <c r="M515" s="9">
        <v>1.0</v>
      </c>
      <c r="N515" s="9">
        <f t="shared" si="1"/>
        <v>0.7791666667</v>
      </c>
      <c r="O515" s="10" t="str">
        <f t="shared" si="2"/>
        <v>#REF!</v>
      </c>
      <c r="P515" s="11">
        <v>179.0</v>
      </c>
      <c r="Q515" s="12">
        <f>Revenue!Q515</f>
        <v>50859.27</v>
      </c>
      <c r="R515" s="16">
        <v>259.0</v>
      </c>
      <c r="S515" s="14">
        <v>6.0</v>
      </c>
      <c r="T515" s="15"/>
      <c r="U515" s="15"/>
      <c r="V515" s="15"/>
      <c r="W515" s="15"/>
      <c r="X515" s="15"/>
      <c r="Y515" s="15"/>
      <c r="Z515" s="15"/>
      <c r="AA515" s="15"/>
      <c r="AB515" s="15"/>
      <c r="AC515" s="15"/>
    </row>
    <row r="516">
      <c r="A516" s="8">
        <v>9985269.0</v>
      </c>
      <c r="B516" s="9">
        <v>0.85</v>
      </c>
      <c r="C516" s="9">
        <v>0.82</v>
      </c>
      <c r="D516" s="9">
        <v>0.83</v>
      </c>
      <c r="E516" s="9">
        <v>0.9</v>
      </c>
      <c r="F516" s="9">
        <v>0.51</v>
      </c>
      <c r="G516" s="9">
        <v>0.81</v>
      </c>
      <c r="H516" s="9">
        <v>0.79</v>
      </c>
      <c r="I516" s="9">
        <v>0.949999999999994</v>
      </c>
      <c r="J516" s="9">
        <v>1.0</v>
      </c>
      <c r="K516" s="9">
        <v>0.79</v>
      </c>
      <c r="L516" s="9">
        <v>0.95</v>
      </c>
      <c r="M516" s="9">
        <v>0.8</v>
      </c>
      <c r="N516" s="9">
        <f t="shared" si="1"/>
        <v>0.8333333333</v>
      </c>
      <c r="O516" s="10" t="str">
        <f t="shared" si="2"/>
        <v>#REF!</v>
      </c>
      <c r="P516" s="11">
        <v>50.0</v>
      </c>
      <c r="Q516" s="12">
        <f>Revenue!Q516</f>
        <v>15194</v>
      </c>
      <c r="R516" s="16">
        <v>259.0</v>
      </c>
      <c r="S516" s="14">
        <v>7.0</v>
      </c>
      <c r="T516" s="15"/>
      <c r="U516" s="15"/>
      <c r="V516" s="15"/>
      <c r="W516" s="15"/>
      <c r="X516" s="15"/>
      <c r="Y516" s="15"/>
      <c r="Z516" s="15"/>
      <c r="AA516" s="15"/>
      <c r="AB516" s="15"/>
      <c r="AC516" s="15"/>
    </row>
    <row r="517">
      <c r="A517" s="8">
        <v>1.0549074E7</v>
      </c>
      <c r="B517" s="9">
        <v>0.77</v>
      </c>
      <c r="C517" s="9">
        <v>0.76</v>
      </c>
      <c r="D517" s="9">
        <v>0.62</v>
      </c>
      <c r="E517" s="9">
        <v>0.54</v>
      </c>
      <c r="F517" s="9">
        <v>0.81</v>
      </c>
      <c r="G517" s="9">
        <v>0.88</v>
      </c>
      <c r="H517" s="9">
        <v>0.77</v>
      </c>
      <c r="I517" s="9">
        <v>0.969999999999994</v>
      </c>
      <c r="J517" s="9">
        <v>0.92</v>
      </c>
      <c r="K517" s="9">
        <v>0.91</v>
      </c>
      <c r="L517" s="9">
        <v>0.85</v>
      </c>
      <c r="M517" s="9">
        <v>0.69</v>
      </c>
      <c r="N517" s="9">
        <f t="shared" si="1"/>
        <v>0.7908333333</v>
      </c>
      <c r="O517" s="10" t="str">
        <f t="shared" si="2"/>
        <v>#REF!</v>
      </c>
      <c r="P517" s="11">
        <v>49.0</v>
      </c>
      <c r="Q517" s="12">
        <f>Revenue!Q517</f>
        <v>14147.28</v>
      </c>
      <c r="R517" s="16">
        <v>259.0</v>
      </c>
      <c r="S517" s="14">
        <v>7.0</v>
      </c>
      <c r="T517" s="15"/>
      <c r="U517" s="15"/>
      <c r="V517" s="15"/>
      <c r="W517" s="15"/>
      <c r="X517" s="15"/>
      <c r="Y517" s="15"/>
      <c r="Z517" s="15"/>
      <c r="AA517" s="15"/>
      <c r="AB517" s="15"/>
      <c r="AC517" s="15"/>
    </row>
    <row r="518">
      <c r="A518" s="8">
        <v>1.1142694E7</v>
      </c>
      <c r="B518" s="9">
        <v>0.69</v>
      </c>
      <c r="C518" s="9">
        <v>0.99</v>
      </c>
      <c r="D518" s="9">
        <v>0.67</v>
      </c>
      <c r="E518" s="9">
        <v>0.61</v>
      </c>
      <c r="F518" s="9">
        <v>0.83</v>
      </c>
      <c r="G518" s="9">
        <v>0.7</v>
      </c>
      <c r="H518" s="9">
        <v>0.84</v>
      </c>
      <c r="I518" s="9">
        <v>0.969999999999994</v>
      </c>
      <c r="J518" s="9">
        <v>0.85</v>
      </c>
      <c r="K518" s="9">
        <v>0.91</v>
      </c>
      <c r="L518" s="9">
        <v>0.88</v>
      </c>
      <c r="M518" s="9">
        <v>0.88</v>
      </c>
      <c r="N518" s="9">
        <f t="shared" si="1"/>
        <v>0.8183333333</v>
      </c>
      <c r="O518" s="10" t="str">
        <f t="shared" si="2"/>
        <v>#REF!</v>
      </c>
      <c r="P518" s="11">
        <v>58.0</v>
      </c>
      <c r="Q518" s="12">
        <f>Revenue!Q518</f>
        <v>17307.78</v>
      </c>
      <c r="R518" s="16">
        <v>259.0</v>
      </c>
      <c r="S518" s="14">
        <v>6.0</v>
      </c>
      <c r="T518" s="15"/>
      <c r="U518" s="15"/>
      <c r="V518" s="15"/>
      <c r="W518" s="15"/>
      <c r="X518" s="15"/>
      <c r="Y518" s="15"/>
      <c r="Z518" s="15"/>
      <c r="AA518" s="15"/>
      <c r="AB518" s="15"/>
      <c r="AC518" s="15"/>
    </row>
    <row r="519">
      <c r="A519" s="8">
        <v>1.2289071E7</v>
      </c>
      <c r="B519" s="9">
        <v>0.64</v>
      </c>
      <c r="C519" s="9">
        <v>0.8</v>
      </c>
      <c r="D519" s="9">
        <v>0.7</v>
      </c>
      <c r="E519" s="9">
        <v>0.83</v>
      </c>
      <c r="F519" s="9">
        <v>0.58</v>
      </c>
      <c r="G519" s="9">
        <v>0.92</v>
      </c>
      <c r="H519" s="9">
        <v>0.73</v>
      </c>
      <c r="I519" s="9">
        <v>0.779999999999998</v>
      </c>
      <c r="J519" s="9">
        <v>0.84</v>
      </c>
      <c r="K519" s="9">
        <v>0.9</v>
      </c>
      <c r="L519" s="9">
        <v>0.92</v>
      </c>
      <c r="M519" s="9">
        <v>0.81</v>
      </c>
      <c r="N519" s="9">
        <f t="shared" si="1"/>
        <v>0.7875</v>
      </c>
      <c r="O519" s="10" t="str">
        <f t="shared" si="2"/>
        <v>#REF!</v>
      </c>
      <c r="P519" s="11">
        <v>155.0</v>
      </c>
      <c r="Q519" s="12">
        <f>Revenue!Q519</f>
        <v>44491.2</v>
      </c>
      <c r="R519" s="16">
        <v>259.0</v>
      </c>
      <c r="S519" s="14">
        <v>9.0</v>
      </c>
      <c r="T519" s="15"/>
      <c r="U519" s="15"/>
      <c r="V519" s="15"/>
      <c r="W519" s="15"/>
      <c r="X519" s="15"/>
      <c r="Y519" s="15"/>
      <c r="Z519" s="15"/>
      <c r="AA519" s="15"/>
      <c r="AB519" s="15"/>
      <c r="AC519" s="15"/>
    </row>
    <row r="520">
      <c r="A520" s="8">
        <v>1.2431348E7</v>
      </c>
      <c r="B520" s="9">
        <v>0.73</v>
      </c>
      <c r="C520" s="9">
        <v>0.76</v>
      </c>
      <c r="D520" s="9">
        <v>0.54</v>
      </c>
      <c r="E520" s="9">
        <v>0.88</v>
      </c>
      <c r="F520" s="9">
        <v>0.51</v>
      </c>
      <c r="G520" s="9">
        <v>0.86</v>
      </c>
      <c r="H520" s="9">
        <v>1.0</v>
      </c>
      <c r="I520" s="9">
        <v>0.929999999999995</v>
      </c>
      <c r="J520" s="9">
        <v>0.83</v>
      </c>
      <c r="K520" s="9">
        <v>0.74</v>
      </c>
      <c r="L520" s="9">
        <v>0.75</v>
      </c>
      <c r="M520" s="9">
        <v>0.98</v>
      </c>
      <c r="N520" s="9">
        <f t="shared" si="1"/>
        <v>0.7925</v>
      </c>
      <c r="O520" s="10" t="str">
        <f t="shared" si="2"/>
        <v>#REF!</v>
      </c>
      <c r="P520" s="11">
        <v>100.0</v>
      </c>
      <c r="Q520" s="12">
        <f>Revenue!Q520</f>
        <v>28921</v>
      </c>
      <c r="R520" s="16">
        <v>259.0</v>
      </c>
      <c r="S520" s="14">
        <v>6.0</v>
      </c>
      <c r="T520" s="15"/>
      <c r="U520" s="15"/>
      <c r="V520" s="15"/>
      <c r="W520" s="15"/>
      <c r="X520" s="15"/>
      <c r="Y520" s="15"/>
      <c r="Z520" s="15"/>
      <c r="AA520" s="15"/>
      <c r="AB520" s="15"/>
      <c r="AC520" s="15"/>
    </row>
    <row r="521">
      <c r="A521" s="8">
        <v>1.3017929E7</v>
      </c>
      <c r="B521" s="9">
        <v>0.65</v>
      </c>
      <c r="C521" s="9">
        <v>0.87</v>
      </c>
      <c r="D521" s="9">
        <v>0.55</v>
      </c>
      <c r="E521" s="9">
        <v>0.63</v>
      </c>
      <c r="F521" s="9">
        <v>0.59</v>
      </c>
      <c r="G521" s="9">
        <v>0.86</v>
      </c>
      <c r="H521" s="9">
        <v>0.85</v>
      </c>
      <c r="I521" s="9">
        <v>0.869999999999996</v>
      </c>
      <c r="J521" s="9">
        <v>0.78</v>
      </c>
      <c r="K521" s="9">
        <v>0.9</v>
      </c>
      <c r="L521" s="9">
        <v>0.96</v>
      </c>
      <c r="M521" s="9">
        <v>0.85</v>
      </c>
      <c r="N521" s="9">
        <f t="shared" si="1"/>
        <v>0.78</v>
      </c>
      <c r="O521" s="10" t="str">
        <f t="shared" si="2"/>
        <v>#REF!</v>
      </c>
      <c r="P521" s="11">
        <v>81.0</v>
      </c>
      <c r="Q521" s="12">
        <f>Revenue!Q521</f>
        <v>23029.92</v>
      </c>
      <c r="R521" s="16">
        <v>259.0</v>
      </c>
      <c r="S521" s="14">
        <v>5.0</v>
      </c>
      <c r="T521" s="15"/>
      <c r="U521" s="15"/>
      <c r="V521" s="15"/>
      <c r="W521" s="15"/>
      <c r="X521" s="15"/>
      <c r="Y521" s="15"/>
      <c r="Z521" s="15"/>
      <c r="AA521" s="15"/>
      <c r="AB521" s="15"/>
      <c r="AC521" s="15"/>
    </row>
    <row r="522">
      <c r="A522" s="8">
        <v>1.3216232E7</v>
      </c>
      <c r="B522" s="9">
        <v>0.81</v>
      </c>
      <c r="C522" s="9">
        <v>0.75</v>
      </c>
      <c r="D522" s="9">
        <v>0.44</v>
      </c>
      <c r="E522" s="9">
        <v>0.9</v>
      </c>
      <c r="F522" s="9">
        <v>0.66</v>
      </c>
      <c r="G522" s="9">
        <v>0.88</v>
      </c>
      <c r="H522" s="9">
        <v>0.92</v>
      </c>
      <c r="I522" s="9">
        <v>0.789999999999998</v>
      </c>
      <c r="J522" s="9">
        <v>0.88</v>
      </c>
      <c r="K522" s="9">
        <v>0.72</v>
      </c>
      <c r="L522" s="9">
        <v>0.72</v>
      </c>
      <c r="M522" s="9">
        <v>0.93</v>
      </c>
      <c r="N522" s="9">
        <f t="shared" si="1"/>
        <v>0.7833333333</v>
      </c>
      <c r="O522" s="10" t="str">
        <f t="shared" si="2"/>
        <v>#REF!</v>
      </c>
      <c r="P522" s="11">
        <v>187.0</v>
      </c>
      <c r="Q522" s="12">
        <f>Revenue!Q522</f>
        <v>53438.99</v>
      </c>
      <c r="R522" s="16">
        <v>259.0</v>
      </c>
      <c r="S522" s="14">
        <v>7.0</v>
      </c>
      <c r="T522" s="15"/>
      <c r="U522" s="15"/>
      <c r="V522" s="15"/>
      <c r="W522" s="15"/>
      <c r="X522" s="15"/>
      <c r="Y522" s="15"/>
      <c r="Z522" s="15"/>
      <c r="AA522" s="15"/>
      <c r="AB522" s="15"/>
      <c r="AC522" s="15"/>
    </row>
    <row r="523">
      <c r="A523" s="8">
        <v>1.4088159E7</v>
      </c>
      <c r="B523" s="9">
        <v>0.71</v>
      </c>
      <c r="C523" s="9">
        <v>0.76</v>
      </c>
      <c r="D523" s="9">
        <v>0.84</v>
      </c>
      <c r="E523" s="9">
        <v>0.66</v>
      </c>
      <c r="F523" s="9">
        <v>0.46</v>
      </c>
      <c r="G523" s="9">
        <v>0.98</v>
      </c>
      <c r="H523" s="9">
        <v>0.72</v>
      </c>
      <c r="I523" s="9">
        <v>0.929999999999995</v>
      </c>
      <c r="J523" s="9">
        <v>0.76</v>
      </c>
      <c r="K523" s="9">
        <v>0.82</v>
      </c>
      <c r="L523" s="9">
        <v>0.82</v>
      </c>
      <c r="M523" s="9">
        <v>0.92</v>
      </c>
      <c r="N523" s="9">
        <f t="shared" si="1"/>
        <v>0.7816666667</v>
      </c>
      <c r="O523" s="10" t="str">
        <f t="shared" si="2"/>
        <v>#REF!</v>
      </c>
      <c r="P523" s="11">
        <v>229.0</v>
      </c>
      <c r="Q523" s="12">
        <f>Revenue!Q523</f>
        <v>65329.12</v>
      </c>
      <c r="R523" s="16">
        <v>259.0</v>
      </c>
      <c r="S523" s="14">
        <v>7.0</v>
      </c>
      <c r="T523" s="15"/>
      <c r="U523" s="15"/>
      <c r="V523" s="15"/>
      <c r="W523" s="15"/>
      <c r="X523" s="15"/>
      <c r="Y523" s="15"/>
      <c r="Z523" s="15"/>
      <c r="AA523" s="15"/>
      <c r="AB523" s="15"/>
      <c r="AC523" s="15"/>
    </row>
    <row r="524">
      <c r="A524" s="8">
        <v>1.4662246E7</v>
      </c>
      <c r="B524" s="9">
        <v>0.81</v>
      </c>
      <c r="C524" s="9">
        <v>1.0</v>
      </c>
      <c r="D524" s="9">
        <v>0.47</v>
      </c>
      <c r="E524" s="9">
        <v>0.71</v>
      </c>
      <c r="F524" s="9">
        <v>0.77</v>
      </c>
      <c r="G524" s="9">
        <v>0.73</v>
      </c>
      <c r="H524" s="9">
        <v>0.73</v>
      </c>
      <c r="I524" s="9">
        <v>0.779999999999998</v>
      </c>
      <c r="J524" s="9">
        <v>0.87</v>
      </c>
      <c r="K524" s="9">
        <v>0.74</v>
      </c>
      <c r="L524" s="9">
        <v>0.87</v>
      </c>
      <c r="M524" s="9">
        <v>0.88</v>
      </c>
      <c r="N524" s="9">
        <f t="shared" si="1"/>
        <v>0.78</v>
      </c>
      <c r="O524" s="10" t="str">
        <f t="shared" si="2"/>
        <v>#REF!</v>
      </c>
      <c r="P524" s="11">
        <v>130.0</v>
      </c>
      <c r="Q524" s="12">
        <f>Revenue!Q524</f>
        <v>36917.4</v>
      </c>
      <c r="R524" s="16">
        <v>259.0</v>
      </c>
      <c r="S524" s="14">
        <v>5.0</v>
      </c>
      <c r="T524" s="15"/>
      <c r="U524" s="15"/>
      <c r="V524" s="15"/>
      <c r="W524" s="15"/>
      <c r="X524" s="15"/>
      <c r="Y524" s="15"/>
      <c r="Z524" s="15"/>
      <c r="AA524" s="15"/>
      <c r="AB524" s="15"/>
      <c r="AC524" s="15"/>
    </row>
    <row r="525">
      <c r="A525" s="8">
        <v>1.4722368E7</v>
      </c>
      <c r="B525" s="9">
        <v>0.71</v>
      </c>
      <c r="C525" s="9">
        <v>0.94</v>
      </c>
      <c r="D525" s="9">
        <v>0.87</v>
      </c>
      <c r="E525" s="9">
        <v>0.83</v>
      </c>
      <c r="F525" s="9">
        <v>0.64</v>
      </c>
      <c r="G525" s="9">
        <v>0.84</v>
      </c>
      <c r="H525" s="9">
        <v>0.91</v>
      </c>
      <c r="I525" s="9">
        <v>0.739999999999999</v>
      </c>
      <c r="J525" s="9">
        <v>0.97</v>
      </c>
      <c r="K525" s="9">
        <v>0.9</v>
      </c>
      <c r="L525" s="9">
        <v>0.79</v>
      </c>
      <c r="M525" s="9">
        <v>0.73</v>
      </c>
      <c r="N525" s="9">
        <f t="shared" si="1"/>
        <v>0.8225</v>
      </c>
      <c r="O525" s="10" t="str">
        <f t="shared" si="2"/>
        <v>#REF!</v>
      </c>
      <c r="P525" s="11">
        <v>60.0</v>
      </c>
      <c r="Q525" s="12">
        <f>Revenue!Q525</f>
        <v>17983.2</v>
      </c>
      <c r="R525" s="16">
        <v>259.0</v>
      </c>
      <c r="S525" s="14">
        <v>6.0</v>
      </c>
      <c r="T525" s="15"/>
      <c r="U525" s="15"/>
      <c r="V525" s="15"/>
      <c r="W525" s="15"/>
      <c r="X525" s="15"/>
      <c r="Y525" s="15"/>
      <c r="Z525" s="15"/>
      <c r="AA525" s="15"/>
      <c r="AB525" s="15"/>
      <c r="AC525" s="15"/>
    </row>
    <row r="526">
      <c r="A526" s="8">
        <v>1.493513E7</v>
      </c>
      <c r="B526" s="9">
        <v>0.95</v>
      </c>
      <c r="C526" s="9">
        <v>0.75</v>
      </c>
      <c r="D526" s="9">
        <v>0.76</v>
      </c>
      <c r="E526" s="9">
        <v>0.77</v>
      </c>
      <c r="F526" s="9">
        <v>0.63</v>
      </c>
      <c r="G526" s="9">
        <v>0.75</v>
      </c>
      <c r="H526" s="9">
        <v>0.88</v>
      </c>
      <c r="I526" s="9">
        <v>0.69</v>
      </c>
      <c r="J526" s="9">
        <v>0.83</v>
      </c>
      <c r="K526" s="9">
        <v>0.85</v>
      </c>
      <c r="L526" s="9">
        <v>0.82</v>
      </c>
      <c r="M526" s="9">
        <v>0.87</v>
      </c>
      <c r="N526" s="9">
        <f t="shared" si="1"/>
        <v>0.7958333333</v>
      </c>
      <c r="O526" s="10" t="str">
        <f t="shared" si="2"/>
        <v>#REF!</v>
      </c>
      <c r="P526" s="11">
        <v>179.0</v>
      </c>
      <c r="Q526" s="12">
        <f>Revenue!Q526</f>
        <v>52022.77</v>
      </c>
      <c r="R526" s="16">
        <v>259.0</v>
      </c>
      <c r="S526" s="14">
        <v>5.0</v>
      </c>
      <c r="T526" s="15"/>
      <c r="U526" s="15"/>
      <c r="V526" s="15"/>
      <c r="W526" s="15"/>
      <c r="X526" s="15"/>
      <c r="Y526" s="15"/>
      <c r="Z526" s="15"/>
      <c r="AA526" s="15"/>
      <c r="AB526" s="15"/>
      <c r="AC526" s="15"/>
    </row>
    <row r="527">
      <c r="A527" s="8">
        <v>1.5080601E7</v>
      </c>
      <c r="B527" s="9">
        <v>0.98</v>
      </c>
      <c r="C527" s="9">
        <v>0.78</v>
      </c>
      <c r="D527" s="9">
        <v>0.61</v>
      </c>
      <c r="E527" s="9">
        <v>0.67</v>
      </c>
      <c r="F527" s="9">
        <v>0.48</v>
      </c>
      <c r="G527" s="9">
        <v>0.73</v>
      </c>
      <c r="H527" s="9">
        <v>1.0</v>
      </c>
      <c r="I527" s="9">
        <v>0.879999999999996</v>
      </c>
      <c r="J527" s="9">
        <v>0.89</v>
      </c>
      <c r="K527" s="9">
        <v>0.86</v>
      </c>
      <c r="L527" s="9">
        <v>0.75</v>
      </c>
      <c r="M527" s="9">
        <v>0.89</v>
      </c>
      <c r="N527" s="9">
        <f t="shared" si="1"/>
        <v>0.7933333333</v>
      </c>
      <c r="O527" s="10" t="str">
        <f t="shared" si="2"/>
        <v>#REF!</v>
      </c>
      <c r="P527" s="11">
        <v>75.0</v>
      </c>
      <c r="Q527" s="12">
        <f>Revenue!Q527</f>
        <v>21730.5</v>
      </c>
      <c r="R527" s="16">
        <v>259.0</v>
      </c>
      <c r="S527" s="14">
        <v>5.0</v>
      </c>
      <c r="T527" s="15"/>
      <c r="U527" s="15"/>
      <c r="V527" s="15"/>
      <c r="W527" s="15"/>
      <c r="X527" s="15"/>
      <c r="Y527" s="15"/>
      <c r="Z527" s="15"/>
      <c r="AA527" s="15"/>
      <c r="AB527" s="15"/>
      <c r="AC527" s="15"/>
    </row>
    <row r="528">
      <c r="A528" s="8">
        <v>1.5361238E7</v>
      </c>
      <c r="B528" s="9">
        <v>0.62</v>
      </c>
      <c r="C528" s="9">
        <v>0.7</v>
      </c>
      <c r="D528" s="9">
        <v>0.68</v>
      </c>
      <c r="E528" s="9">
        <v>0.53</v>
      </c>
      <c r="F528" s="9">
        <v>0.43</v>
      </c>
      <c r="G528" s="9">
        <v>0.79</v>
      </c>
      <c r="H528" s="9">
        <v>0.93</v>
      </c>
      <c r="I528" s="9">
        <v>0.759999999999998</v>
      </c>
      <c r="J528" s="9">
        <v>0.78</v>
      </c>
      <c r="K528" s="9">
        <v>1.0</v>
      </c>
      <c r="L528" s="9">
        <v>0.81</v>
      </c>
      <c r="M528" s="9">
        <v>0.97</v>
      </c>
      <c r="N528" s="9">
        <f t="shared" si="1"/>
        <v>0.75</v>
      </c>
      <c r="O528" s="10" t="str">
        <f t="shared" si="2"/>
        <v>#REF!</v>
      </c>
      <c r="P528" s="11">
        <v>175.0</v>
      </c>
      <c r="Q528" s="12">
        <f>Revenue!Q528</f>
        <v>47948.25</v>
      </c>
      <c r="R528" s="16">
        <v>259.0</v>
      </c>
      <c r="S528" s="14">
        <v>5.0</v>
      </c>
      <c r="T528" s="15"/>
      <c r="U528" s="15"/>
      <c r="V528" s="15"/>
      <c r="W528" s="15"/>
      <c r="X528" s="15"/>
      <c r="Y528" s="15"/>
      <c r="Z528" s="15"/>
      <c r="AA528" s="15"/>
      <c r="AB528" s="15"/>
      <c r="AC528" s="15"/>
    </row>
    <row r="529">
      <c r="A529" s="8">
        <v>1.5535946E7</v>
      </c>
      <c r="B529" s="9">
        <v>0.72</v>
      </c>
      <c r="C529" s="9">
        <v>0.86</v>
      </c>
      <c r="D529" s="9">
        <v>0.6</v>
      </c>
      <c r="E529" s="9">
        <v>0.47</v>
      </c>
      <c r="F529" s="9">
        <v>0.78</v>
      </c>
      <c r="G529" s="9">
        <v>1.0</v>
      </c>
      <c r="H529" s="9">
        <v>0.96</v>
      </c>
      <c r="I529" s="9">
        <v>0.709999999999999</v>
      </c>
      <c r="J529" s="9">
        <v>0.8</v>
      </c>
      <c r="K529" s="9">
        <v>0.82</v>
      </c>
      <c r="L529" s="9">
        <v>0.71</v>
      </c>
      <c r="M529" s="9">
        <v>0.99</v>
      </c>
      <c r="N529" s="9">
        <f t="shared" si="1"/>
        <v>0.785</v>
      </c>
      <c r="O529" s="10" t="str">
        <f t="shared" si="2"/>
        <v>#REF!</v>
      </c>
      <c r="P529" s="11">
        <v>99.0</v>
      </c>
      <c r="Q529" s="12">
        <f>Revenue!Q529</f>
        <v>28359.54</v>
      </c>
      <c r="R529" s="16">
        <v>259.0</v>
      </c>
      <c r="S529" s="14">
        <v>5.0</v>
      </c>
      <c r="T529" s="15"/>
      <c r="U529" s="15"/>
      <c r="V529" s="15"/>
      <c r="W529" s="15"/>
      <c r="X529" s="15"/>
      <c r="Y529" s="15"/>
      <c r="Z529" s="15"/>
      <c r="AA529" s="15"/>
      <c r="AB529" s="15"/>
      <c r="AC529" s="15"/>
    </row>
    <row r="530">
      <c r="A530" s="8">
        <v>1.598476E7</v>
      </c>
      <c r="B530" s="9">
        <v>0.8</v>
      </c>
      <c r="C530" s="9">
        <v>0.78</v>
      </c>
      <c r="D530" s="9">
        <v>0.72</v>
      </c>
      <c r="E530" s="9">
        <v>0.88</v>
      </c>
      <c r="F530" s="9">
        <v>0.82</v>
      </c>
      <c r="G530" s="9">
        <v>0.66</v>
      </c>
      <c r="H530" s="9">
        <v>0.72</v>
      </c>
      <c r="I530" s="9">
        <v>0.749999999999999</v>
      </c>
      <c r="J530" s="9">
        <v>0.78</v>
      </c>
      <c r="K530" s="9">
        <v>0.77</v>
      </c>
      <c r="L530" s="9">
        <v>0.92</v>
      </c>
      <c r="M530" s="9">
        <v>0.94</v>
      </c>
      <c r="N530" s="9">
        <f t="shared" si="1"/>
        <v>0.795</v>
      </c>
      <c r="O530" s="10" t="str">
        <f t="shared" si="2"/>
        <v>#REF!</v>
      </c>
      <c r="P530" s="11">
        <v>69.0</v>
      </c>
      <c r="Q530" s="12">
        <f>Revenue!Q530</f>
        <v>20021.04</v>
      </c>
      <c r="R530" s="16">
        <v>259.0</v>
      </c>
      <c r="S530" s="14">
        <v>5.0</v>
      </c>
      <c r="T530" s="15"/>
      <c r="U530" s="15"/>
      <c r="V530" s="15"/>
      <c r="W530" s="15"/>
      <c r="X530" s="15"/>
      <c r="Y530" s="15"/>
      <c r="Z530" s="15"/>
      <c r="AA530" s="15"/>
      <c r="AB530" s="15"/>
      <c r="AC530" s="15"/>
    </row>
    <row r="531">
      <c r="A531" s="8">
        <v>1.5987926E7</v>
      </c>
      <c r="B531" s="9">
        <v>0.88</v>
      </c>
      <c r="C531" s="9">
        <v>0.67</v>
      </c>
      <c r="D531" s="9">
        <v>0.53</v>
      </c>
      <c r="E531" s="9">
        <v>0.84</v>
      </c>
      <c r="F531" s="9">
        <v>0.55</v>
      </c>
      <c r="G531" s="9">
        <v>0.84</v>
      </c>
      <c r="H531" s="9">
        <v>0.75</v>
      </c>
      <c r="I531" s="9">
        <v>0.759999999999998</v>
      </c>
      <c r="J531" s="9">
        <v>0.94</v>
      </c>
      <c r="K531" s="9">
        <v>0.98</v>
      </c>
      <c r="L531" s="9">
        <v>0.9</v>
      </c>
      <c r="M531" s="9">
        <v>0.8</v>
      </c>
      <c r="N531" s="9">
        <f t="shared" si="1"/>
        <v>0.7866666667</v>
      </c>
      <c r="O531" s="10" t="str">
        <f t="shared" si="2"/>
        <v>#REF!</v>
      </c>
      <c r="P531" s="11">
        <v>79.0</v>
      </c>
      <c r="Q531" s="12">
        <f>Revenue!Q531</f>
        <v>22681.69</v>
      </c>
      <c r="R531" s="16">
        <v>259.0</v>
      </c>
      <c r="S531" s="14">
        <v>5.0</v>
      </c>
      <c r="T531" s="15"/>
      <c r="U531" s="15"/>
      <c r="V531" s="15"/>
      <c r="W531" s="15"/>
      <c r="X531" s="15"/>
      <c r="Y531" s="15"/>
      <c r="Z531" s="15"/>
      <c r="AA531" s="15"/>
      <c r="AB531" s="15"/>
      <c r="AC531" s="15"/>
    </row>
    <row r="532">
      <c r="A532" s="8">
        <v>1.6487922E7</v>
      </c>
      <c r="B532" s="9">
        <v>0.65</v>
      </c>
      <c r="C532" s="9">
        <v>0.84</v>
      </c>
      <c r="D532" s="9">
        <v>0.48</v>
      </c>
      <c r="E532" s="9">
        <v>0.54</v>
      </c>
      <c r="F532" s="9">
        <v>0.43</v>
      </c>
      <c r="G532" s="9">
        <v>0.87</v>
      </c>
      <c r="H532" s="9">
        <v>0.8</v>
      </c>
      <c r="I532" s="9">
        <v>0.869999999999996</v>
      </c>
      <c r="J532" s="9">
        <v>0.84</v>
      </c>
      <c r="K532" s="9">
        <v>0.74</v>
      </c>
      <c r="L532" s="9">
        <v>0.86</v>
      </c>
      <c r="M532" s="9">
        <v>0.92</v>
      </c>
      <c r="N532" s="9">
        <f t="shared" si="1"/>
        <v>0.7366666667</v>
      </c>
      <c r="O532" s="10" t="str">
        <f t="shared" si="2"/>
        <v>#REF!</v>
      </c>
      <c r="P532" s="11">
        <v>80.0</v>
      </c>
      <c r="Q532" s="12">
        <f>Revenue!Q532</f>
        <v>21472.8</v>
      </c>
      <c r="R532" s="16">
        <v>259.0</v>
      </c>
      <c r="S532" s="14">
        <v>4.0</v>
      </c>
      <c r="T532" s="15"/>
      <c r="U532" s="15"/>
      <c r="V532" s="15"/>
      <c r="W532" s="15"/>
      <c r="X532" s="15"/>
      <c r="Y532" s="15"/>
      <c r="Z532" s="15"/>
      <c r="AA532" s="15"/>
      <c r="AB532" s="15"/>
      <c r="AC532" s="15"/>
    </row>
    <row r="533">
      <c r="A533" s="8">
        <v>1.6575525E7</v>
      </c>
      <c r="B533" s="9">
        <v>0.78</v>
      </c>
      <c r="C533" s="9">
        <v>0.75</v>
      </c>
      <c r="D533" s="9">
        <v>0.76</v>
      </c>
      <c r="E533" s="9">
        <v>0.87</v>
      </c>
      <c r="F533" s="9">
        <v>0.71</v>
      </c>
      <c r="G533" s="9">
        <v>0.94</v>
      </c>
      <c r="H533" s="9">
        <v>0.98</v>
      </c>
      <c r="I533" s="9">
        <v>0.879999999999996</v>
      </c>
      <c r="J533" s="9">
        <v>0.94</v>
      </c>
      <c r="K533" s="9">
        <v>0.96</v>
      </c>
      <c r="L533" s="9">
        <v>0.94</v>
      </c>
      <c r="M533" s="9">
        <v>0.79</v>
      </c>
      <c r="N533" s="9">
        <f t="shared" si="1"/>
        <v>0.8583333333</v>
      </c>
      <c r="O533" s="10" t="str">
        <f t="shared" si="2"/>
        <v>#REF!</v>
      </c>
      <c r="P533" s="11">
        <v>180.0</v>
      </c>
      <c r="Q533" s="12">
        <f>Revenue!Q533</f>
        <v>56404.8</v>
      </c>
      <c r="R533" s="16">
        <v>259.0</v>
      </c>
      <c r="S533" s="14">
        <v>6.0</v>
      </c>
      <c r="T533" s="15"/>
      <c r="U533" s="15"/>
      <c r="V533" s="15"/>
      <c r="W533" s="15"/>
      <c r="X533" s="15"/>
      <c r="Y533" s="15"/>
      <c r="Z533" s="15"/>
      <c r="AA533" s="15"/>
      <c r="AB533" s="15"/>
      <c r="AC533" s="15"/>
    </row>
    <row r="534">
      <c r="A534" s="8">
        <v>1.692929E7</v>
      </c>
      <c r="B534" s="9">
        <v>0.93</v>
      </c>
      <c r="C534" s="9">
        <v>0.82</v>
      </c>
      <c r="D534" s="9">
        <v>0.55</v>
      </c>
      <c r="E534" s="9">
        <v>0.57</v>
      </c>
      <c r="F534" s="9">
        <v>0.61</v>
      </c>
      <c r="G534" s="9">
        <v>0.9</v>
      </c>
      <c r="H534" s="9">
        <v>0.82</v>
      </c>
      <c r="I534" s="9">
        <v>0.859999999999996</v>
      </c>
      <c r="J534" s="9">
        <v>0.98</v>
      </c>
      <c r="K534" s="9">
        <v>0.78</v>
      </c>
      <c r="L534" s="9">
        <v>0.76</v>
      </c>
      <c r="M534" s="9">
        <v>0.95</v>
      </c>
      <c r="N534" s="9">
        <f t="shared" si="1"/>
        <v>0.7941666667</v>
      </c>
      <c r="O534" s="10" t="str">
        <f t="shared" si="2"/>
        <v>#REF!</v>
      </c>
      <c r="P534" s="11">
        <v>80.0</v>
      </c>
      <c r="Q534" s="12">
        <f>Revenue!Q534</f>
        <v>23180.8</v>
      </c>
      <c r="R534" s="16">
        <v>259.0</v>
      </c>
      <c r="S534" s="14">
        <v>5.0</v>
      </c>
      <c r="T534" s="15"/>
      <c r="U534" s="15"/>
      <c r="V534" s="15"/>
      <c r="W534" s="15"/>
      <c r="X534" s="15"/>
      <c r="Y534" s="15"/>
      <c r="Z534" s="15"/>
      <c r="AA534" s="15"/>
      <c r="AB534" s="15"/>
      <c r="AC534" s="15"/>
    </row>
    <row r="535">
      <c r="A535" s="8">
        <v>1.7684845E7</v>
      </c>
      <c r="B535" s="9">
        <v>0.9</v>
      </c>
      <c r="C535" s="9">
        <v>0.93</v>
      </c>
      <c r="D535" s="9">
        <v>0.76</v>
      </c>
      <c r="E535" s="9">
        <v>0.8</v>
      </c>
      <c r="F535" s="9">
        <v>0.64</v>
      </c>
      <c r="G535" s="9">
        <v>0.79</v>
      </c>
      <c r="H535" s="9">
        <v>0.73</v>
      </c>
      <c r="I535" s="9">
        <v>0.709999999999999</v>
      </c>
      <c r="J535" s="9">
        <v>0.73</v>
      </c>
      <c r="K535" s="9">
        <v>0.89</v>
      </c>
      <c r="L535" s="9">
        <v>0.73</v>
      </c>
      <c r="M535" s="9">
        <v>0.91</v>
      </c>
      <c r="N535" s="9">
        <f t="shared" si="1"/>
        <v>0.7933333333</v>
      </c>
      <c r="O535" s="10" t="str">
        <f t="shared" si="2"/>
        <v>#REF!</v>
      </c>
      <c r="P535" s="11">
        <v>68.0</v>
      </c>
      <c r="Q535" s="12">
        <f>Revenue!Q535</f>
        <v>19671.04</v>
      </c>
      <c r="R535" s="16">
        <v>259.0</v>
      </c>
      <c r="S535" s="14">
        <v>5.0</v>
      </c>
      <c r="T535" s="15"/>
      <c r="U535" s="15"/>
      <c r="V535" s="15"/>
      <c r="W535" s="15"/>
      <c r="X535" s="15"/>
      <c r="Y535" s="15"/>
      <c r="Z535" s="15"/>
      <c r="AA535" s="15"/>
      <c r="AB535" s="15"/>
      <c r="AC535" s="15"/>
    </row>
    <row r="536">
      <c r="A536" s="8">
        <v>1.7703298E7</v>
      </c>
      <c r="B536" s="9">
        <v>0.89</v>
      </c>
      <c r="C536" s="9">
        <v>0.98</v>
      </c>
      <c r="D536" s="9">
        <v>0.6</v>
      </c>
      <c r="E536" s="9">
        <v>0.77</v>
      </c>
      <c r="F536" s="9">
        <v>0.61</v>
      </c>
      <c r="G536" s="9">
        <v>0.86</v>
      </c>
      <c r="H536" s="9">
        <v>0.86</v>
      </c>
      <c r="I536" s="9">
        <v>0.68</v>
      </c>
      <c r="J536" s="9">
        <v>0.95</v>
      </c>
      <c r="K536" s="9">
        <v>0.88</v>
      </c>
      <c r="L536" s="9">
        <v>0.96</v>
      </c>
      <c r="M536" s="9">
        <v>0.69</v>
      </c>
      <c r="N536" s="9">
        <f t="shared" si="1"/>
        <v>0.8108333333</v>
      </c>
      <c r="O536" s="10" t="str">
        <f t="shared" si="2"/>
        <v>#REF!</v>
      </c>
      <c r="P536" s="11">
        <v>64.0</v>
      </c>
      <c r="Q536" s="12">
        <f>Revenue!Q536</f>
        <v>18889.6</v>
      </c>
      <c r="R536" s="16">
        <v>259.0</v>
      </c>
      <c r="S536" s="14">
        <v>5.0</v>
      </c>
      <c r="T536" s="15"/>
      <c r="U536" s="15"/>
      <c r="V536" s="15"/>
      <c r="W536" s="15"/>
      <c r="X536" s="15"/>
      <c r="Y536" s="15"/>
      <c r="Z536" s="15"/>
      <c r="AA536" s="15"/>
      <c r="AB536" s="15"/>
      <c r="AC536" s="15"/>
    </row>
    <row r="537">
      <c r="A537" s="8">
        <v>1.7775379E7</v>
      </c>
      <c r="B537" s="9">
        <v>0.63</v>
      </c>
      <c r="C537" s="9">
        <v>0.95</v>
      </c>
      <c r="D537" s="9">
        <v>0.63</v>
      </c>
      <c r="E537" s="9">
        <v>0.58</v>
      </c>
      <c r="F537" s="9">
        <v>0.77</v>
      </c>
      <c r="G537" s="9">
        <v>0.96</v>
      </c>
      <c r="H537" s="9">
        <v>0.9</v>
      </c>
      <c r="I537" s="9">
        <v>0.949999999999994</v>
      </c>
      <c r="J537" s="9">
        <v>0.74</v>
      </c>
      <c r="K537" s="9">
        <v>0.87</v>
      </c>
      <c r="L537" s="9">
        <v>0.87</v>
      </c>
      <c r="M537" s="9">
        <v>0.84</v>
      </c>
      <c r="N537" s="9">
        <f t="shared" si="1"/>
        <v>0.8075</v>
      </c>
      <c r="O537" s="10" t="str">
        <f t="shared" si="2"/>
        <v>#REF!</v>
      </c>
      <c r="P537" s="11">
        <v>85.0</v>
      </c>
      <c r="Q537" s="12">
        <f>Revenue!Q537</f>
        <v>25023.15</v>
      </c>
      <c r="R537" s="16">
        <v>259.0</v>
      </c>
      <c r="S537" s="14">
        <v>5.0</v>
      </c>
      <c r="T537" s="15"/>
      <c r="U537" s="15"/>
      <c r="V537" s="15"/>
      <c r="W537" s="15"/>
      <c r="X537" s="15"/>
      <c r="Y537" s="15"/>
      <c r="Z537" s="15"/>
      <c r="AA537" s="15"/>
      <c r="AB537" s="15"/>
      <c r="AC537" s="15"/>
    </row>
    <row r="538">
      <c r="A538" s="8">
        <v>1.7827575E7</v>
      </c>
      <c r="B538" s="9">
        <v>0.85</v>
      </c>
      <c r="C538" s="9">
        <v>0.8</v>
      </c>
      <c r="D538" s="9">
        <v>0.6</v>
      </c>
      <c r="E538" s="9">
        <v>0.62</v>
      </c>
      <c r="F538" s="9">
        <v>0.83</v>
      </c>
      <c r="G538" s="9">
        <v>0.9</v>
      </c>
      <c r="H538" s="9">
        <v>0.99</v>
      </c>
      <c r="I538" s="9">
        <v>0.69</v>
      </c>
      <c r="J538" s="9">
        <v>0.87</v>
      </c>
      <c r="K538" s="9">
        <v>0.78</v>
      </c>
      <c r="L538" s="9">
        <v>0.84</v>
      </c>
      <c r="M538" s="9">
        <v>0.85</v>
      </c>
      <c r="N538" s="9">
        <f t="shared" si="1"/>
        <v>0.8016666667</v>
      </c>
      <c r="O538" s="10" t="str">
        <f t="shared" si="2"/>
        <v>#REF!</v>
      </c>
      <c r="P538" s="11">
        <v>160.0</v>
      </c>
      <c r="Q538" s="12">
        <f>Revenue!Q538</f>
        <v>46814.4</v>
      </c>
      <c r="R538" s="16">
        <v>259.0</v>
      </c>
      <c r="S538" s="14">
        <v>5.0</v>
      </c>
      <c r="T538" s="15"/>
      <c r="U538" s="15"/>
      <c r="V538" s="15"/>
      <c r="W538" s="15"/>
      <c r="X538" s="15"/>
      <c r="Y538" s="15"/>
      <c r="Z538" s="15"/>
      <c r="AA538" s="15"/>
      <c r="AB538" s="15"/>
      <c r="AC538" s="15"/>
    </row>
    <row r="539">
      <c r="A539" s="8">
        <v>1.7986541E7</v>
      </c>
      <c r="B539" s="9">
        <v>0.86</v>
      </c>
      <c r="C539" s="9">
        <v>0.82</v>
      </c>
      <c r="D539" s="9">
        <v>0.49</v>
      </c>
      <c r="E539" s="9">
        <v>0.51</v>
      </c>
      <c r="F539" s="9">
        <v>0.74</v>
      </c>
      <c r="G539" s="9">
        <v>0.78</v>
      </c>
      <c r="H539" s="9">
        <v>0.93</v>
      </c>
      <c r="I539" s="9">
        <v>0.68</v>
      </c>
      <c r="J539" s="9">
        <v>0.9</v>
      </c>
      <c r="K539" s="9">
        <v>0.97</v>
      </c>
      <c r="L539" s="9">
        <v>0.98</v>
      </c>
      <c r="M539" s="9">
        <v>0.75</v>
      </c>
      <c r="N539" s="9">
        <f t="shared" si="1"/>
        <v>0.7841666667</v>
      </c>
      <c r="O539" s="10" t="str">
        <f t="shared" si="2"/>
        <v>#REF!</v>
      </c>
      <c r="P539" s="11">
        <v>50.0</v>
      </c>
      <c r="Q539" s="12">
        <f>Revenue!Q539</f>
        <v>14304</v>
      </c>
      <c r="R539" s="16">
        <v>259.0</v>
      </c>
      <c r="S539" s="14">
        <v>7.0</v>
      </c>
      <c r="T539" s="15"/>
      <c r="U539" s="15"/>
      <c r="V539" s="15"/>
      <c r="W539" s="15"/>
      <c r="X539" s="15"/>
      <c r="Y539" s="15"/>
      <c r="Z539" s="15"/>
      <c r="AA539" s="15"/>
      <c r="AB539" s="15"/>
      <c r="AC539" s="15"/>
    </row>
    <row r="540">
      <c r="A540" s="8">
        <v>1.8398048E7</v>
      </c>
      <c r="B540" s="9">
        <v>0.65</v>
      </c>
      <c r="C540" s="9">
        <v>0.83</v>
      </c>
      <c r="D540" s="9">
        <v>0.57</v>
      </c>
      <c r="E540" s="9">
        <v>0.53</v>
      </c>
      <c r="F540" s="9">
        <v>0.58</v>
      </c>
      <c r="G540" s="9">
        <v>0.83</v>
      </c>
      <c r="H540" s="9">
        <v>0.89</v>
      </c>
      <c r="I540" s="9">
        <v>0.909999999999995</v>
      </c>
      <c r="J540" s="9">
        <v>0.81</v>
      </c>
      <c r="K540" s="9">
        <v>0.84</v>
      </c>
      <c r="L540" s="9">
        <v>0.98</v>
      </c>
      <c r="M540" s="9">
        <v>0.75</v>
      </c>
      <c r="N540" s="9">
        <f t="shared" si="1"/>
        <v>0.7641666667</v>
      </c>
      <c r="O540" s="10" t="str">
        <f t="shared" si="2"/>
        <v>#REF!</v>
      </c>
      <c r="P540" s="11">
        <v>240.0</v>
      </c>
      <c r="Q540" s="12">
        <f>Revenue!Q540</f>
        <v>66871.2</v>
      </c>
      <c r="R540" s="16">
        <v>259.0</v>
      </c>
      <c r="S540" s="14">
        <v>5.0</v>
      </c>
      <c r="T540" s="15"/>
      <c r="U540" s="15"/>
      <c r="V540" s="15"/>
      <c r="W540" s="15"/>
      <c r="X540" s="15"/>
      <c r="Y540" s="15"/>
      <c r="Z540" s="15"/>
      <c r="AA540" s="15"/>
      <c r="AB540" s="15"/>
      <c r="AC540" s="15"/>
    </row>
    <row r="541">
      <c r="A541" s="8">
        <v>1.8561121E7</v>
      </c>
      <c r="B541" s="9">
        <v>0.98</v>
      </c>
      <c r="C541" s="9">
        <v>0.77</v>
      </c>
      <c r="D541" s="9">
        <v>0.69</v>
      </c>
      <c r="E541" s="9">
        <v>0.54</v>
      </c>
      <c r="F541" s="9">
        <v>0.41</v>
      </c>
      <c r="G541" s="9">
        <v>0.9</v>
      </c>
      <c r="H541" s="9">
        <v>0.78</v>
      </c>
      <c r="I541" s="9">
        <v>0.909999999999995</v>
      </c>
      <c r="J541" s="9">
        <v>0.99</v>
      </c>
      <c r="K541" s="9">
        <v>0.82</v>
      </c>
      <c r="L541" s="9">
        <v>0.96</v>
      </c>
      <c r="M541" s="9">
        <v>0.82</v>
      </c>
      <c r="N541" s="9">
        <f t="shared" si="1"/>
        <v>0.7975</v>
      </c>
      <c r="O541" s="10" t="str">
        <f t="shared" si="2"/>
        <v>#REF!</v>
      </c>
      <c r="P541" s="11">
        <v>59.0</v>
      </c>
      <c r="Q541" s="12">
        <f>Revenue!Q541</f>
        <v>17167.23</v>
      </c>
      <c r="R541" s="16">
        <v>259.0</v>
      </c>
      <c r="S541" s="14">
        <v>6.0</v>
      </c>
      <c r="T541" s="15"/>
      <c r="U541" s="15"/>
      <c r="V541" s="15"/>
      <c r="W541" s="15"/>
      <c r="X541" s="15"/>
      <c r="Y541" s="15"/>
      <c r="Z541" s="15"/>
      <c r="AA541" s="15"/>
      <c r="AB541" s="15"/>
      <c r="AC541" s="15"/>
    </row>
    <row r="542">
      <c r="A542" s="8">
        <v>1.8809463E7</v>
      </c>
      <c r="B542" s="9">
        <v>0.63</v>
      </c>
      <c r="C542" s="9">
        <v>0.77</v>
      </c>
      <c r="D542" s="9">
        <v>0.72</v>
      </c>
      <c r="E542" s="9">
        <v>0.58</v>
      </c>
      <c r="F542" s="9">
        <v>0.55</v>
      </c>
      <c r="G542" s="9">
        <v>0.77</v>
      </c>
      <c r="H542" s="9">
        <v>0.77</v>
      </c>
      <c r="I542" s="9">
        <v>0.709999999999999</v>
      </c>
      <c r="J542" s="9">
        <v>0.77</v>
      </c>
      <c r="K542" s="9">
        <v>0.94</v>
      </c>
      <c r="L542" s="9">
        <v>0.89</v>
      </c>
      <c r="M542" s="9">
        <v>0.82</v>
      </c>
      <c r="N542" s="9">
        <f t="shared" si="1"/>
        <v>0.7433333333</v>
      </c>
      <c r="O542" s="10" t="str">
        <f t="shared" si="2"/>
        <v>#REF!</v>
      </c>
      <c r="P542" s="11">
        <v>207.0</v>
      </c>
      <c r="Q542" s="12">
        <f>Revenue!Q542</f>
        <v>56138.4</v>
      </c>
      <c r="R542" s="16">
        <v>259.0</v>
      </c>
      <c r="S542" s="14">
        <v>8.0</v>
      </c>
      <c r="T542" s="15"/>
      <c r="U542" s="15"/>
      <c r="V542" s="15"/>
      <c r="W542" s="15"/>
      <c r="X542" s="15"/>
      <c r="Y542" s="15"/>
      <c r="Z542" s="15"/>
      <c r="AA542" s="15"/>
      <c r="AB542" s="15"/>
      <c r="AC542" s="15"/>
    </row>
    <row r="543">
      <c r="A543" s="8">
        <v>1.8854613E7</v>
      </c>
      <c r="B543" s="9">
        <v>0.61</v>
      </c>
      <c r="C543" s="9">
        <v>0.78</v>
      </c>
      <c r="D543" s="9">
        <v>0.5</v>
      </c>
      <c r="E543" s="9">
        <v>0.67</v>
      </c>
      <c r="F543" s="9">
        <v>0.68</v>
      </c>
      <c r="G543" s="9">
        <v>0.9</v>
      </c>
      <c r="H543" s="9">
        <v>0.8</v>
      </c>
      <c r="I543" s="9">
        <v>0.729999999999999</v>
      </c>
      <c r="J543" s="9">
        <v>0.79</v>
      </c>
      <c r="K543" s="9">
        <v>0.84</v>
      </c>
      <c r="L543" s="9">
        <v>0.82</v>
      </c>
      <c r="M543" s="9">
        <v>0.68</v>
      </c>
      <c r="N543" s="9">
        <f t="shared" si="1"/>
        <v>0.7333333333</v>
      </c>
      <c r="O543" s="10" t="str">
        <f t="shared" si="2"/>
        <v>#REF!</v>
      </c>
      <c r="P543" s="11">
        <v>99.0</v>
      </c>
      <c r="Q543" s="12">
        <f>Revenue!Q543</f>
        <v>26460.72</v>
      </c>
      <c r="R543" s="16">
        <v>259.0</v>
      </c>
      <c r="S543" s="14">
        <v>6.0</v>
      </c>
      <c r="T543" s="15"/>
      <c r="U543" s="15"/>
      <c r="V543" s="15"/>
      <c r="W543" s="15"/>
      <c r="X543" s="15"/>
      <c r="Y543" s="15"/>
      <c r="Z543" s="15"/>
      <c r="AA543" s="15"/>
      <c r="AB543" s="15"/>
      <c r="AC543" s="15"/>
    </row>
    <row r="544">
      <c r="A544" s="8">
        <v>1.8882626E7</v>
      </c>
      <c r="B544" s="9">
        <v>0.82</v>
      </c>
      <c r="C544" s="9">
        <v>0.86</v>
      </c>
      <c r="D544" s="9">
        <v>0.55</v>
      </c>
      <c r="E544" s="9">
        <v>0.7</v>
      </c>
      <c r="F544" s="9">
        <v>0.4</v>
      </c>
      <c r="G544" s="9">
        <v>0.66</v>
      </c>
      <c r="H544" s="9">
        <v>0.77</v>
      </c>
      <c r="I544" s="9">
        <v>0.819999999999997</v>
      </c>
      <c r="J544" s="9">
        <v>0.89</v>
      </c>
      <c r="K544" s="9">
        <v>1.0</v>
      </c>
      <c r="L544" s="9">
        <v>0.88</v>
      </c>
      <c r="M544" s="9">
        <v>0.99</v>
      </c>
      <c r="N544" s="9">
        <f t="shared" si="1"/>
        <v>0.7783333333</v>
      </c>
      <c r="O544" s="10" t="str">
        <f t="shared" si="2"/>
        <v>#REF!</v>
      </c>
      <c r="P544" s="11">
        <v>84.0</v>
      </c>
      <c r="Q544" s="12">
        <f>Revenue!Q544</f>
        <v>23841.72</v>
      </c>
      <c r="R544" s="16">
        <v>259.0</v>
      </c>
      <c r="S544" s="14">
        <v>7.0</v>
      </c>
      <c r="T544" s="15"/>
      <c r="U544" s="15"/>
      <c r="V544" s="15"/>
      <c r="W544" s="15"/>
      <c r="X544" s="15"/>
      <c r="Y544" s="15"/>
      <c r="Z544" s="15"/>
      <c r="AA544" s="15"/>
      <c r="AB544" s="15"/>
      <c r="AC544" s="15"/>
    </row>
    <row r="545">
      <c r="A545" s="8">
        <v>1.9068754E7</v>
      </c>
      <c r="B545" s="9">
        <v>0.78</v>
      </c>
      <c r="C545" s="9">
        <v>0.96</v>
      </c>
      <c r="D545" s="9">
        <v>0.56</v>
      </c>
      <c r="E545" s="9">
        <v>0.87</v>
      </c>
      <c r="F545" s="9">
        <v>0.64</v>
      </c>
      <c r="G545" s="9">
        <v>0.91</v>
      </c>
      <c r="H545" s="9">
        <v>0.91</v>
      </c>
      <c r="I545" s="9">
        <v>0.7</v>
      </c>
      <c r="J545" s="9">
        <v>0.9</v>
      </c>
      <c r="K545" s="9">
        <v>0.97</v>
      </c>
      <c r="L545" s="9">
        <v>0.98</v>
      </c>
      <c r="M545" s="9">
        <v>0.68</v>
      </c>
      <c r="N545" s="9">
        <f t="shared" si="1"/>
        <v>0.8216666667</v>
      </c>
      <c r="O545" s="10" t="str">
        <f t="shared" si="2"/>
        <v>#REF!</v>
      </c>
      <c r="P545" s="11">
        <v>78.0</v>
      </c>
      <c r="Q545" s="12">
        <f>Revenue!Q545</f>
        <v>23331.36</v>
      </c>
      <c r="R545" s="16">
        <v>259.0</v>
      </c>
      <c r="S545" s="14">
        <v>6.0</v>
      </c>
      <c r="T545" s="15"/>
      <c r="U545" s="15"/>
      <c r="V545" s="15"/>
      <c r="W545" s="15"/>
      <c r="X545" s="15"/>
      <c r="Y545" s="15"/>
      <c r="Z545" s="15"/>
      <c r="AA545" s="15"/>
      <c r="AB545" s="15"/>
      <c r="AC545" s="15"/>
    </row>
    <row r="546">
      <c r="A546" s="8">
        <v>1.9138964E7</v>
      </c>
      <c r="B546" s="9">
        <v>0.83</v>
      </c>
      <c r="C546" s="9">
        <v>0.85</v>
      </c>
      <c r="D546" s="9">
        <v>0.65</v>
      </c>
      <c r="E546" s="9">
        <v>0.87</v>
      </c>
      <c r="F546" s="9">
        <v>0.49</v>
      </c>
      <c r="G546" s="9">
        <v>0.89</v>
      </c>
      <c r="H546" s="9">
        <v>0.71</v>
      </c>
      <c r="I546" s="9">
        <v>0.69</v>
      </c>
      <c r="J546" s="9">
        <v>0.83</v>
      </c>
      <c r="K546" s="9">
        <v>0.84</v>
      </c>
      <c r="L546" s="9">
        <v>0.71</v>
      </c>
      <c r="M546" s="9">
        <v>0.8</v>
      </c>
      <c r="N546" s="9">
        <f t="shared" si="1"/>
        <v>0.7633333333</v>
      </c>
      <c r="O546" s="10" t="str">
        <f t="shared" si="2"/>
        <v>#REF!</v>
      </c>
      <c r="P546" s="11">
        <v>59.0</v>
      </c>
      <c r="Q546" s="12">
        <f>Revenue!Q546</f>
        <v>16408.49</v>
      </c>
      <c r="R546" s="16">
        <v>259.0</v>
      </c>
      <c r="S546" s="14">
        <v>4.0</v>
      </c>
      <c r="T546" s="15"/>
      <c r="U546" s="15"/>
      <c r="V546" s="15"/>
      <c r="W546" s="15"/>
      <c r="X546" s="15"/>
      <c r="Y546" s="15"/>
      <c r="Z546" s="15"/>
      <c r="AA546" s="15"/>
      <c r="AB546" s="15"/>
      <c r="AC546" s="15"/>
    </row>
    <row r="547">
      <c r="A547" s="8">
        <v>1.9264153E7</v>
      </c>
      <c r="B547" s="9">
        <v>0.98</v>
      </c>
      <c r="C547" s="9">
        <v>0.99</v>
      </c>
      <c r="D547" s="9">
        <v>0.5</v>
      </c>
      <c r="E547" s="9">
        <v>0.64</v>
      </c>
      <c r="F547" s="9">
        <v>0.48</v>
      </c>
      <c r="G547" s="9">
        <v>0.98</v>
      </c>
      <c r="H547" s="9">
        <v>0.92</v>
      </c>
      <c r="I547" s="9">
        <v>0.779999999999998</v>
      </c>
      <c r="J547" s="9">
        <v>0.91</v>
      </c>
      <c r="K547" s="9">
        <v>0.76</v>
      </c>
      <c r="L547" s="9">
        <v>0.81</v>
      </c>
      <c r="M547" s="9">
        <v>0.85</v>
      </c>
      <c r="N547" s="9">
        <f t="shared" si="1"/>
        <v>0.8</v>
      </c>
      <c r="O547" s="10" t="str">
        <f t="shared" si="2"/>
        <v>#REF!</v>
      </c>
      <c r="P547" s="11">
        <v>135.0</v>
      </c>
      <c r="Q547" s="12">
        <f>Revenue!Q547</f>
        <v>39324.15</v>
      </c>
      <c r="R547" s="16">
        <v>259.0</v>
      </c>
      <c r="S547" s="14">
        <v>5.0</v>
      </c>
      <c r="T547" s="15"/>
      <c r="U547" s="15"/>
      <c r="V547" s="15"/>
      <c r="W547" s="15"/>
      <c r="X547" s="15"/>
      <c r="Y547" s="15"/>
      <c r="Z547" s="15"/>
      <c r="AA547" s="15"/>
      <c r="AB547" s="15"/>
      <c r="AC547" s="15"/>
    </row>
    <row r="548">
      <c r="A548" s="8">
        <v>1.9483578E7</v>
      </c>
      <c r="B548" s="9">
        <v>0.82</v>
      </c>
      <c r="C548" s="9">
        <v>0.85</v>
      </c>
      <c r="D548" s="9">
        <v>0.49</v>
      </c>
      <c r="E548" s="9">
        <v>0.58</v>
      </c>
      <c r="F548" s="9">
        <v>0.6</v>
      </c>
      <c r="G548" s="9">
        <v>0.98</v>
      </c>
      <c r="H548" s="9">
        <v>1.0</v>
      </c>
      <c r="I548" s="9">
        <v>0.829999999999997</v>
      </c>
      <c r="J548" s="9">
        <v>0.74</v>
      </c>
      <c r="K548" s="9">
        <v>0.71</v>
      </c>
      <c r="L548" s="9">
        <v>0.97</v>
      </c>
      <c r="M548" s="9">
        <v>0.92</v>
      </c>
      <c r="N548" s="9">
        <f t="shared" si="1"/>
        <v>0.7908333333</v>
      </c>
      <c r="O548" s="10" t="str">
        <f t="shared" si="2"/>
        <v>#REF!</v>
      </c>
      <c r="P548" s="11">
        <v>90.0</v>
      </c>
      <c r="Q548" s="12">
        <f>Revenue!Q548</f>
        <v>25953.3</v>
      </c>
      <c r="R548" s="16">
        <v>259.0</v>
      </c>
      <c r="S548" s="14">
        <v>4.0</v>
      </c>
      <c r="T548" s="15"/>
      <c r="U548" s="15"/>
      <c r="V548" s="15"/>
      <c r="W548" s="15"/>
      <c r="X548" s="15"/>
      <c r="Y548" s="15"/>
      <c r="Z548" s="15"/>
      <c r="AA548" s="15"/>
      <c r="AB548" s="15"/>
      <c r="AC548" s="15"/>
    </row>
    <row r="549">
      <c r="A549" s="8">
        <v>1.9554226E7</v>
      </c>
      <c r="B549" s="9">
        <v>0.91</v>
      </c>
      <c r="C549" s="9">
        <v>0.91</v>
      </c>
      <c r="D549" s="9">
        <v>0.82</v>
      </c>
      <c r="E549" s="9">
        <v>0.84</v>
      </c>
      <c r="F549" s="9">
        <v>0.67</v>
      </c>
      <c r="G549" s="9">
        <v>0.65</v>
      </c>
      <c r="H549" s="9">
        <v>0.85</v>
      </c>
      <c r="I549" s="9">
        <v>0.68</v>
      </c>
      <c r="J549" s="9">
        <v>0.9</v>
      </c>
      <c r="K549" s="9">
        <v>0.94</v>
      </c>
      <c r="L549" s="9">
        <v>0.99</v>
      </c>
      <c r="M549" s="9">
        <v>0.82</v>
      </c>
      <c r="N549" s="9">
        <f t="shared" si="1"/>
        <v>0.8316666667</v>
      </c>
      <c r="O549" s="10" t="str">
        <f t="shared" si="2"/>
        <v>#REF!</v>
      </c>
      <c r="P549" s="11">
        <v>180.0</v>
      </c>
      <c r="Q549" s="12">
        <f>Revenue!Q549</f>
        <v>54588.6</v>
      </c>
      <c r="R549" s="16">
        <v>259.0</v>
      </c>
      <c r="S549" s="14">
        <v>8.0</v>
      </c>
      <c r="T549" s="15"/>
      <c r="U549" s="15"/>
      <c r="V549" s="15"/>
      <c r="W549" s="15"/>
      <c r="X549" s="15"/>
      <c r="Y549" s="15"/>
      <c r="Z549" s="15"/>
      <c r="AA549" s="15"/>
      <c r="AB549" s="15"/>
      <c r="AC549" s="15"/>
    </row>
    <row r="550">
      <c r="A550" s="8">
        <v>1.9573599E7</v>
      </c>
      <c r="B550" s="9">
        <v>0.84</v>
      </c>
      <c r="C550" s="9">
        <v>0.73</v>
      </c>
      <c r="D550" s="9">
        <v>0.42</v>
      </c>
      <c r="E550" s="9">
        <v>0.87</v>
      </c>
      <c r="F550" s="9">
        <v>0.78</v>
      </c>
      <c r="G550" s="9">
        <v>0.84</v>
      </c>
      <c r="H550" s="9">
        <v>0.82</v>
      </c>
      <c r="I550" s="9">
        <v>0.749999999999999</v>
      </c>
      <c r="J550" s="9">
        <v>0.91</v>
      </c>
      <c r="K550" s="9">
        <v>0.88</v>
      </c>
      <c r="L550" s="9">
        <v>0.98</v>
      </c>
      <c r="M550" s="9">
        <v>0.92</v>
      </c>
      <c r="N550" s="9">
        <f t="shared" si="1"/>
        <v>0.8116666667</v>
      </c>
      <c r="O550" s="10" t="str">
        <f t="shared" si="2"/>
        <v>#REF!</v>
      </c>
      <c r="P550" s="11">
        <v>57.0</v>
      </c>
      <c r="Q550" s="12">
        <f>Revenue!Q550</f>
        <v>16880.55</v>
      </c>
      <c r="R550" s="16">
        <v>259.0</v>
      </c>
      <c r="S550" s="14">
        <v>9.0</v>
      </c>
      <c r="T550" s="15"/>
      <c r="U550" s="15"/>
      <c r="V550" s="15"/>
      <c r="W550" s="15"/>
      <c r="X550" s="15"/>
      <c r="Y550" s="15"/>
      <c r="Z550" s="15"/>
      <c r="AA550" s="15"/>
      <c r="AB550" s="15"/>
      <c r="AC550" s="15"/>
    </row>
    <row r="551">
      <c r="A551" s="8">
        <v>1.9621956E7</v>
      </c>
      <c r="B551" s="9">
        <v>0.93</v>
      </c>
      <c r="C551" s="9">
        <v>1.0</v>
      </c>
      <c r="D551" s="9">
        <v>0.68</v>
      </c>
      <c r="E551" s="9">
        <v>0.88</v>
      </c>
      <c r="F551" s="9">
        <v>0.47</v>
      </c>
      <c r="G551" s="9">
        <v>0.84</v>
      </c>
      <c r="H551" s="9">
        <v>0.78</v>
      </c>
      <c r="I551" s="9">
        <v>0.979999999999994</v>
      </c>
      <c r="J551" s="9">
        <v>0.88</v>
      </c>
      <c r="K551" s="9">
        <v>0.87</v>
      </c>
      <c r="L551" s="9">
        <v>0.71</v>
      </c>
      <c r="M551" s="9">
        <v>0.95</v>
      </c>
      <c r="N551" s="9">
        <f t="shared" si="1"/>
        <v>0.8308333333</v>
      </c>
      <c r="O551" s="10" t="str">
        <f t="shared" si="2"/>
        <v>#REF!</v>
      </c>
      <c r="P551" s="11">
        <v>55.0</v>
      </c>
      <c r="Q551" s="12">
        <f>Revenue!Q551</f>
        <v>16651.8</v>
      </c>
      <c r="R551" s="16">
        <v>259.0</v>
      </c>
      <c r="S551" s="14">
        <v>8.0</v>
      </c>
      <c r="T551" s="15"/>
      <c r="U551" s="15"/>
      <c r="V551" s="15"/>
      <c r="W551" s="15"/>
      <c r="X551" s="15"/>
      <c r="Y551" s="15"/>
      <c r="Z551" s="15"/>
      <c r="AA551" s="15"/>
      <c r="AB551" s="15"/>
      <c r="AC551" s="15"/>
    </row>
    <row r="552">
      <c r="A552" s="8">
        <v>1.971398E7</v>
      </c>
      <c r="B552" s="9">
        <v>0.61</v>
      </c>
      <c r="C552" s="9">
        <v>0.88</v>
      </c>
      <c r="D552" s="9">
        <v>0.59</v>
      </c>
      <c r="E552" s="9">
        <v>0.52</v>
      </c>
      <c r="F552" s="9">
        <v>0.46</v>
      </c>
      <c r="G552" s="9">
        <v>0.87</v>
      </c>
      <c r="H552" s="9">
        <v>0.77</v>
      </c>
      <c r="I552" s="9">
        <v>0.879999999999996</v>
      </c>
      <c r="J552" s="9">
        <v>0.97</v>
      </c>
      <c r="K552" s="9">
        <v>1.0</v>
      </c>
      <c r="L552" s="9">
        <v>0.87</v>
      </c>
      <c r="M552" s="9">
        <v>0.82</v>
      </c>
      <c r="N552" s="9">
        <f t="shared" si="1"/>
        <v>0.77</v>
      </c>
      <c r="O552" s="10" t="str">
        <f t="shared" si="2"/>
        <v>#REF!</v>
      </c>
      <c r="P552" s="11">
        <v>100.0</v>
      </c>
      <c r="Q552" s="12">
        <f>Revenue!Q552</f>
        <v>28057</v>
      </c>
      <c r="R552" s="16">
        <v>259.0</v>
      </c>
      <c r="S552" s="14">
        <v>6.0</v>
      </c>
      <c r="T552" s="15"/>
      <c r="U552" s="15"/>
      <c r="V552" s="15"/>
      <c r="W552" s="15"/>
      <c r="X552" s="15"/>
      <c r="Y552" s="15"/>
      <c r="Z552" s="15"/>
      <c r="AA552" s="15"/>
      <c r="AB552" s="15"/>
      <c r="AC552" s="15"/>
    </row>
    <row r="553">
      <c r="A553" s="8">
        <v>1.980055E7</v>
      </c>
      <c r="B553" s="9">
        <v>0.81</v>
      </c>
      <c r="C553" s="9">
        <v>0.78</v>
      </c>
      <c r="D553" s="9">
        <v>0.57</v>
      </c>
      <c r="E553" s="9">
        <v>0.58</v>
      </c>
      <c r="F553" s="9">
        <v>0.43</v>
      </c>
      <c r="G553" s="9">
        <v>0.86</v>
      </c>
      <c r="H553" s="9">
        <v>0.75</v>
      </c>
      <c r="I553" s="9">
        <v>0.69</v>
      </c>
      <c r="J553" s="9">
        <v>0.93</v>
      </c>
      <c r="K553" s="9">
        <v>0.84</v>
      </c>
      <c r="L553" s="9">
        <v>0.81</v>
      </c>
      <c r="M553" s="9">
        <v>0.99</v>
      </c>
      <c r="N553" s="9">
        <f t="shared" si="1"/>
        <v>0.7533333333</v>
      </c>
      <c r="O553" s="10" t="str">
        <f t="shared" si="2"/>
        <v>#REF!</v>
      </c>
      <c r="P553" s="11">
        <v>125.0</v>
      </c>
      <c r="Q553" s="12">
        <f>Revenue!Q553</f>
        <v>34340</v>
      </c>
      <c r="R553" s="16">
        <v>259.0</v>
      </c>
      <c r="S553" s="14">
        <v>7.0</v>
      </c>
      <c r="T553" s="15"/>
      <c r="U553" s="15"/>
      <c r="V553" s="15"/>
      <c r="W553" s="15"/>
      <c r="X553" s="15"/>
      <c r="Y553" s="15"/>
      <c r="Z553" s="15"/>
      <c r="AA553" s="15"/>
      <c r="AB553" s="15"/>
      <c r="AC553" s="15"/>
    </row>
    <row r="554">
      <c r="A554" s="8">
        <v>1.9874111E7</v>
      </c>
      <c r="B554" s="9">
        <v>0.92</v>
      </c>
      <c r="C554" s="9">
        <v>0.67</v>
      </c>
      <c r="D554" s="9">
        <v>0.71</v>
      </c>
      <c r="E554" s="9">
        <v>0.9</v>
      </c>
      <c r="F554" s="9">
        <v>0.68</v>
      </c>
      <c r="G554" s="9">
        <v>0.75</v>
      </c>
      <c r="H554" s="9">
        <v>0.78</v>
      </c>
      <c r="I554" s="9">
        <v>0.929999999999995</v>
      </c>
      <c r="J554" s="9">
        <v>0.77</v>
      </c>
      <c r="K554" s="9">
        <v>0.83</v>
      </c>
      <c r="L554" s="9">
        <v>0.82</v>
      </c>
      <c r="M554" s="9">
        <v>0.9</v>
      </c>
      <c r="N554" s="9">
        <f t="shared" si="1"/>
        <v>0.805</v>
      </c>
      <c r="O554" s="10" t="str">
        <f t="shared" si="2"/>
        <v>#REF!</v>
      </c>
      <c r="P554" s="11">
        <v>109.0</v>
      </c>
      <c r="Q554" s="12">
        <f>Revenue!Q554</f>
        <v>32068.89</v>
      </c>
      <c r="R554" s="16">
        <v>259.0</v>
      </c>
      <c r="S554" s="14">
        <v>4.0</v>
      </c>
      <c r="T554" s="15"/>
      <c r="U554" s="15"/>
      <c r="V554" s="15"/>
      <c r="W554" s="15"/>
      <c r="X554" s="15"/>
      <c r="Y554" s="15"/>
      <c r="Z554" s="15"/>
      <c r="AA554" s="15"/>
      <c r="AB554" s="15"/>
      <c r="AC554" s="15"/>
    </row>
    <row r="555">
      <c r="A555" s="8">
        <v>2.0605722E7</v>
      </c>
      <c r="B555" s="9">
        <v>0.87</v>
      </c>
      <c r="C555" s="9">
        <v>0.68</v>
      </c>
      <c r="D555" s="9">
        <v>0.53</v>
      </c>
      <c r="E555" s="9">
        <v>0.53</v>
      </c>
      <c r="F555" s="9">
        <v>0.58</v>
      </c>
      <c r="G555" s="9">
        <v>0.72</v>
      </c>
      <c r="H555" s="9">
        <v>0.86</v>
      </c>
      <c r="I555" s="9">
        <v>0.829999999999997</v>
      </c>
      <c r="J555" s="9">
        <v>0.81</v>
      </c>
      <c r="K555" s="9">
        <v>0.78</v>
      </c>
      <c r="L555" s="9">
        <v>0.8</v>
      </c>
      <c r="M555" s="9">
        <v>0.9</v>
      </c>
      <c r="N555" s="9">
        <f t="shared" si="1"/>
        <v>0.7408333333</v>
      </c>
      <c r="O555" s="10" t="str">
        <f t="shared" si="2"/>
        <v>#REF!</v>
      </c>
      <c r="P555" s="11">
        <v>89.0</v>
      </c>
      <c r="Q555" s="12">
        <f>Revenue!Q555</f>
        <v>24091.41</v>
      </c>
      <c r="R555" s="16">
        <v>259.0</v>
      </c>
      <c r="S555" s="14">
        <v>7.0</v>
      </c>
      <c r="T555" s="15"/>
      <c r="U555" s="15"/>
      <c r="V555" s="15"/>
      <c r="W555" s="15"/>
      <c r="X555" s="15"/>
      <c r="Y555" s="15"/>
      <c r="Z555" s="15"/>
      <c r="AA555" s="15"/>
      <c r="AB555" s="15"/>
      <c r="AC555" s="15"/>
    </row>
    <row r="556">
      <c r="A556" s="8">
        <v>2.068119E7</v>
      </c>
      <c r="B556" s="9">
        <v>0.85</v>
      </c>
      <c r="C556" s="9">
        <v>0.72</v>
      </c>
      <c r="D556" s="9">
        <v>0.7</v>
      </c>
      <c r="E556" s="9">
        <v>0.79</v>
      </c>
      <c r="F556" s="9">
        <v>0.59</v>
      </c>
      <c r="G556" s="9">
        <v>0.86</v>
      </c>
      <c r="H556" s="9">
        <v>0.93</v>
      </c>
      <c r="I556" s="9">
        <v>0.899999999999996</v>
      </c>
      <c r="J556" s="9">
        <v>0.86</v>
      </c>
      <c r="K556" s="9">
        <v>0.92</v>
      </c>
      <c r="L556" s="9">
        <v>0.95</v>
      </c>
      <c r="M556" s="9">
        <v>0.76</v>
      </c>
      <c r="N556" s="9">
        <f t="shared" si="1"/>
        <v>0.8191666667</v>
      </c>
      <c r="O556" s="10" t="str">
        <f t="shared" si="2"/>
        <v>#REF!</v>
      </c>
      <c r="P556" s="11">
        <v>240.0</v>
      </c>
      <c r="Q556" s="12">
        <f>Revenue!Q556</f>
        <v>71786.4</v>
      </c>
      <c r="R556" s="16">
        <v>259.0</v>
      </c>
      <c r="S556" s="14">
        <v>4.0</v>
      </c>
      <c r="T556" s="15"/>
      <c r="U556" s="15"/>
      <c r="V556" s="15"/>
      <c r="W556" s="15"/>
      <c r="X556" s="15"/>
      <c r="Y556" s="15"/>
      <c r="Z556" s="15"/>
      <c r="AA556" s="15"/>
      <c r="AB556" s="15"/>
      <c r="AC556" s="15"/>
    </row>
    <row r="557">
      <c r="A557" s="8">
        <v>2.0723951E7</v>
      </c>
      <c r="B557" s="9">
        <v>0.96</v>
      </c>
      <c r="C557" s="9">
        <v>0.84</v>
      </c>
      <c r="D557" s="9">
        <v>0.44</v>
      </c>
      <c r="E557" s="9">
        <v>0.64</v>
      </c>
      <c r="F557" s="9">
        <v>0.56</v>
      </c>
      <c r="G557" s="9">
        <v>0.95</v>
      </c>
      <c r="H557" s="9">
        <v>0.7</v>
      </c>
      <c r="I557" s="9">
        <v>0.69</v>
      </c>
      <c r="J557" s="9">
        <v>0.79</v>
      </c>
      <c r="K557" s="9">
        <v>0.97</v>
      </c>
      <c r="L557" s="9">
        <v>0.73</v>
      </c>
      <c r="M557" s="9">
        <v>0.9</v>
      </c>
      <c r="N557" s="9">
        <f t="shared" si="1"/>
        <v>0.7641666667</v>
      </c>
      <c r="O557" s="10" t="str">
        <f t="shared" si="2"/>
        <v>#REF!</v>
      </c>
      <c r="P557" s="11">
        <v>161.0</v>
      </c>
      <c r="Q557" s="12">
        <f>Revenue!Q557</f>
        <v>44861.04</v>
      </c>
      <c r="R557" s="16">
        <v>259.0</v>
      </c>
      <c r="S557" s="14">
        <v>4.0</v>
      </c>
      <c r="T557" s="15"/>
      <c r="U557" s="15"/>
      <c r="V557" s="15"/>
      <c r="W557" s="15"/>
      <c r="X557" s="15"/>
      <c r="Y557" s="15"/>
      <c r="Z557" s="15"/>
      <c r="AA557" s="15"/>
      <c r="AB557" s="15"/>
      <c r="AC557" s="15"/>
    </row>
    <row r="558">
      <c r="A558" s="8">
        <v>2.0747478E7</v>
      </c>
      <c r="B558" s="9">
        <v>0.7</v>
      </c>
      <c r="C558" s="9">
        <v>0.71</v>
      </c>
      <c r="D558" s="9">
        <v>0.64</v>
      </c>
      <c r="E558" s="9">
        <v>0.6</v>
      </c>
      <c r="F558" s="9">
        <v>0.56</v>
      </c>
      <c r="G558" s="9">
        <v>0.66</v>
      </c>
      <c r="H558" s="9">
        <v>0.98</v>
      </c>
      <c r="I558" s="9">
        <v>0.7</v>
      </c>
      <c r="J558" s="9">
        <v>0.78</v>
      </c>
      <c r="K558" s="9">
        <v>0.99</v>
      </c>
      <c r="L558" s="9">
        <v>0.99</v>
      </c>
      <c r="M558" s="9">
        <v>0.91</v>
      </c>
      <c r="N558" s="9">
        <f t="shared" si="1"/>
        <v>0.7683333333</v>
      </c>
      <c r="O558" s="10" t="str">
        <f t="shared" si="2"/>
        <v>#REF!</v>
      </c>
      <c r="P558" s="11">
        <v>259.0</v>
      </c>
      <c r="Q558" s="12">
        <f>Revenue!Q558</f>
        <v>72690.94</v>
      </c>
      <c r="R558" s="16">
        <v>259.0</v>
      </c>
      <c r="S558" s="14">
        <v>4.0</v>
      </c>
      <c r="T558" s="15"/>
      <c r="U558" s="15"/>
      <c r="V558" s="15"/>
      <c r="W558" s="15"/>
      <c r="X558" s="15"/>
      <c r="Y558" s="15"/>
      <c r="Z558" s="15"/>
      <c r="AA558" s="15"/>
      <c r="AB558" s="15"/>
      <c r="AC558" s="15"/>
    </row>
    <row r="559">
      <c r="A559" s="8">
        <v>2.0761421E7</v>
      </c>
      <c r="B559" s="9">
        <v>0.83</v>
      </c>
      <c r="C559" s="9">
        <v>0.94</v>
      </c>
      <c r="D559" s="9">
        <v>0.79</v>
      </c>
      <c r="E559" s="9">
        <v>0.56</v>
      </c>
      <c r="F559" s="9">
        <v>0.83</v>
      </c>
      <c r="G559" s="9">
        <v>0.83</v>
      </c>
      <c r="H559" s="9">
        <v>0.7</v>
      </c>
      <c r="I559" s="9">
        <v>0.889999999999996</v>
      </c>
      <c r="J559" s="9">
        <v>0.75</v>
      </c>
      <c r="K559" s="9">
        <v>0.74</v>
      </c>
      <c r="L559" s="9">
        <v>0.93</v>
      </c>
      <c r="M559" s="9">
        <v>1.0</v>
      </c>
      <c r="N559" s="9">
        <f t="shared" si="1"/>
        <v>0.8158333333</v>
      </c>
      <c r="O559" s="10" t="str">
        <f t="shared" si="2"/>
        <v>#REF!</v>
      </c>
      <c r="P559" s="11">
        <v>50.0</v>
      </c>
      <c r="Q559" s="12">
        <f>Revenue!Q559</f>
        <v>14880</v>
      </c>
      <c r="R559" s="16">
        <v>259.0</v>
      </c>
      <c r="S559" s="14">
        <v>4.0</v>
      </c>
      <c r="T559" s="15"/>
      <c r="U559" s="15"/>
      <c r="V559" s="15"/>
      <c r="W559" s="15"/>
      <c r="X559" s="15"/>
      <c r="Y559" s="15"/>
      <c r="Z559" s="15"/>
      <c r="AA559" s="15"/>
      <c r="AB559" s="15"/>
      <c r="AC559" s="15"/>
    </row>
    <row r="560">
      <c r="A560" s="8">
        <v>2.1015123E7</v>
      </c>
      <c r="B560" s="9">
        <v>0.97</v>
      </c>
      <c r="C560" s="9">
        <v>0.76</v>
      </c>
      <c r="D560" s="9">
        <v>0.64</v>
      </c>
      <c r="E560" s="9">
        <v>0.89</v>
      </c>
      <c r="F560" s="9">
        <v>0.41</v>
      </c>
      <c r="G560" s="9">
        <v>0.94</v>
      </c>
      <c r="H560" s="9">
        <v>0.87</v>
      </c>
      <c r="I560" s="9">
        <v>0.889999999999996</v>
      </c>
      <c r="J560" s="9">
        <v>0.93</v>
      </c>
      <c r="K560" s="9">
        <v>0.72</v>
      </c>
      <c r="L560" s="9">
        <v>0.81</v>
      </c>
      <c r="M560" s="9">
        <v>0.68</v>
      </c>
      <c r="N560" s="9">
        <f t="shared" si="1"/>
        <v>0.7925</v>
      </c>
      <c r="O560" s="10" t="str">
        <f t="shared" si="2"/>
        <v>#REF!</v>
      </c>
      <c r="P560" s="11">
        <v>79.0</v>
      </c>
      <c r="Q560" s="12">
        <f>Revenue!Q560</f>
        <v>22827.84</v>
      </c>
      <c r="R560" s="16">
        <v>259.0</v>
      </c>
      <c r="S560" s="14">
        <v>6.0</v>
      </c>
      <c r="T560" s="15"/>
      <c r="U560" s="15"/>
      <c r="V560" s="15"/>
      <c r="W560" s="15"/>
      <c r="X560" s="15"/>
      <c r="Y560" s="15"/>
      <c r="Z560" s="15"/>
      <c r="AA560" s="15"/>
      <c r="AB560" s="15"/>
      <c r="AC560" s="15"/>
    </row>
    <row r="561">
      <c r="A561" s="8">
        <v>2.1039291E7</v>
      </c>
      <c r="B561" s="9">
        <v>0.93</v>
      </c>
      <c r="C561" s="9">
        <v>0.82</v>
      </c>
      <c r="D561" s="9">
        <v>0.45</v>
      </c>
      <c r="E561" s="9">
        <v>0.86</v>
      </c>
      <c r="F561" s="9">
        <v>0.75</v>
      </c>
      <c r="G561" s="9">
        <v>0.97</v>
      </c>
      <c r="H561" s="9">
        <v>0.72</v>
      </c>
      <c r="I561" s="9">
        <v>0.879999999999996</v>
      </c>
      <c r="J561" s="9">
        <v>0.83</v>
      </c>
      <c r="K561" s="9">
        <v>0.97</v>
      </c>
      <c r="L561" s="9">
        <v>0.94</v>
      </c>
      <c r="M561" s="9">
        <v>0.94</v>
      </c>
      <c r="N561" s="9">
        <f t="shared" si="1"/>
        <v>0.8383333333</v>
      </c>
      <c r="O561" s="10" t="str">
        <f t="shared" si="2"/>
        <v>#REF!</v>
      </c>
      <c r="P561" s="11">
        <v>49.0</v>
      </c>
      <c r="Q561" s="12">
        <f>Revenue!Q561</f>
        <v>14984.2</v>
      </c>
      <c r="R561" s="16">
        <v>259.0</v>
      </c>
      <c r="S561" s="14">
        <v>6.0</v>
      </c>
      <c r="T561" s="15"/>
      <c r="U561" s="15"/>
      <c r="V561" s="15"/>
      <c r="W561" s="15"/>
      <c r="X561" s="15"/>
      <c r="Y561" s="15"/>
      <c r="Z561" s="15"/>
      <c r="AA561" s="15"/>
      <c r="AB561" s="15"/>
      <c r="AC561" s="15"/>
    </row>
    <row r="562">
      <c r="A562" s="8">
        <v>2.1296646E7</v>
      </c>
      <c r="B562" s="9">
        <v>0.97</v>
      </c>
      <c r="C562" s="9">
        <v>0.74</v>
      </c>
      <c r="D562" s="9">
        <v>0.56</v>
      </c>
      <c r="E562" s="9">
        <v>0.62</v>
      </c>
      <c r="F562" s="9">
        <v>0.63</v>
      </c>
      <c r="G562" s="9">
        <v>0.7</v>
      </c>
      <c r="H562" s="9">
        <v>0.75</v>
      </c>
      <c r="I562" s="9">
        <v>0.769999999999998</v>
      </c>
      <c r="J562" s="9">
        <v>0.74</v>
      </c>
      <c r="K562" s="9">
        <v>0.74</v>
      </c>
      <c r="L562" s="9">
        <v>0.9</v>
      </c>
      <c r="M562" s="9">
        <v>0.84</v>
      </c>
      <c r="N562" s="9">
        <f t="shared" si="1"/>
        <v>0.7466666667</v>
      </c>
      <c r="O562" s="10" t="str">
        <f t="shared" si="2"/>
        <v>#REF!</v>
      </c>
      <c r="P562" s="11">
        <v>125.0</v>
      </c>
      <c r="Q562" s="12">
        <f>Revenue!Q562</f>
        <v>34072.5</v>
      </c>
      <c r="R562" s="16">
        <v>259.0</v>
      </c>
      <c r="S562" s="14">
        <v>6.0</v>
      </c>
      <c r="T562" s="15"/>
      <c r="U562" s="15"/>
      <c r="V562" s="15"/>
      <c r="W562" s="15"/>
      <c r="X562" s="15"/>
      <c r="Y562" s="15"/>
      <c r="Z562" s="15"/>
      <c r="AA562" s="15"/>
      <c r="AB562" s="15"/>
      <c r="AC562" s="15"/>
    </row>
    <row r="563">
      <c r="A563" s="8">
        <v>2.1364907E7</v>
      </c>
      <c r="B563" s="9">
        <v>0.87</v>
      </c>
      <c r="C563" s="9">
        <v>0.84</v>
      </c>
      <c r="D563" s="9">
        <v>0.7</v>
      </c>
      <c r="E563" s="9">
        <v>0.73</v>
      </c>
      <c r="F563" s="9">
        <v>0.49</v>
      </c>
      <c r="G563" s="9">
        <v>0.83</v>
      </c>
      <c r="H563" s="9">
        <v>0.85</v>
      </c>
      <c r="I563" s="9">
        <v>0.969999999999994</v>
      </c>
      <c r="J563" s="9">
        <v>0.9</v>
      </c>
      <c r="K563" s="9">
        <v>0.82</v>
      </c>
      <c r="L563" s="9">
        <v>0.89</v>
      </c>
      <c r="M563" s="9">
        <v>0.73</v>
      </c>
      <c r="N563" s="9">
        <f t="shared" si="1"/>
        <v>0.8016666667</v>
      </c>
      <c r="O563" s="10" t="str">
        <f t="shared" si="2"/>
        <v>#REF!</v>
      </c>
      <c r="P563" s="11">
        <v>30.0</v>
      </c>
      <c r="Q563" s="12">
        <f>Revenue!Q563</f>
        <v>8770.5</v>
      </c>
      <c r="R563" s="16">
        <v>259.0</v>
      </c>
      <c r="S563" s="14">
        <v>4.0</v>
      </c>
      <c r="T563" s="15"/>
      <c r="U563" s="15"/>
      <c r="V563" s="15"/>
      <c r="W563" s="15"/>
      <c r="X563" s="15"/>
      <c r="Y563" s="15"/>
      <c r="Z563" s="15"/>
      <c r="AA563" s="15"/>
      <c r="AB563" s="15"/>
      <c r="AC563" s="15"/>
    </row>
    <row r="564">
      <c r="A564" s="8">
        <v>2.1502688E7</v>
      </c>
      <c r="B564" s="9">
        <v>0.77</v>
      </c>
      <c r="C564" s="9">
        <v>0.97</v>
      </c>
      <c r="D564" s="9">
        <v>0.75</v>
      </c>
      <c r="E564" s="9">
        <v>0.56</v>
      </c>
      <c r="F564" s="9">
        <v>0.59</v>
      </c>
      <c r="G564" s="9">
        <v>0.73</v>
      </c>
      <c r="H564" s="9">
        <v>0.86</v>
      </c>
      <c r="I564" s="9">
        <v>0.759999999999998</v>
      </c>
      <c r="J564" s="9">
        <v>0.83</v>
      </c>
      <c r="K564" s="9">
        <v>0.88</v>
      </c>
      <c r="L564" s="9">
        <v>0.85</v>
      </c>
      <c r="M564" s="9">
        <v>0.89</v>
      </c>
      <c r="N564" s="9">
        <f t="shared" si="1"/>
        <v>0.7866666667</v>
      </c>
      <c r="O564" s="10" t="str">
        <f t="shared" si="2"/>
        <v>#REF!</v>
      </c>
      <c r="P564" s="11">
        <v>119.0</v>
      </c>
      <c r="Q564" s="12">
        <f>Revenue!Q564</f>
        <v>34124.44</v>
      </c>
      <c r="R564" s="16">
        <v>259.0</v>
      </c>
      <c r="S564" s="14">
        <v>6.0</v>
      </c>
      <c r="T564" s="15"/>
      <c r="U564" s="15"/>
      <c r="V564" s="15"/>
      <c r="W564" s="15"/>
      <c r="X564" s="15"/>
      <c r="Y564" s="15"/>
      <c r="Z564" s="15"/>
      <c r="AA564" s="15"/>
      <c r="AB564" s="15"/>
      <c r="AC564" s="15"/>
    </row>
    <row r="565">
      <c r="A565" s="8">
        <v>2.2158655E7</v>
      </c>
      <c r="B565" s="9">
        <v>0.69</v>
      </c>
      <c r="C565" s="9">
        <v>0.86</v>
      </c>
      <c r="D565" s="9">
        <v>0.75</v>
      </c>
      <c r="E565" s="9">
        <v>0.47</v>
      </c>
      <c r="F565" s="9">
        <v>0.7</v>
      </c>
      <c r="G565" s="9">
        <v>0.87</v>
      </c>
      <c r="H565" s="9">
        <v>0.79</v>
      </c>
      <c r="I565" s="9">
        <v>0.839999999999997</v>
      </c>
      <c r="J565" s="9">
        <v>0.76</v>
      </c>
      <c r="K565" s="9">
        <v>0.77</v>
      </c>
      <c r="L565" s="9">
        <v>0.88</v>
      </c>
      <c r="M565" s="9">
        <v>0.97</v>
      </c>
      <c r="N565" s="9">
        <f t="shared" si="1"/>
        <v>0.7791666667</v>
      </c>
      <c r="O565" s="10" t="str">
        <f t="shared" si="2"/>
        <v>#REF!</v>
      </c>
      <c r="P565" s="11">
        <v>75.0</v>
      </c>
      <c r="Q565" s="12">
        <f>Revenue!Q565</f>
        <v>21321.75</v>
      </c>
      <c r="R565" s="16">
        <v>259.0</v>
      </c>
      <c r="S565" s="14">
        <v>5.0</v>
      </c>
      <c r="T565" s="15"/>
      <c r="U565" s="15"/>
      <c r="V565" s="15"/>
      <c r="W565" s="15"/>
      <c r="X565" s="15"/>
      <c r="Y565" s="15"/>
      <c r="Z565" s="15"/>
      <c r="AA565" s="15"/>
      <c r="AB565" s="15"/>
      <c r="AC565" s="15"/>
    </row>
    <row r="566">
      <c r="A566" s="8">
        <v>2.2224937E7</v>
      </c>
      <c r="B566" s="9">
        <v>0.99</v>
      </c>
      <c r="C566" s="9">
        <v>0.91</v>
      </c>
      <c r="D566" s="9">
        <v>0.58</v>
      </c>
      <c r="E566" s="9">
        <v>0.64</v>
      </c>
      <c r="F566" s="9">
        <v>0.55</v>
      </c>
      <c r="G566" s="9">
        <v>0.86</v>
      </c>
      <c r="H566" s="9">
        <v>0.72</v>
      </c>
      <c r="I566" s="9">
        <v>0.849999999999997</v>
      </c>
      <c r="J566" s="9">
        <v>0.76</v>
      </c>
      <c r="K566" s="9">
        <v>0.82</v>
      </c>
      <c r="L566" s="9">
        <v>0.93</v>
      </c>
      <c r="M566" s="9">
        <v>0.96</v>
      </c>
      <c r="N566" s="9">
        <f t="shared" si="1"/>
        <v>0.7975</v>
      </c>
      <c r="O566" s="10" t="str">
        <f t="shared" si="2"/>
        <v>#REF!</v>
      </c>
      <c r="P566" s="11">
        <v>54.0</v>
      </c>
      <c r="Q566" s="12">
        <f>Revenue!Q566</f>
        <v>15700.5</v>
      </c>
      <c r="R566" s="16">
        <v>259.0</v>
      </c>
      <c r="S566" s="14">
        <v>4.0</v>
      </c>
      <c r="T566" s="15"/>
      <c r="U566" s="15"/>
      <c r="V566" s="15"/>
      <c r="W566" s="15"/>
      <c r="X566" s="15"/>
      <c r="Y566" s="15"/>
      <c r="Z566" s="15"/>
      <c r="AA566" s="15"/>
      <c r="AB566" s="15"/>
      <c r="AC566" s="15"/>
    </row>
    <row r="567">
      <c r="A567" s="8">
        <v>2.2526082E7</v>
      </c>
      <c r="B567" s="9">
        <v>0.93</v>
      </c>
      <c r="C567" s="9">
        <v>0.94</v>
      </c>
      <c r="D567" s="9">
        <v>0.6</v>
      </c>
      <c r="E567" s="9">
        <v>0.72</v>
      </c>
      <c r="F567" s="9">
        <v>0.5</v>
      </c>
      <c r="G567" s="9">
        <v>0.65</v>
      </c>
      <c r="H567" s="9">
        <v>0.9</v>
      </c>
      <c r="I567" s="9">
        <v>0.989999999999994</v>
      </c>
      <c r="J567" s="9">
        <v>0.96</v>
      </c>
      <c r="K567" s="9">
        <v>0.89</v>
      </c>
      <c r="L567" s="9">
        <v>0.85</v>
      </c>
      <c r="M567" s="9">
        <v>0.75</v>
      </c>
      <c r="N567" s="9">
        <f t="shared" si="1"/>
        <v>0.8066666667</v>
      </c>
      <c r="O567" s="10" t="str">
        <f t="shared" si="2"/>
        <v>#REF!</v>
      </c>
      <c r="P567" s="11">
        <v>70.0</v>
      </c>
      <c r="Q567" s="12">
        <f>Revenue!Q567</f>
        <v>20585.6</v>
      </c>
      <c r="R567" s="16">
        <v>259.0</v>
      </c>
      <c r="S567" s="14">
        <v>4.0</v>
      </c>
      <c r="T567" s="15"/>
      <c r="U567" s="15"/>
      <c r="V567" s="15"/>
      <c r="W567" s="15"/>
      <c r="X567" s="15"/>
      <c r="Y567" s="15"/>
      <c r="Z567" s="15"/>
      <c r="AA567" s="15"/>
      <c r="AB567" s="15"/>
      <c r="AC567" s="15"/>
    </row>
    <row r="568">
      <c r="A568" s="8">
        <v>2.3269741E7</v>
      </c>
      <c r="B568" s="9">
        <v>0.63</v>
      </c>
      <c r="C568" s="9">
        <v>0.82</v>
      </c>
      <c r="D568" s="9">
        <v>0.43</v>
      </c>
      <c r="E568" s="9">
        <v>0.54</v>
      </c>
      <c r="F568" s="9">
        <v>0.71</v>
      </c>
      <c r="G568" s="9">
        <v>0.78</v>
      </c>
      <c r="H568" s="9">
        <v>0.88</v>
      </c>
      <c r="I568" s="9">
        <v>0.789999999999998</v>
      </c>
      <c r="J568" s="9">
        <v>0.81</v>
      </c>
      <c r="K568" s="9">
        <v>0.98</v>
      </c>
      <c r="L568" s="9">
        <v>1.0</v>
      </c>
      <c r="M568" s="9">
        <v>0.9</v>
      </c>
      <c r="N568" s="9">
        <f t="shared" si="1"/>
        <v>0.7725</v>
      </c>
      <c r="O568" s="10" t="str">
        <f t="shared" si="2"/>
        <v>#REF!</v>
      </c>
      <c r="P568" s="11">
        <v>190.0</v>
      </c>
      <c r="Q568" s="12">
        <f>Revenue!Q568</f>
        <v>53538.2</v>
      </c>
      <c r="R568" s="16">
        <v>259.0</v>
      </c>
      <c r="S568" s="14">
        <v>8.0</v>
      </c>
      <c r="T568" s="15"/>
      <c r="U568" s="15"/>
      <c r="V568" s="15"/>
      <c r="W568" s="15"/>
      <c r="X568" s="15"/>
      <c r="Y568" s="15"/>
      <c r="Z568" s="15"/>
      <c r="AA568" s="15"/>
      <c r="AB568" s="15"/>
      <c r="AC568" s="15"/>
    </row>
    <row r="569">
      <c r="A569" s="8">
        <v>2.3379616E7</v>
      </c>
      <c r="B569" s="9">
        <v>0.64</v>
      </c>
      <c r="C569" s="9">
        <v>0.94</v>
      </c>
      <c r="D569" s="9">
        <v>0.52</v>
      </c>
      <c r="E569" s="9">
        <v>0.46</v>
      </c>
      <c r="F569" s="9">
        <v>0.8</v>
      </c>
      <c r="G569" s="9">
        <v>0.73</v>
      </c>
      <c r="H569" s="9">
        <v>0.84</v>
      </c>
      <c r="I569" s="9">
        <v>0.859999999999996</v>
      </c>
      <c r="J569" s="9">
        <v>0.93</v>
      </c>
      <c r="K569" s="9">
        <v>0.73</v>
      </c>
      <c r="L569" s="9">
        <v>0.83</v>
      </c>
      <c r="M569" s="9">
        <v>0.94</v>
      </c>
      <c r="N569" s="9">
        <f t="shared" si="1"/>
        <v>0.7683333333</v>
      </c>
      <c r="O569" s="10" t="str">
        <f t="shared" si="2"/>
        <v>#REF!</v>
      </c>
      <c r="P569" s="11">
        <v>109.0</v>
      </c>
      <c r="Q569" s="12">
        <f>Revenue!Q569</f>
        <v>30525.45</v>
      </c>
      <c r="R569" s="16">
        <v>259.0</v>
      </c>
      <c r="S569" s="14">
        <v>5.0</v>
      </c>
      <c r="T569" s="15"/>
      <c r="U569" s="15"/>
      <c r="V569" s="15"/>
      <c r="W569" s="15"/>
      <c r="X569" s="15"/>
      <c r="Y569" s="15"/>
      <c r="Z569" s="15"/>
      <c r="AA569" s="15"/>
      <c r="AB569" s="15"/>
      <c r="AC569" s="15"/>
    </row>
    <row r="570">
      <c r="A570" s="8">
        <v>2.3503908E7</v>
      </c>
      <c r="B570" s="9">
        <v>0.63</v>
      </c>
      <c r="C570" s="9">
        <v>0.73</v>
      </c>
      <c r="D570" s="9">
        <v>0.76</v>
      </c>
      <c r="E570" s="9">
        <v>0.83</v>
      </c>
      <c r="F570" s="9">
        <v>0.44</v>
      </c>
      <c r="G570" s="9">
        <v>0.73</v>
      </c>
      <c r="H570" s="9">
        <v>0.96</v>
      </c>
      <c r="I570" s="9">
        <v>0.759999999999998</v>
      </c>
      <c r="J570" s="9">
        <v>0.78</v>
      </c>
      <c r="K570" s="9">
        <v>0.94</v>
      </c>
      <c r="L570" s="9">
        <v>0.91</v>
      </c>
      <c r="M570" s="9">
        <v>0.74</v>
      </c>
      <c r="N570" s="9">
        <f t="shared" si="1"/>
        <v>0.7675</v>
      </c>
      <c r="O570" s="10" t="str">
        <f t="shared" si="2"/>
        <v>#REF!</v>
      </c>
      <c r="P570" s="11">
        <v>212.0</v>
      </c>
      <c r="Q570" s="12">
        <f>Revenue!Q570</f>
        <v>59374.84</v>
      </c>
      <c r="R570" s="16">
        <v>259.0</v>
      </c>
      <c r="S570" s="14">
        <v>9.0</v>
      </c>
      <c r="T570" s="15"/>
      <c r="U570" s="15"/>
      <c r="V570" s="15"/>
      <c r="W570" s="15"/>
      <c r="X570" s="15"/>
      <c r="Y570" s="15"/>
      <c r="Z570" s="15"/>
      <c r="AA570" s="15"/>
      <c r="AB570" s="15"/>
      <c r="AC570" s="15"/>
    </row>
    <row r="571">
      <c r="A571" s="8">
        <v>2.3861616E7</v>
      </c>
      <c r="B571" s="9">
        <v>0.83</v>
      </c>
      <c r="C571" s="9">
        <v>0.69</v>
      </c>
      <c r="D571" s="9">
        <v>0.46</v>
      </c>
      <c r="E571" s="9">
        <v>0.7</v>
      </c>
      <c r="F571" s="9">
        <v>0.48</v>
      </c>
      <c r="G571" s="9">
        <v>0.69</v>
      </c>
      <c r="H571" s="9">
        <v>0.73</v>
      </c>
      <c r="I571" s="9">
        <v>0.999999999999993</v>
      </c>
      <c r="J571" s="9">
        <v>0.73</v>
      </c>
      <c r="K571" s="9">
        <v>0.74</v>
      </c>
      <c r="L571" s="9">
        <v>0.91</v>
      </c>
      <c r="M571" s="9">
        <v>0.81</v>
      </c>
      <c r="N571" s="9">
        <f t="shared" si="1"/>
        <v>0.7308333333</v>
      </c>
      <c r="O571" s="10" t="str">
        <f t="shared" si="2"/>
        <v>#REF!</v>
      </c>
      <c r="P571" s="11">
        <v>125.0</v>
      </c>
      <c r="Q571" s="12">
        <f>Revenue!Q571</f>
        <v>33346.25</v>
      </c>
      <c r="R571" s="16">
        <v>259.0</v>
      </c>
      <c r="S571" s="14">
        <v>4.0</v>
      </c>
      <c r="T571" s="15"/>
      <c r="U571" s="15"/>
      <c r="V571" s="15"/>
      <c r="W571" s="15"/>
      <c r="X571" s="15"/>
      <c r="Y571" s="15"/>
      <c r="Z571" s="15"/>
      <c r="AA571" s="15"/>
      <c r="AB571" s="15"/>
      <c r="AC571" s="15"/>
    </row>
    <row r="572">
      <c r="A572" s="8">
        <v>2.4494716E7</v>
      </c>
      <c r="B572" s="9">
        <v>0.87</v>
      </c>
      <c r="C572" s="9">
        <v>0.87</v>
      </c>
      <c r="D572" s="9">
        <v>0.76</v>
      </c>
      <c r="E572" s="9">
        <v>0.58</v>
      </c>
      <c r="F572" s="9">
        <v>0.84</v>
      </c>
      <c r="G572" s="9">
        <v>0.88</v>
      </c>
      <c r="H572" s="9">
        <v>0.93</v>
      </c>
      <c r="I572" s="9">
        <v>0.849999999999997</v>
      </c>
      <c r="J572" s="9">
        <v>0.85</v>
      </c>
      <c r="K572" s="9">
        <v>0.83</v>
      </c>
      <c r="L572" s="9">
        <v>0.83</v>
      </c>
      <c r="M572" s="9">
        <v>0.94</v>
      </c>
      <c r="N572" s="9">
        <f t="shared" si="1"/>
        <v>0.8358333333</v>
      </c>
      <c r="O572" s="10" t="str">
        <f t="shared" si="2"/>
        <v>#REF!</v>
      </c>
      <c r="P572" s="11">
        <v>161.0</v>
      </c>
      <c r="Q572" s="12">
        <f>Revenue!Q572</f>
        <v>49133.98</v>
      </c>
      <c r="R572" s="16">
        <v>259.0</v>
      </c>
      <c r="S572" s="14">
        <v>8.0</v>
      </c>
      <c r="T572" s="15"/>
      <c r="U572" s="15"/>
      <c r="V572" s="15"/>
      <c r="W572" s="15"/>
      <c r="X572" s="15"/>
      <c r="Y572" s="15"/>
      <c r="Z572" s="15"/>
      <c r="AA572" s="15"/>
      <c r="AB572" s="15"/>
      <c r="AC572" s="15"/>
    </row>
    <row r="573">
      <c r="A573" s="8">
        <v>6054968.0</v>
      </c>
      <c r="B573" s="9">
        <v>0.88</v>
      </c>
      <c r="C573" s="9">
        <v>0.68</v>
      </c>
      <c r="D573" s="9">
        <v>0.75</v>
      </c>
      <c r="E573" s="9">
        <v>0.71</v>
      </c>
      <c r="F573" s="9">
        <v>0.6</v>
      </c>
      <c r="G573" s="9">
        <v>1.0</v>
      </c>
      <c r="H573" s="9">
        <v>0.75</v>
      </c>
      <c r="I573" s="9">
        <v>0.709999999999999</v>
      </c>
      <c r="J573" s="9">
        <v>0.85</v>
      </c>
      <c r="K573" s="9">
        <v>0.75</v>
      </c>
      <c r="L573" s="9">
        <v>0.99</v>
      </c>
      <c r="M573" s="9">
        <v>0.91</v>
      </c>
      <c r="N573" s="9">
        <f t="shared" si="1"/>
        <v>0.7983333333</v>
      </c>
      <c r="O573" s="10" t="str">
        <f t="shared" si="2"/>
        <v>#REF!</v>
      </c>
      <c r="P573" s="11">
        <v>120.0</v>
      </c>
      <c r="Q573" s="12">
        <f>Revenue!Q573</f>
        <v>34966.8</v>
      </c>
      <c r="R573" s="16">
        <v>259.0</v>
      </c>
      <c r="S573" s="14">
        <v>8.0</v>
      </c>
      <c r="T573" s="15"/>
      <c r="U573" s="15"/>
      <c r="V573" s="15"/>
      <c r="W573" s="15"/>
      <c r="X573" s="15"/>
      <c r="Y573" s="15"/>
      <c r="Z573" s="15"/>
      <c r="AA573" s="15"/>
      <c r="AB573" s="15"/>
      <c r="AC573" s="15"/>
    </row>
    <row r="574">
      <c r="A574" s="8">
        <v>8319329.0</v>
      </c>
      <c r="B574" s="9">
        <v>0.87</v>
      </c>
      <c r="C574" s="9">
        <v>0.91</v>
      </c>
      <c r="D574" s="9">
        <v>0.45</v>
      </c>
      <c r="E574" s="9">
        <v>0.68</v>
      </c>
      <c r="F574" s="9">
        <v>0.64</v>
      </c>
      <c r="G574" s="9">
        <v>0.81</v>
      </c>
      <c r="H574" s="9">
        <v>0.81</v>
      </c>
      <c r="I574" s="9">
        <v>0.799999999999998</v>
      </c>
      <c r="J574" s="9">
        <v>0.83</v>
      </c>
      <c r="K574" s="9">
        <v>0.92</v>
      </c>
      <c r="L574" s="9">
        <v>0.8</v>
      </c>
      <c r="M574" s="9">
        <v>0.87</v>
      </c>
      <c r="N574" s="9">
        <f t="shared" si="1"/>
        <v>0.7825</v>
      </c>
      <c r="O574" s="10" t="str">
        <f t="shared" si="2"/>
        <v>#REF!</v>
      </c>
      <c r="P574" s="11">
        <v>130.0</v>
      </c>
      <c r="Q574" s="12">
        <f>Revenue!Q574</f>
        <v>37081.2</v>
      </c>
      <c r="R574" s="16">
        <v>259.0</v>
      </c>
      <c r="S574" s="14">
        <v>8.0</v>
      </c>
      <c r="T574" s="15"/>
      <c r="U574" s="15"/>
      <c r="V574" s="15"/>
      <c r="W574" s="15"/>
      <c r="X574" s="15"/>
      <c r="Y574" s="15"/>
      <c r="Z574" s="15"/>
      <c r="AA574" s="15"/>
      <c r="AB574" s="15"/>
      <c r="AC574" s="15"/>
    </row>
    <row r="575">
      <c r="A575" s="8">
        <v>1.0432579E7</v>
      </c>
      <c r="B575" s="9">
        <v>0.91</v>
      </c>
      <c r="C575" s="9">
        <v>0.79</v>
      </c>
      <c r="D575" s="9">
        <v>0.6</v>
      </c>
      <c r="E575" s="9">
        <v>0.8</v>
      </c>
      <c r="F575" s="9">
        <v>0.51</v>
      </c>
      <c r="G575" s="9">
        <v>0.93</v>
      </c>
      <c r="H575" s="9">
        <v>0.7</v>
      </c>
      <c r="I575" s="9">
        <v>0.859999999999996</v>
      </c>
      <c r="J575" s="9">
        <v>0.73</v>
      </c>
      <c r="K575" s="9">
        <v>0.97</v>
      </c>
      <c r="L575" s="9">
        <v>0.83</v>
      </c>
      <c r="M575" s="9">
        <v>0.74</v>
      </c>
      <c r="N575" s="9">
        <f t="shared" si="1"/>
        <v>0.7808333333</v>
      </c>
      <c r="O575" s="10" t="str">
        <f t="shared" si="2"/>
        <v>#REF!</v>
      </c>
      <c r="P575" s="11">
        <v>120.0</v>
      </c>
      <c r="Q575" s="12">
        <f>Revenue!Q575</f>
        <v>34177.2</v>
      </c>
      <c r="R575" s="16">
        <v>259.0</v>
      </c>
      <c r="S575" s="14">
        <v>6.0</v>
      </c>
      <c r="T575" s="15"/>
      <c r="U575" s="15"/>
      <c r="V575" s="15"/>
      <c r="W575" s="15"/>
      <c r="X575" s="15"/>
      <c r="Y575" s="15"/>
      <c r="Z575" s="15"/>
      <c r="AA575" s="15"/>
      <c r="AB575" s="15"/>
      <c r="AC575" s="15"/>
    </row>
    <row r="576">
      <c r="A576" s="8">
        <v>1.1303968E7</v>
      </c>
      <c r="B576" s="9">
        <v>0.81</v>
      </c>
      <c r="C576" s="9">
        <v>0.84</v>
      </c>
      <c r="D576" s="9">
        <v>0.82</v>
      </c>
      <c r="E576" s="9">
        <v>0.65</v>
      </c>
      <c r="F576" s="9">
        <v>0.49</v>
      </c>
      <c r="G576" s="9">
        <v>0.82</v>
      </c>
      <c r="H576" s="9">
        <v>0.91</v>
      </c>
      <c r="I576" s="9">
        <v>0.949999999999994</v>
      </c>
      <c r="J576" s="9">
        <v>0.94</v>
      </c>
      <c r="K576" s="9">
        <v>0.87</v>
      </c>
      <c r="L576" s="9">
        <v>0.94</v>
      </c>
      <c r="M576" s="9">
        <v>0.95</v>
      </c>
      <c r="N576" s="9">
        <f t="shared" si="1"/>
        <v>0.8325</v>
      </c>
      <c r="O576" s="10" t="str">
        <f t="shared" si="2"/>
        <v>#REF!</v>
      </c>
      <c r="P576" s="11">
        <v>155.0</v>
      </c>
      <c r="Q576" s="12">
        <f>Revenue!Q576</f>
        <v>47092.1</v>
      </c>
      <c r="R576" s="16">
        <v>259.0</v>
      </c>
      <c r="S576" s="14">
        <v>6.0</v>
      </c>
      <c r="T576" s="15"/>
      <c r="U576" s="15"/>
      <c r="V576" s="15"/>
      <c r="W576" s="15"/>
      <c r="X576" s="15"/>
      <c r="Y576" s="15"/>
      <c r="Z576" s="15"/>
      <c r="AA576" s="15"/>
      <c r="AB576" s="15"/>
      <c r="AC576" s="15"/>
    </row>
    <row r="577">
      <c r="A577" s="8">
        <v>1.4826133E7</v>
      </c>
      <c r="B577" s="9">
        <v>0.67</v>
      </c>
      <c r="C577" s="9">
        <v>0.89</v>
      </c>
      <c r="D577" s="9">
        <v>0.66</v>
      </c>
      <c r="E577" s="9">
        <v>0.51</v>
      </c>
      <c r="F577" s="9">
        <v>0.57</v>
      </c>
      <c r="G577" s="9">
        <v>0.76</v>
      </c>
      <c r="H577" s="9">
        <v>0.91</v>
      </c>
      <c r="I577" s="9">
        <v>0.749999999999999</v>
      </c>
      <c r="J577" s="9">
        <v>0.93</v>
      </c>
      <c r="K577" s="9">
        <v>0.83</v>
      </c>
      <c r="L577" s="9">
        <v>1.0</v>
      </c>
      <c r="M577" s="9">
        <v>0.89</v>
      </c>
      <c r="N577" s="9">
        <f t="shared" si="1"/>
        <v>0.7808333333</v>
      </c>
      <c r="O577" s="10" t="str">
        <f t="shared" si="2"/>
        <v>#REF!</v>
      </c>
      <c r="P577" s="11">
        <v>120.0</v>
      </c>
      <c r="Q577" s="12">
        <f>Revenue!Q577</f>
        <v>34152</v>
      </c>
      <c r="R577" s="16">
        <v>259.0</v>
      </c>
      <c r="S577" s="14">
        <v>5.0</v>
      </c>
      <c r="T577" s="15"/>
      <c r="U577" s="15"/>
      <c r="V577" s="15"/>
      <c r="W577" s="15"/>
      <c r="X577" s="15"/>
      <c r="Y577" s="15"/>
      <c r="Z577" s="15"/>
      <c r="AA577" s="15"/>
      <c r="AB577" s="15"/>
      <c r="AC577" s="15"/>
    </row>
    <row r="578">
      <c r="A578" s="8">
        <v>1.5144296E7</v>
      </c>
      <c r="B578" s="9">
        <v>0.91</v>
      </c>
      <c r="C578" s="9">
        <v>0.92</v>
      </c>
      <c r="D578" s="9">
        <v>0.75</v>
      </c>
      <c r="E578" s="9">
        <v>0.8</v>
      </c>
      <c r="F578" s="9">
        <v>0.75</v>
      </c>
      <c r="G578" s="9">
        <v>0.88</v>
      </c>
      <c r="H578" s="9">
        <v>0.99</v>
      </c>
      <c r="I578" s="9">
        <v>0.739999999999999</v>
      </c>
      <c r="J578" s="9">
        <v>0.94</v>
      </c>
      <c r="K578" s="9">
        <v>0.75</v>
      </c>
      <c r="L578" s="9">
        <v>0.75</v>
      </c>
      <c r="M578" s="9">
        <v>0.73</v>
      </c>
      <c r="N578" s="9">
        <f t="shared" si="1"/>
        <v>0.8258333333</v>
      </c>
      <c r="O578" s="10" t="str">
        <f t="shared" si="2"/>
        <v>#REF!</v>
      </c>
      <c r="P578" s="11">
        <v>89.0</v>
      </c>
      <c r="Q578" s="12">
        <f>Revenue!Q578</f>
        <v>26796.12</v>
      </c>
      <c r="R578" s="16">
        <v>259.0</v>
      </c>
      <c r="S578" s="14">
        <v>5.0</v>
      </c>
      <c r="T578" s="15"/>
      <c r="U578" s="15"/>
      <c r="V578" s="15"/>
      <c r="W578" s="15"/>
      <c r="X578" s="15"/>
      <c r="Y578" s="15"/>
      <c r="Z578" s="15"/>
      <c r="AA578" s="15"/>
      <c r="AB578" s="15"/>
      <c r="AC578" s="15"/>
    </row>
    <row r="579">
      <c r="A579" s="8">
        <v>1.5506756E7</v>
      </c>
      <c r="B579" s="9">
        <v>0.84</v>
      </c>
      <c r="C579" s="9">
        <v>0.98</v>
      </c>
      <c r="D579" s="9">
        <v>0.6</v>
      </c>
      <c r="E579" s="9">
        <v>0.57</v>
      </c>
      <c r="F579" s="9">
        <v>0.8</v>
      </c>
      <c r="G579" s="9">
        <v>0.67</v>
      </c>
      <c r="H579" s="9">
        <v>0.84</v>
      </c>
      <c r="I579" s="9">
        <v>0.879999999999996</v>
      </c>
      <c r="J579" s="9">
        <v>0.99</v>
      </c>
      <c r="K579" s="9">
        <v>0.78</v>
      </c>
      <c r="L579" s="9">
        <v>0.78</v>
      </c>
      <c r="M579" s="9">
        <v>0.69</v>
      </c>
      <c r="N579" s="9">
        <f t="shared" si="1"/>
        <v>0.785</v>
      </c>
      <c r="O579" s="10" t="str">
        <f t="shared" si="2"/>
        <v>#REF!</v>
      </c>
      <c r="P579" s="11">
        <v>179.0</v>
      </c>
      <c r="Q579" s="12">
        <f>Revenue!Q579</f>
        <v>51206.53</v>
      </c>
      <c r="R579" s="16">
        <v>259.0</v>
      </c>
      <c r="S579" s="14">
        <v>5.0</v>
      </c>
      <c r="T579" s="15"/>
      <c r="U579" s="15"/>
      <c r="V579" s="15"/>
      <c r="W579" s="15"/>
      <c r="X579" s="15"/>
      <c r="Y579" s="15"/>
      <c r="Z579" s="15"/>
      <c r="AA579" s="15"/>
      <c r="AB579" s="15"/>
      <c r="AC579" s="15"/>
    </row>
    <row r="580">
      <c r="A580" s="8">
        <v>1.5706319E7</v>
      </c>
      <c r="B580" s="9">
        <v>0.67</v>
      </c>
      <c r="C580" s="9">
        <v>0.78</v>
      </c>
      <c r="D580" s="9">
        <v>0.5</v>
      </c>
      <c r="E580" s="9">
        <v>0.77</v>
      </c>
      <c r="F580" s="9">
        <v>0.6</v>
      </c>
      <c r="G580" s="9">
        <v>0.74</v>
      </c>
      <c r="H580" s="9">
        <v>0.86</v>
      </c>
      <c r="I580" s="9">
        <v>0.749999999999999</v>
      </c>
      <c r="J580" s="9">
        <v>0.88</v>
      </c>
      <c r="K580" s="9">
        <v>0.77</v>
      </c>
      <c r="L580" s="9">
        <v>0.72</v>
      </c>
      <c r="M580" s="9">
        <v>0.72</v>
      </c>
      <c r="N580" s="9">
        <f t="shared" si="1"/>
        <v>0.73</v>
      </c>
      <c r="O580" s="10" t="str">
        <f t="shared" si="2"/>
        <v>#REF!</v>
      </c>
      <c r="P580" s="11">
        <v>149.0</v>
      </c>
      <c r="Q580" s="12">
        <f>Revenue!Q580</f>
        <v>39650.39</v>
      </c>
      <c r="R580" s="16">
        <v>259.0</v>
      </c>
      <c r="S580" s="14">
        <v>5.0</v>
      </c>
      <c r="T580" s="15"/>
      <c r="U580" s="15"/>
      <c r="V580" s="15"/>
      <c r="W580" s="15"/>
      <c r="X580" s="15"/>
      <c r="Y580" s="15"/>
      <c r="Z580" s="15"/>
      <c r="AA580" s="15"/>
      <c r="AB580" s="15"/>
      <c r="AC580" s="15"/>
    </row>
    <row r="581">
      <c r="A581" s="8">
        <v>1.5928553E7</v>
      </c>
      <c r="B581" s="9">
        <v>0.92</v>
      </c>
      <c r="C581" s="9">
        <v>0.77</v>
      </c>
      <c r="D581" s="9">
        <v>0.74</v>
      </c>
      <c r="E581" s="9">
        <v>0.56</v>
      </c>
      <c r="F581" s="9">
        <v>0.63</v>
      </c>
      <c r="G581" s="9">
        <v>0.79</v>
      </c>
      <c r="H581" s="9">
        <v>0.81</v>
      </c>
      <c r="I581" s="9">
        <v>0.969999999999994</v>
      </c>
      <c r="J581" s="9">
        <v>0.79</v>
      </c>
      <c r="K581" s="9">
        <v>0.94</v>
      </c>
      <c r="L581" s="9">
        <v>0.73</v>
      </c>
      <c r="M581" s="9">
        <v>0.84</v>
      </c>
      <c r="N581" s="9">
        <f t="shared" si="1"/>
        <v>0.7908333333</v>
      </c>
      <c r="O581" s="10" t="str">
        <f t="shared" si="2"/>
        <v>#REF!</v>
      </c>
      <c r="P581" s="11">
        <v>139.0</v>
      </c>
      <c r="Q581" s="12">
        <f>Revenue!Q581</f>
        <v>40172.39</v>
      </c>
      <c r="R581" s="16">
        <v>259.0</v>
      </c>
      <c r="S581" s="14">
        <v>5.0</v>
      </c>
      <c r="T581" s="15"/>
      <c r="U581" s="15"/>
      <c r="V581" s="15"/>
      <c r="W581" s="15"/>
      <c r="X581" s="15"/>
      <c r="Y581" s="15"/>
      <c r="Z581" s="15"/>
      <c r="AA581" s="15"/>
      <c r="AB581" s="15"/>
      <c r="AC581" s="15"/>
    </row>
    <row r="582">
      <c r="A582" s="8">
        <v>1.6975215E7</v>
      </c>
      <c r="B582" s="9">
        <v>0.94</v>
      </c>
      <c r="C582" s="9">
        <v>0.73</v>
      </c>
      <c r="D582" s="9">
        <v>0.5</v>
      </c>
      <c r="E582" s="9">
        <v>0.58</v>
      </c>
      <c r="F582" s="9">
        <v>0.51</v>
      </c>
      <c r="G582" s="9">
        <v>0.67</v>
      </c>
      <c r="H582" s="9">
        <v>0.89</v>
      </c>
      <c r="I582" s="9">
        <v>0.779999999999998</v>
      </c>
      <c r="J582" s="9">
        <v>0.75</v>
      </c>
      <c r="K582" s="9">
        <v>0.92</v>
      </c>
      <c r="L582" s="9">
        <v>0.89</v>
      </c>
      <c r="M582" s="9">
        <v>0.97</v>
      </c>
      <c r="N582" s="9">
        <f t="shared" si="1"/>
        <v>0.7608333333</v>
      </c>
      <c r="O582" s="10" t="str">
        <f t="shared" si="2"/>
        <v>#REF!</v>
      </c>
      <c r="P582" s="11">
        <v>175.0</v>
      </c>
      <c r="Q582" s="12">
        <f>Revenue!Q582</f>
        <v>48641.25</v>
      </c>
      <c r="R582" s="16">
        <v>259.0</v>
      </c>
      <c r="S582" s="14">
        <v>5.0</v>
      </c>
      <c r="T582" s="15"/>
      <c r="U582" s="15"/>
      <c r="V582" s="15"/>
      <c r="W582" s="15"/>
      <c r="X582" s="15"/>
      <c r="Y582" s="15"/>
      <c r="Z582" s="15"/>
      <c r="AA582" s="15"/>
      <c r="AB582" s="15"/>
      <c r="AC582" s="15"/>
    </row>
    <row r="583">
      <c r="A583" s="8">
        <v>1.7434896E7</v>
      </c>
      <c r="B583" s="9">
        <v>0.86</v>
      </c>
      <c r="C583" s="9">
        <v>0.94</v>
      </c>
      <c r="D583" s="9">
        <v>0.61</v>
      </c>
      <c r="E583" s="9">
        <v>0.84</v>
      </c>
      <c r="F583" s="9">
        <v>0.62</v>
      </c>
      <c r="G583" s="9">
        <v>1.0</v>
      </c>
      <c r="H583" s="9">
        <v>0.97</v>
      </c>
      <c r="I583" s="9">
        <v>0.969999999999994</v>
      </c>
      <c r="J583" s="9">
        <v>0.8</v>
      </c>
      <c r="K583" s="9">
        <v>0.89</v>
      </c>
      <c r="L583" s="9">
        <v>0.75</v>
      </c>
      <c r="M583" s="9">
        <v>0.94</v>
      </c>
      <c r="N583" s="9">
        <f t="shared" si="1"/>
        <v>0.8491666667</v>
      </c>
      <c r="O583" s="10" t="str">
        <f t="shared" si="2"/>
        <v>#REF!</v>
      </c>
      <c r="P583" s="11">
        <v>118.0</v>
      </c>
      <c r="Q583" s="12">
        <f>Revenue!Q583</f>
        <v>36542.24</v>
      </c>
      <c r="R583" s="16">
        <v>259.0</v>
      </c>
      <c r="S583" s="14">
        <v>5.0</v>
      </c>
      <c r="T583" s="15"/>
      <c r="U583" s="15"/>
      <c r="V583" s="15"/>
      <c r="W583" s="15"/>
      <c r="X583" s="15"/>
      <c r="Y583" s="15"/>
      <c r="Z583" s="15"/>
      <c r="AA583" s="15"/>
      <c r="AB583" s="15"/>
      <c r="AC583" s="15"/>
    </row>
    <row r="584">
      <c r="A584" s="8">
        <v>1.7779066E7</v>
      </c>
      <c r="B584" s="9">
        <v>0.89</v>
      </c>
      <c r="C584" s="9">
        <v>0.86</v>
      </c>
      <c r="D584" s="9">
        <v>0.72</v>
      </c>
      <c r="E584" s="9">
        <v>0.88</v>
      </c>
      <c r="F584" s="9">
        <v>0.79</v>
      </c>
      <c r="G584" s="9">
        <v>0.7</v>
      </c>
      <c r="H584" s="9">
        <v>0.87</v>
      </c>
      <c r="I584" s="9">
        <v>0.809999999999997</v>
      </c>
      <c r="J584" s="9">
        <v>0.93</v>
      </c>
      <c r="K584" s="9">
        <v>0.86</v>
      </c>
      <c r="L584" s="9">
        <v>0.75</v>
      </c>
      <c r="M584" s="9">
        <v>0.78</v>
      </c>
      <c r="N584" s="9">
        <f t="shared" si="1"/>
        <v>0.82</v>
      </c>
      <c r="O584" s="10" t="str">
        <f t="shared" si="2"/>
        <v>#REF!</v>
      </c>
      <c r="P584" s="11">
        <v>145.0</v>
      </c>
      <c r="Q584" s="12">
        <f>Revenue!Q584</f>
        <v>43384</v>
      </c>
      <c r="R584" s="16">
        <v>259.0</v>
      </c>
      <c r="S584" s="14">
        <v>5.0</v>
      </c>
      <c r="T584" s="15"/>
      <c r="U584" s="15"/>
      <c r="V584" s="15"/>
      <c r="W584" s="15"/>
      <c r="X584" s="15"/>
      <c r="Y584" s="15"/>
      <c r="Z584" s="15"/>
      <c r="AA584" s="15"/>
      <c r="AB584" s="15"/>
      <c r="AC584" s="15"/>
    </row>
    <row r="585">
      <c r="A585" s="8">
        <v>1.8854027E7</v>
      </c>
      <c r="B585" s="9">
        <v>0.72</v>
      </c>
      <c r="C585" s="9">
        <v>0.93</v>
      </c>
      <c r="D585" s="9">
        <v>0.58</v>
      </c>
      <c r="E585" s="9">
        <v>0.89</v>
      </c>
      <c r="F585" s="9">
        <v>0.71</v>
      </c>
      <c r="G585" s="9">
        <v>0.94</v>
      </c>
      <c r="H585" s="9">
        <v>0.7</v>
      </c>
      <c r="I585" s="9">
        <v>0.859999999999996</v>
      </c>
      <c r="J585" s="9">
        <v>0.77</v>
      </c>
      <c r="K585" s="9">
        <v>0.9</v>
      </c>
      <c r="L585" s="9">
        <v>0.87</v>
      </c>
      <c r="M585" s="9">
        <v>0.91</v>
      </c>
      <c r="N585" s="9">
        <f t="shared" si="1"/>
        <v>0.815</v>
      </c>
      <c r="O585" s="10" t="str">
        <f t="shared" si="2"/>
        <v>#REF!</v>
      </c>
      <c r="P585" s="11">
        <v>175.0</v>
      </c>
      <c r="Q585" s="12">
        <f>Revenue!Q585</f>
        <v>51961</v>
      </c>
      <c r="R585" s="16">
        <v>259.0</v>
      </c>
      <c r="S585" s="14">
        <v>4.0</v>
      </c>
      <c r="T585" s="15"/>
      <c r="U585" s="15"/>
      <c r="V585" s="15"/>
      <c r="W585" s="15"/>
      <c r="X585" s="15"/>
      <c r="Y585" s="15"/>
      <c r="Z585" s="15"/>
      <c r="AA585" s="15"/>
      <c r="AB585" s="15"/>
      <c r="AC585" s="15"/>
    </row>
    <row r="586">
      <c r="A586" s="8">
        <v>1.9054304E7</v>
      </c>
      <c r="B586" s="9">
        <v>0.61</v>
      </c>
      <c r="C586" s="9">
        <v>0.74</v>
      </c>
      <c r="D586" s="9">
        <v>0.44</v>
      </c>
      <c r="E586" s="9">
        <v>0.47</v>
      </c>
      <c r="F586" s="9">
        <v>0.57</v>
      </c>
      <c r="G586" s="9">
        <v>0.83</v>
      </c>
      <c r="H586" s="9">
        <v>0.96</v>
      </c>
      <c r="I586" s="9">
        <v>0.7</v>
      </c>
      <c r="J586" s="9">
        <v>0.79</v>
      </c>
      <c r="K586" s="9">
        <v>0.81</v>
      </c>
      <c r="L586" s="9">
        <v>0.74</v>
      </c>
      <c r="M586" s="9">
        <v>0.74</v>
      </c>
      <c r="N586" s="9">
        <f t="shared" si="1"/>
        <v>0.7</v>
      </c>
      <c r="O586" s="10" t="str">
        <f t="shared" si="2"/>
        <v>#REF!</v>
      </c>
      <c r="P586" s="11">
        <v>169.0</v>
      </c>
      <c r="Q586" s="12">
        <f>Revenue!Q586</f>
        <v>43154.15</v>
      </c>
      <c r="R586" s="16">
        <v>259.0</v>
      </c>
      <c r="S586" s="14">
        <v>4.0</v>
      </c>
      <c r="T586" s="15"/>
      <c r="U586" s="15"/>
      <c r="V586" s="15"/>
      <c r="W586" s="15"/>
      <c r="X586" s="15"/>
      <c r="Y586" s="15"/>
      <c r="Z586" s="15"/>
      <c r="AA586" s="15"/>
      <c r="AB586" s="15"/>
      <c r="AC586" s="15"/>
    </row>
    <row r="587">
      <c r="A587" s="8">
        <v>2.0E7</v>
      </c>
      <c r="B587" s="9">
        <v>0.78</v>
      </c>
      <c r="C587" s="9">
        <v>0.79</v>
      </c>
      <c r="D587" s="9">
        <v>0.86</v>
      </c>
      <c r="E587" s="9">
        <v>0.66</v>
      </c>
      <c r="F587" s="9">
        <v>0.64</v>
      </c>
      <c r="G587" s="9">
        <v>0.7</v>
      </c>
      <c r="H587" s="9">
        <v>0.94</v>
      </c>
      <c r="I587" s="9">
        <v>0.889999999999996</v>
      </c>
      <c r="J587" s="9">
        <v>0.99</v>
      </c>
      <c r="K587" s="9">
        <v>0.88</v>
      </c>
      <c r="L587" s="9">
        <v>0.92</v>
      </c>
      <c r="M587" s="9">
        <v>0.93</v>
      </c>
      <c r="N587" s="9">
        <f t="shared" si="1"/>
        <v>0.8316666667</v>
      </c>
      <c r="O587" s="10" t="str">
        <f t="shared" si="2"/>
        <v>#REF!</v>
      </c>
      <c r="P587" s="11">
        <v>129.0</v>
      </c>
      <c r="Q587" s="12">
        <f>Revenue!Q587</f>
        <v>39182.46</v>
      </c>
      <c r="R587" s="13">
        <v>130.0</v>
      </c>
      <c r="S587" s="14">
        <v>7.0</v>
      </c>
      <c r="T587" s="15"/>
      <c r="U587" s="15"/>
      <c r="V587" s="15"/>
      <c r="W587" s="15"/>
      <c r="X587" s="15"/>
      <c r="Y587" s="15"/>
      <c r="Z587" s="15"/>
      <c r="AA587" s="15"/>
      <c r="AB587" s="15"/>
      <c r="AC587" s="15"/>
    </row>
    <row r="588">
      <c r="A588" s="8">
        <v>2.0000001E7</v>
      </c>
      <c r="B588" s="9">
        <v>0.64</v>
      </c>
      <c r="C588" s="9">
        <v>0.86</v>
      </c>
      <c r="D588" s="9">
        <v>0.42</v>
      </c>
      <c r="E588" s="9">
        <v>0.69</v>
      </c>
      <c r="F588" s="9">
        <v>0.82</v>
      </c>
      <c r="G588" s="9">
        <v>0.97</v>
      </c>
      <c r="H588" s="9">
        <v>0.88</v>
      </c>
      <c r="I588" s="9">
        <v>0.69</v>
      </c>
      <c r="J588" s="9">
        <v>0.75</v>
      </c>
      <c r="K588" s="9">
        <v>0.94</v>
      </c>
      <c r="L588" s="9">
        <v>0.81</v>
      </c>
      <c r="M588" s="9">
        <v>0.86</v>
      </c>
      <c r="N588" s="9">
        <f t="shared" si="1"/>
        <v>0.7775</v>
      </c>
      <c r="O588" s="10" t="str">
        <f t="shared" si="2"/>
        <v>#REF!</v>
      </c>
      <c r="P588" s="11">
        <v>179.0</v>
      </c>
      <c r="Q588" s="12">
        <f>Revenue!Q588</f>
        <v>50733.97</v>
      </c>
      <c r="R588" s="13">
        <v>199.0</v>
      </c>
      <c r="S588" s="14">
        <v>7.0</v>
      </c>
      <c r="T588" s="15"/>
      <c r="U588" s="15"/>
      <c r="V588" s="15"/>
      <c r="W588" s="15"/>
      <c r="X588" s="15"/>
      <c r="Y588" s="15"/>
      <c r="Z588" s="15"/>
      <c r="AA588" s="15"/>
      <c r="AB588" s="15"/>
      <c r="AC588" s="15"/>
    </row>
    <row r="589">
      <c r="A589" s="8">
        <v>2.0000002E7</v>
      </c>
      <c r="B589" s="9">
        <v>0.85</v>
      </c>
      <c r="C589" s="9">
        <v>0.8</v>
      </c>
      <c r="D589" s="9">
        <v>0.72</v>
      </c>
      <c r="E589" s="9">
        <v>0.81</v>
      </c>
      <c r="F589" s="9">
        <v>0.55</v>
      </c>
      <c r="G589" s="9">
        <v>1.0</v>
      </c>
      <c r="H589" s="9">
        <v>1.0</v>
      </c>
      <c r="I589" s="9">
        <v>0.979999999999994</v>
      </c>
      <c r="J589" s="9">
        <v>0.74</v>
      </c>
      <c r="K589" s="9">
        <v>0.76</v>
      </c>
      <c r="L589" s="9">
        <v>0.95</v>
      </c>
      <c r="M589" s="9">
        <v>0.89</v>
      </c>
      <c r="N589" s="9">
        <f t="shared" si="1"/>
        <v>0.8375</v>
      </c>
      <c r="O589" s="10" t="str">
        <f t="shared" si="2"/>
        <v>#REF!</v>
      </c>
      <c r="P589" s="11">
        <v>129.0</v>
      </c>
      <c r="Q589" s="12">
        <f>Revenue!Q589</f>
        <v>39428.85</v>
      </c>
      <c r="R589" s="13">
        <v>116.0</v>
      </c>
      <c r="S589" s="14">
        <v>7.0</v>
      </c>
      <c r="T589" s="15"/>
      <c r="U589" s="15"/>
      <c r="V589" s="15"/>
      <c r="W589" s="15"/>
      <c r="X589" s="15"/>
      <c r="Y589" s="15"/>
      <c r="Z589" s="15"/>
      <c r="AA589" s="15"/>
      <c r="AB589" s="15"/>
      <c r="AC589" s="15"/>
    </row>
    <row r="590">
      <c r="A590" s="8">
        <v>2.0000003E7</v>
      </c>
      <c r="B590" s="9">
        <v>0.69</v>
      </c>
      <c r="C590" s="9">
        <v>0.94</v>
      </c>
      <c r="D590" s="9">
        <v>0.72</v>
      </c>
      <c r="E590" s="9">
        <v>0.59</v>
      </c>
      <c r="F590" s="9">
        <v>0.75</v>
      </c>
      <c r="G590" s="9">
        <v>0.84</v>
      </c>
      <c r="H590" s="9">
        <v>0.91</v>
      </c>
      <c r="I590" s="9">
        <v>0.959999999999994</v>
      </c>
      <c r="J590" s="9">
        <v>0.94</v>
      </c>
      <c r="K590" s="9">
        <v>0.88</v>
      </c>
      <c r="L590" s="9">
        <v>0.86</v>
      </c>
      <c r="M590" s="9">
        <v>0.83</v>
      </c>
      <c r="N590" s="9">
        <f t="shared" si="1"/>
        <v>0.8258333333</v>
      </c>
      <c r="O590" s="10" t="str">
        <f t="shared" si="2"/>
        <v>#REF!</v>
      </c>
      <c r="P590" s="11">
        <v>169.0</v>
      </c>
      <c r="Q590" s="12">
        <f>Revenue!Q590</f>
        <v>50896.04</v>
      </c>
      <c r="R590" s="13">
        <v>223.0</v>
      </c>
      <c r="S590" s="14">
        <v>7.0</v>
      </c>
      <c r="T590" s="15"/>
      <c r="U590" s="15"/>
      <c r="V590" s="15"/>
      <c r="W590" s="15"/>
      <c r="X590" s="15"/>
      <c r="Y590" s="15"/>
      <c r="Z590" s="15"/>
      <c r="AA590" s="15"/>
      <c r="AB590" s="15"/>
      <c r="AC590" s="15"/>
    </row>
    <row r="591">
      <c r="A591" s="8">
        <v>2.0000004E7</v>
      </c>
      <c r="B591" s="9">
        <v>0.68</v>
      </c>
      <c r="C591" s="9">
        <v>0.93</v>
      </c>
      <c r="D591" s="9">
        <v>0.5</v>
      </c>
      <c r="E591" s="9">
        <v>0.49</v>
      </c>
      <c r="F591" s="9">
        <v>0.84</v>
      </c>
      <c r="G591" s="9">
        <v>0.87</v>
      </c>
      <c r="H591" s="9">
        <v>0.99</v>
      </c>
      <c r="I591" s="9">
        <v>0.809999999999997</v>
      </c>
      <c r="J591" s="9">
        <v>0.79</v>
      </c>
      <c r="K591" s="9">
        <v>0.79</v>
      </c>
      <c r="L591" s="9">
        <v>0.76</v>
      </c>
      <c r="M591" s="9">
        <v>0.96</v>
      </c>
      <c r="N591" s="9">
        <f t="shared" si="1"/>
        <v>0.7841666667</v>
      </c>
      <c r="O591" s="10" t="str">
        <f t="shared" si="2"/>
        <v>#REF!</v>
      </c>
      <c r="P591" s="11">
        <v>189.0</v>
      </c>
      <c r="Q591" s="12">
        <f>Revenue!Q591</f>
        <v>54055.89</v>
      </c>
      <c r="R591" s="13">
        <v>187.0</v>
      </c>
      <c r="S591" s="14">
        <v>7.0</v>
      </c>
      <c r="T591" s="15"/>
      <c r="U591" s="15"/>
      <c r="V591" s="15"/>
      <c r="W591" s="15"/>
      <c r="X591" s="15"/>
      <c r="Y591" s="15"/>
      <c r="Z591" s="15"/>
      <c r="AA591" s="15"/>
      <c r="AB591" s="15"/>
      <c r="AC591" s="15"/>
    </row>
    <row r="592">
      <c r="A592" s="8">
        <v>2.0000005E7</v>
      </c>
      <c r="B592" s="9">
        <v>0.87</v>
      </c>
      <c r="C592" s="9">
        <v>0.95</v>
      </c>
      <c r="D592" s="9">
        <v>0.44</v>
      </c>
      <c r="E592" s="9">
        <v>0.71</v>
      </c>
      <c r="F592" s="9">
        <v>0.42</v>
      </c>
      <c r="G592" s="9">
        <v>0.88</v>
      </c>
      <c r="H592" s="9">
        <v>0.89</v>
      </c>
      <c r="I592" s="9">
        <v>0.959999999999994</v>
      </c>
      <c r="J592" s="9">
        <v>0.76</v>
      </c>
      <c r="K592" s="9">
        <v>0.84</v>
      </c>
      <c r="L592" s="9">
        <v>0.71</v>
      </c>
      <c r="M592" s="9">
        <v>0.95</v>
      </c>
      <c r="N592" s="9">
        <f t="shared" si="1"/>
        <v>0.7816666667</v>
      </c>
      <c r="O592" s="10" t="str">
        <f t="shared" si="2"/>
        <v>#REF!</v>
      </c>
      <c r="P592" s="11">
        <v>150.0</v>
      </c>
      <c r="Q592" s="12">
        <f>Revenue!Q592</f>
        <v>42730.5</v>
      </c>
      <c r="R592" s="13">
        <v>177.0</v>
      </c>
      <c r="S592" s="14">
        <v>7.0</v>
      </c>
      <c r="T592" s="15"/>
      <c r="U592" s="15"/>
      <c r="V592" s="15"/>
      <c r="W592" s="15"/>
      <c r="X592" s="15"/>
      <c r="Y592" s="15"/>
      <c r="Z592" s="15"/>
      <c r="AA592" s="15"/>
      <c r="AB592" s="15"/>
      <c r="AC592" s="15"/>
    </row>
    <row r="593">
      <c r="A593" s="8">
        <v>2.0000006E7</v>
      </c>
      <c r="B593" s="9">
        <v>0.99</v>
      </c>
      <c r="C593" s="9">
        <v>0.68</v>
      </c>
      <c r="D593" s="9">
        <v>0.66</v>
      </c>
      <c r="E593" s="9">
        <v>0.64</v>
      </c>
      <c r="F593" s="9">
        <v>0.52</v>
      </c>
      <c r="G593" s="9">
        <v>0.72</v>
      </c>
      <c r="H593" s="9">
        <v>0.97</v>
      </c>
      <c r="I593" s="9">
        <v>0.909999999999995</v>
      </c>
      <c r="J593" s="9">
        <v>0.83</v>
      </c>
      <c r="K593" s="9">
        <v>0.93</v>
      </c>
      <c r="L593" s="9">
        <v>0.94</v>
      </c>
      <c r="M593" s="9">
        <v>0.8</v>
      </c>
      <c r="N593" s="9">
        <f t="shared" si="1"/>
        <v>0.7991666667</v>
      </c>
      <c r="O593" s="10" t="str">
        <f t="shared" si="2"/>
        <v>#REF!</v>
      </c>
      <c r="P593" s="11">
        <v>259.0</v>
      </c>
      <c r="Q593" s="12">
        <f>Revenue!Q593</f>
        <v>75659.08</v>
      </c>
      <c r="R593" s="13">
        <v>83.0</v>
      </c>
      <c r="S593" s="14">
        <v>7.0</v>
      </c>
      <c r="T593" s="15"/>
      <c r="U593" s="15"/>
      <c r="V593" s="15"/>
      <c r="W593" s="15"/>
      <c r="X593" s="15"/>
      <c r="Y593" s="15"/>
      <c r="Z593" s="15"/>
      <c r="AA593" s="15"/>
      <c r="AB593" s="15"/>
      <c r="AC593" s="15"/>
    </row>
    <row r="594">
      <c r="A594" s="8">
        <v>2.0000007E7</v>
      </c>
      <c r="B594" s="9">
        <v>0.75</v>
      </c>
      <c r="C594" s="9">
        <v>0.73</v>
      </c>
      <c r="D594" s="9">
        <v>0.79</v>
      </c>
      <c r="E594" s="9">
        <v>0.55</v>
      </c>
      <c r="F594" s="9">
        <v>0.57</v>
      </c>
      <c r="G594" s="9">
        <v>0.9</v>
      </c>
      <c r="H594" s="9">
        <v>0.97</v>
      </c>
      <c r="I594" s="9">
        <v>0.989999999999994</v>
      </c>
      <c r="J594" s="9">
        <v>0.96</v>
      </c>
      <c r="K594" s="9">
        <v>0.75</v>
      </c>
      <c r="L594" s="9">
        <v>0.81</v>
      </c>
      <c r="M594" s="9">
        <v>0.79</v>
      </c>
      <c r="N594" s="9">
        <f t="shared" si="1"/>
        <v>0.7966666667</v>
      </c>
      <c r="O594" s="10" t="str">
        <f t="shared" si="2"/>
        <v>#REF!</v>
      </c>
      <c r="P594" s="11">
        <v>129.0</v>
      </c>
      <c r="Q594" s="12">
        <f>Revenue!Q594</f>
        <v>37532.55</v>
      </c>
      <c r="R594" s="13">
        <v>120.0</v>
      </c>
      <c r="S594" s="14">
        <v>7.0</v>
      </c>
      <c r="T594" s="15"/>
      <c r="U594" s="15"/>
      <c r="V594" s="15"/>
      <c r="W594" s="15"/>
      <c r="X594" s="15"/>
      <c r="Y594" s="15"/>
      <c r="Z594" s="15"/>
      <c r="AA594" s="15"/>
      <c r="AB594" s="15"/>
      <c r="AC594" s="15"/>
    </row>
    <row r="595">
      <c r="A595" s="8">
        <v>2.0000008E7</v>
      </c>
      <c r="B595" s="9">
        <v>0.61</v>
      </c>
      <c r="C595" s="9">
        <v>0.85</v>
      </c>
      <c r="D595" s="9">
        <v>0.78</v>
      </c>
      <c r="E595" s="9">
        <v>0.88</v>
      </c>
      <c r="F595" s="9">
        <v>0.39</v>
      </c>
      <c r="G595" s="9">
        <v>0.71</v>
      </c>
      <c r="H595" s="9">
        <v>0.81</v>
      </c>
      <c r="I595" s="9">
        <v>0.979999999999994</v>
      </c>
      <c r="J595" s="9">
        <v>0.74</v>
      </c>
      <c r="K595" s="9">
        <v>0.96</v>
      </c>
      <c r="L595" s="9">
        <v>0.75</v>
      </c>
      <c r="M595" s="9">
        <v>0.96</v>
      </c>
      <c r="N595" s="9">
        <f t="shared" si="1"/>
        <v>0.785</v>
      </c>
      <c r="O595" s="10" t="str">
        <f t="shared" si="2"/>
        <v>#REF!</v>
      </c>
      <c r="P595" s="11">
        <v>138.0</v>
      </c>
      <c r="Q595" s="12">
        <f>Revenue!Q595</f>
        <v>39521.82</v>
      </c>
      <c r="R595" s="13">
        <v>253.0</v>
      </c>
      <c r="S595" s="14">
        <v>7.0</v>
      </c>
      <c r="T595" s="15"/>
      <c r="U595" s="15"/>
      <c r="V595" s="15"/>
      <c r="W595" s="15"/>
      <c r="X595" s="15"/>
      <c r="Y595" s="15"/>
      <c r="Z595" s="15"/>
      <c r="AA595" s="15"/>
      <c r="AB595" s="15"/>
      <c r="AC595" s="15"/>
    </row>
    <row r="596">
      <c r="A596" s="8">
        <v>2.0000009E7</v>
      </c>
      <c r="B596" s="9">
        <v>0.95</v>
      </c>
      <c r="C596" s="9">
        <v>0.84</v>
      </c>
      <c r="D596" s="9">
        <v>0.84</v>
      </c>
      <c r="E596" s="9">
        <v>0.7</v>
      </c>
      <c r="F596" s="9">
        <v>0.7</v>
      </c>
      <c r="G596" s="9">
        <v>0.96</v>
      </c>
      <c r="H596" s="9">
        <v>0.82</v>
      </c>
      <c r="I596" s="9">
        <v>0.769999999999998</v>
      </c>
      <c r="J596" s="9">
        <v>0.97</v>
      </c>
      <c r="K596" s="9">
        <v>0.86</v>
      </c>
      <c r="L596" s="9">
        <v>0.71</v>
      </c>
      <c r="M596" s="9">
        <v>0.97</v>
      </c>
      <c r="N596" s="9">
        <f t="shared" si="1"/>
        <v>0.8408333333</v>
      </c>
      <c r="O596" s="10" t="str">
        <f t="shared" si="2"/>
        <v>#REF!</v>
      </c>
      <c r="P596" s="11">
        <v>149.0</v>
      </c>
      <c r="Q596" s="12">
        <f>Revenue!Q596</f>
        <v>45732.57</v>
      </c>
      <c r="R596" s="13">
        <v>123.0</v>
      </c>
      <c r="S596" s="14">
        <v>7.0</v>
      </c>
      <c r="T596" s="15"/>
      <c r="U596" s="15"/>
      <c r="V596" s="15"/>
      <c r="W596" s="15"/>
      <c r="X596" s="15"/>
      <c r="Y596" s="15"/>
      <c r="Z596" s="15"/>
      <c r="AA596" s="15"/>
      <c r="AB596" s="15"/>
      <c r="AC596" s="15"/>
    </row>
    <row r="597">
      <c r="A597" s="8">
        <v>2.000001E7</v>
      </c>
      <c r="B597" s="9">
        <v>0.61</v>
      </c>
      <c r="C597" s="9">
        <v>0.78</v>
      </c>
      <c r="D597" s="9">
        <v>0.68</v>
      </c>
      <c r="E597" s="9">
        <v>0.62</v>
      </c>
      <c r="F597" s="9">
        <v>0.5</v>
      </c>
      <c r="G597" s="9">
        <v>0.97</v>
      </c>
      <c r="H597" s="9">
        <v>0.94</v>
      </c>
      <c r="I597" s="9">
        <v>0.979999999999994</v>
      </c>
      <c r="J597" s="9">
        <v>0.95</v>
      </c>
      <c r="K597" s="9">
        <v>0.83</v>
      </c>
      <c r="L597" s="9">
        <v>0.73</v>
      </c>
      <c r="M597" s="9">
        <v>0.84</v>
      </c>
      <c r="N597" s="9">
        <f t="shared" si="1"/>
        <v>0.7858333333</v>
      </c>
      <c r="O597" s="10" t="str">
        <f t="shared" si="2"/>
        <v>#REF!</v>
      </c>
      <c r="P597" s="11">
        <v>149.0</v>
      </c>
      <c r="Q597" s="12">
        <f>Revenue!Q597</f>
        <v>42721.28</v>
      </c>
      <c r="R597" s="13">
        <v>111.0</v>
      </c>
      <c r="S597" s="14">
        <v>7.0</v>
      </c>
      <c r="T597" s="15"/>
      <c r="U597" s="15"/>
      <c r="V597" s="15"/>
      <c r="W597" s="15"/>
      <c r="X597" s="15"/>
      <c r="Y597" s="15"/>
      <c r="Z597" s="15"/>
      <c r="AA597" s="15"/>
      <c r="AB597" s="15"/>
      <c r="AC597" s="15"/>
    </row>
    <row r="598">
      <c r="A598" s="8">
        <v>2.0000011E7</v>
      </c>
      <c r="B598" s="9">
        <v>0.97</v>
      </c>
      <c r="C598" s="9">
        <v>0.79</v>
      </c>
      <c r="D598" s="9">
        <v>0.78</v>
      </c>
      <c r="E598" s="9">
        <v>0.8</v>
      </c>
      <c r="F598" s="9">
        <v>0.56</v>
      </c>
      <c r="G598" s="9">
        <v>0.98</v>
      </c>
      <c r="H598" s="9">
        <v>0.82</v>
      </c>
      <c r="I598" s="9">
        <v>0.809999999999997</v>
      </c>
      <c r="J598" s="9">
        <v>0.79</v>
      </c>
      <c r="K598" s="9">
        <v>0.88</v>
      </c>
      <c r="L598" s="9">
        <v>0.79</v>
      </c>
      <c r="M598" s="9">
        <v>0.97</v>
      </c>
      <c r="N598" s="9">
        <f t="shared" si="1"/>
        <v>0.8283333333</v>
      </c>
      <c r="O598" s="10" t="str">
        <f t="shared" si="2"/>
        <v>#REF!</v>
      </c>
      <c r="P598" s="11">
        <v>299.0</v>
      </c>
      <c r="Q598" s="12">
        <f>Revenue!Q598</f>
        <v>90420.59</v>
      </c>
      <c r="R598" s="16">
        <v>259.0</v>
      </c>
      <c r="S598" s="14">
        <v>7.0</v>
      </c>
      <c r="T598" s="15"/>
      <c r="U598" s="15"/>
      <c r="V598" s="15"/>
      <c r="W598" s="15"/>
      <c r="X598" s="15"/>
      <c r="Y598" s="15"/>
      <c r="Z598" s="15"/>
      <c r="AA598" s="15"/>
      <c r="AB598" s="15"/>
      <c r="AC598" s="15"/>
    </row>
    <row r="599">
      <c r="A599" s="8">
        <v>2.0000013E7</v>
      </c>
      <c r="B599" s="9">
        <v>0.78</v>
      </c>
      <c r="C599" s="9">
        <v>0.81</v>
      </c>
      <c r="D599" s="9">
        <v>0.43</v>
      </c>
      <c r="E599" s="9">
        <v>0.62</v>
      </c>
      <c r="F599" s="9">
        <v>0.68</v>
      </c>
      <c r="G599" s="9">
        <v>0.74</v>
      </c>
      <c r="H599" s="9">
        <v>0.75</v>
      </c>
      <c r="I599" s="9">
        <v>0.999999999999993</v>
      </c>
      <c r="J599" s="9">
        <v>1.0</v>
      </c>
      <c r="K599" s="9">
        <v>0.82</v>
      </c>
      <c r="L599" s="9">
        <v>0.9</v>
      </c>
      <c r="M599" s="9">
        <v>0.78</v>
      </c>
      <c r="N599" s="9">
        <f t="shared" si="1"/>
        <v>0.7758333333</v>
      </c>
      <c r="O599" s="10" t="str">
        <f t="shared" si="2"/>
        <v>#REF!</v>
      </c>
      <c r="P599" s="11">
        <v>149.0</v>
      </c>
      <c r="Q599" s="12">
        <f>Revenue!Q599</f>
        <v>42155.08</v>
      </c>
      <c r="R599" s="13">
        <v>182.0</v>
      </c>
      <c r="S599" s="14">
        <v>7.0</v>
      </c>
      <c r="T599" s="15"/>
      <c r="U599" s="15"/>
      <c r="V599" s="15"/>
      <c r="W599" s="15"/>
      <c r="X599" s="15"/>
      <c r="Y599" s="15"/>
      <c r="Z599" s="15"/>
      <c r="AA599" s="15"/>
      <c r="AB599" s="15"/>
      <c r="AC599" s="15"/>
    </row>
    <row r="600">
      <c r="A600" s="8">
        <v>2.0000014E7</v>
      </c>
      <c r="B600" s="9">
        <v>0.7</v>
      </c>
      <c r="C600" s="9">
        <v>0.84</v>
      </c>
      <c r="D600" s="9">
        <v>0.66</v>
      </c>
      <c r="E600" s="9">
        <v>0.69</v>
      </c>
      <c r="F600" s="9">
        <v>0.75</v>
      </c>
      <c r="G600" s="9">
        <v>0.76</v>
      </c>
      <c r="H600" s="9">
        <v>0.72</v>
      </c>
      <c r="I600" s="9">
        <v>0.999999999999993</v>
      </c>
      <c r="J600" s="9">
        <v>0.84</v>
      </c>
      <c r="K600" s="9">
        <v>0.88</v>
      </c>
      <c r="L600" s="9">
        <v>0.71</v>
      </c>
      <c r="M600" s="9">
        <v>0.88</v>
      </c>
      <c r="N600" s="9">
        <f t="shared" si="1"/>
        <v>0.7858333333</v>
      </c>
      <c r="O600" s="10" t="str">
        <f t="shared" si="2"/>
        <v>#REF!</v>
      </c>
      <c r="P600" s="11">
        <v>220.0</v>
      </c>
      <c r="Q600" s="12">
        <f>Revenue!Q600</f>
        <v>63098.2</v>
      </c>
      <c r="R600" s="13">
        <v>117.0</v>
      </c>
      <c r="S600" s="14">
        <v>7.0</v>
      </c>
      <c r="T600" s="15"/>
      <c r="U600" s="15"/>
      <c r="V600" s="15"/>
      <c r="W600" s="15"/>
      <c r="X600" s="15"/>
      <c r="Y600" s="15"/>
      <c r="Z600" s="15"/>
      <c r="AA600" s="15"/>
      <c r="AB600" s="15"/>
      <c r="AC600" s="15"/>
    </row>
    <row r="601">
      <c r="A601" s="8">
        <v>2.0000015E7</v>
      </c>
      <c r="B601" s="9">
        <v>0.89</v>
      </c>
      <c r="C601" s="9">
        <v>0.93</v>
      </c>
      <c r="D601" s="9">
        <v>0.58</v>
      </c>
      <c r="E601" s="9">
        <v>0.68</v>
      </c>
      <c r="F601" s="9">
        <v>0.81</v>
      </c>
      <c r="G601" s="9">
        <v>0.77</v>
      </c>
      <c r="H601" s="9">
        <v>0.75</v>
      </c>
      <c r="I601" s="9">
        <v>0.989999999999994</v>
      </c>
      <c r="J601" s="9">
        <v>0.87</v>
      </c>
      <c r="K601" s="9">
        <v>0.71</v>
      </c>
      <c r="L601" s="9">
        <v>0.84</v>
      </c>
      <c r="M601" s="9">
        <v>0.68</v>
      </c>
      <c r="N601" s="9">
        <f t="shared" si="1"/>
        <v>0.7916666667</v>
      </c>
      <c r="O601" s="10" t="str">
        <f t="shared" si="2"/>
        <v>#REF!</v>
      </c>
      <c r="P601" s="11">
        <v>309.0</v>
      </c>
      <c r="Q601" s="12">
        <f>Revenue!Q601</f>
        <v>89161.95</v>
      </c>
      <c r="R601" s="13">
        <v>132.0</v>
      </c>
      <c r="S601" s="14">
        <v>7.0</v>
      </c>
      <c r="T601" s="15"/>
      <c r="U601" s="15"/>
      <c r="V601" s="15"/>
      <c r="W601" s="15"/>
      <c r="X601" s="15"/>
      <c r="Y601" s="15"/>
      <c r="Z601" s="15"/>
      <c r="AA601" s="15"/>
      <c r="AB601" s="15"/>
      <c r="AC601" s="15"/>
    </row>
    <row r="602">
      <c r="A602" s="8">
        <v>2.0000016E7</v>
      </c>
      <c r="B602" s="9">
        <v>0.97</v>
      </c>
      <c r="C602" s="9">
        <v>0.9</v>
      </c>
      <c r="D602" s="9">
        <v>0.44</v>
      </c>
      <c r="E602" s="9">
        <v>0.48</v>
      </c>
      <c r="F602" s="9">
        <v>0.57</v>
      </c>
      <c r="G602" s="9">
        <v>0.78</v>
      </c>
      <c r="H602" s="9">
        <v>0.93</v>
      </c>
      <c r="I602" s="9">
        <v>0.819999999999997</v>
      </c>
      <c r="J602" s="9">
        <v>0.79</v>
      </c>
      <c r="K602" s="9">
        <v>0.88</v>
      </c>
      <c r="L602" s="9">
        <v>0.99</v>
      </c>
      <c r="M602" s="9">
        <v>0.92</v>
      </c>
      <c r="N602" s="9">
        <f t="shared" si="1"/>
        <v>0.7891666667</v>
      </c>
      <c r="O602" s="10" t="str">
        <f t="shared" si="2"/>
        <v>#REF!</v>
      </c>
      <c r="P602" s="11">
        <v>319.0</v>
      </c>
      <c r="Q602" s="12">
        <f>Revenue!Q602</f>
        <v>91817.77</v>
      </c>
      <c r="R602" s="13">
        <v>88.0</v>
      </c>
      <c r="S602" s="14">
        <v>7.0</v>
      </c>
      <c r="T602" s="15"/>
      <c r="U602" s="15"/>
      <c r="V602" s="15"/>
      <c r="W602" s="15"/>
      <c r="X602" s="15"/>
      <c r="Y602" s="15"/>
      <c r="Z602" s="15"/>
      <c r="AA602" s="15"/>
      <c r="AB602" s="15"/>
      <c r="AC602" s="15"/>
    </row>
    <row r="603">
      <c r="A603" s="8">
        <v>2.0000017E7</v>
      </c>
      <c r="B603" s="9">
        <v>0.68</v>
      </c>
      <c r="C603" s="9">
        <v>0.7</v>
      </c>
      <c r="D603" s="9">
        <v>0.86</v>
      </c>
      <c r="E603" s="9">
        <v>0.71</v>
      </c>
      <c r="F603" s="9">
        <v>0.71</v>
      </c>
      <c r="G603" s="9">
        <v>0.85</v>
      </c>
      <c r="H603" s="9">
        <v>0.73</v>
      </c>
      <c r="I603" s="9">
        <v>0.959999999999994</v>
      </c>
      <c r="J603" s="9">
        <v>0.9</v>
      </c>
      <c r="K603" s="9">
        <v>0.86</v>
      </c>
      <c r="L603" s="9">
        <v>0.84</v>
      </c>
      <c r="M603" s="9">
        <v>0.78</v>
      </c>
      <c r="N603" s="9">
        <f t="shared" si="1"/>
        <v>0.7983333333</v>
      </c>
      <c r="O603" s="10" t="str">
        <f t="shared" si="2"/>
        <v>#REF!</v>
      </c>
      <c r="P603" s="11">
        <v>109.0</v>
      </c>
      <c r="Q603" s="12">
        <f>Revenue!Q603</f>
        <v>31782.22</v>
      </c>
      <c r="R603" s="13">
        <v>79.0</v>
      </c>
      <c r="S603" s="14">
        <v>7.0</v>
      </c>
      <c r="T603" s="15"/>
      <c r="U603" s="15"/>
      <c r="V603" s="15"/>
      <c r="W603" s="15"/>
      <c r="X603" s="15"/>
      <c r="Y603" s="15"/>
      <c r="Z603" s="15"/>
      <c r="AA603" s="15"/>
      <c r="AB603" s="15"/>
      <c r="AC603" s="15"/>
    </row>
    <row r="604">
      <c r="A604" s="8">
        <v>2.0000018E7</v>
      </c>
      <c r="B604" s="9">
        <v>0.81</v>
      </c>
      <c r="C604" s="9">
        <v>0.72</v>
      </c>
      <c r="D604" s="9">
        <v>0.68</v>
      </c>
      <c r="E604" s="9">
        <v>0.49</v>
      </c>
      <c r="F604" s="9">
        <v>0.77</v>
      </c>
      <c r="G604" s="9">
        <v>0.75</v>
      </c>
      <c r="H604" s="9">
        <v>0.81</v>
      </c>
      <c r="I604" s="9">
        <v>0.969999999999994</v>
      </c>
      <c r="J604" s="9">
        <v>0.94</v>
      </c>
      <c r="K604" s="9">
        <v>0.94</v>
      </c>
      <c r="L604" s="9">
        <v>0.85</v>
      </c>
      <c r="M604" s="9">
        <v>0.81</v>
      </c>
      <c r="N604" s="9">
        <f t="shared" si="1"/>
        <v>0.795</v>
      </c>
      <c r="O604" s="10" t="str">
        <f t="shared" si="2"/>
        <v>#REF!</v>
      </c>
      <c r="P604" s="11">
        <v>119.0</v>
      </c>
      <c r="Q604" s="12">
        <f>Revenue!Q604</f>
        <v>34575.45</v>
      </c>
      <c r="R604" s="16">
        <v>259.0</v>
      </c>
      <c r="S604" s="14">
        <v>7.0</v>
      </c>
      <c r="T604" s="15"/>
      <c r="U604" s="15"/>
      <c r="V604" s="15"/>
      <c r="W604" s="15"/>
      <c r="X604" s="15"/>
      <c r="Y604" s="15"/>
      <c r="Z604" s="15"/>
      <c r="AA604" s="15"/>
      <c r="AB604" s="15"/>
      <c r="AC604" s="15"/>
    </row>
    <row r="605">
      <c r="A605" s="8">
        <v>2.0000019E7</v>
      </c>
      <c r="B605" s="9">
        <v>0.69</v>
      </c>
      <c r="C605" s="9">
        <v>0.87</v>
      </c>
      <c r="D605" s="9">
        <v>0.43</v>
      </c>
      <c r="E605" s="9">
        <v>0.53</v>
      </c>
      <c r="F605" s="9">
        <v>0.81</v>
      </c>
      <c r="G605" s="9">
        <v>0.69</v>
      </c>
      <c r="H605" s="9">
        <v>0.99</v>
      </c>
      <c r="I605" s="9">
        <v>0.68</v>
      </c>
      <c r="J605" s="9">
        <v>0.94</v>
      </c>
      <c r="K605" s="9">
        <v>0.91</v>
      </c>
      <c r="L605" s="9">
        <v>0.82</v>
      </c>
      <c r="M605" s="9">
        <v>0.77</v>
      </c>
      <c r="N605" s="9">
        <f t="shared" si="1"/>
        <v>0.7608333333</v>
      </c>
      <c r="O605" s="10" t="str">
        <f t="shared" si="2"/>
        <v>#REF!</v>
      </c>
      <c r="P605" s="11">
        <v>189.0</v>
      </c>
      <c r="Q605" s="12">
        <f>Revenue!Q605</f>
        <v>52436.16</v>
      </c>
      <c r="R605" s="13">
        <v>112.0</v>
      </c>
      <c r="S605" s="14">
        <v>7.0</v>
      </c>
      <c r="T605" s="15"/>
      <c r="U605" s="15"/>
      <c r="V605" s="15"/>
      <c r="W605" s="15"/>
      <c r="X605" s="15"/>
      <c r="Y605" s="15"/>
      <c r="Z605" s="15"/>
      <c r="AA605" s="15"/>
      <c r="AB605" s="15"/>
      <c r="AC605" s="15"/>
    </row>
    <row r="606">
      <c r="A606" s="8">
        <v>2.000002E7</v>
      </c>
      <c r="B606" s="9">
        <v>0.88</v>
      </c>
      <c r="C606" s="9">
        <v>0.75</v>
      </c>
      <c r="D606" s="9">
        <v>0.76</v>
      </c>
      <c r="E606" s="9">
        <v>0.69</v>
      </c>
      <c r="F606" s="9">
        <v>0.74</v>
      </c>
      <c r="G606" s="9">
        <v>0.77</v>
      </c>
      <c r="H606" s="9">
        <v>0.9</v>
      </c>
      <c r="I606" s="9">
        <v>0.959999999999994</v>
      </c>
      <c r="J606" s="9">
        <v>0.78</v>
      </c>
      <c r="K606" s="9">
        <v>0.91</v>
      </c>
      <c r="L606" s="9">
        <v>1.0</v>
      </c>
      <c r="M606" s="9">
        <v>0.94</v>
      </c>
      <c r="N606" s="9">
        <f t="shared" si="1"/>
        <v>0.84</v>
      </c>
      <c r="O606" s="10" t="str">
        <f t="shared" si="2"/>
        <v>#REF!</v>
      </c>
      <c r="P606" s="11">
        <v>155.0</v>
      </c>
      <c r="Q606" s="12">
        <f>Revenue!Q606</f>
        <v>47583.45</v>
      </c>
      <c r="R606" s="13">
        <v>99.0</v>
      </c>
      <c r="S606" s="14">
        <v>7.0</v>
      </c>
      <c r="T606" s="15"/>
      <c r="U606" s="15"/>
      <c r="V606" s="15"/>
      <c r="W606" s="15"/>
      <c r="X606" s="15"/>
      <c r="Y606" s="15"/>
      <c r="Z606" s="15"/>
      <c r="AA606" s="15"/>
      <c r="AB606" s="15"/>
      <c r="AC606" s="15"/>
    </row>
    <row r="607">
      <c r="A607" s="8">
        <v>2.0000021E7</v>
      </c>
      <c r="B607" s="9">
        <v>0.82</v>
      </c>
      <c r="C607" s="9">
        <v>0.93</v>
      </c>
      <c r="D607" s="9">
        <v>0.53</v>
      </c>
      <c r="E607" s="9">
        <v>0.73</v>
      </c>
      <c r="F607" s="9">
        <v>0.84</v>
      </c>
      <c r="G607" s="9">
        <v>0.91</v>
      </c>
      <c r="H607" s="9">
        <v>0.81</v>
      </c>
      <c r="I607" s="9">
        <v>0.709999999999999</v>
      </c>
      <c r="J607" s="9">
        <v>0.91</v>
      </c>
      <c r="K607" s="9">
        <v>0.92</v>
      </c>
      <c r="L607" s="9">
        <v>0.77</v>
      </c>
      <c r="M607" s="9">
        <v>0.94</v>
      </c>
      <c r="N607" s="9">
        <f t="shared" si="1"/>
        <v>0.8183333333</v>
      </c>
      <c r="O607" s="10" t="str">
        <f t="shared" si="2"/>
        <v>#REF!</v>
      </c>
      <c r="P607" s="11">
        <v>159.0</v>
      </c>
      <c r="Q607" s="12">
        <f>Revenue!Q607</f>
        <v>47431.29</v>
      </c>
      <c r="R607" s="13">
        <v>108.0</v>
      </c>
      <c r="S607" s="14">
        <v>7.0</v>
      </c>
      <c r="T607" s="15"/>
      <c r="U607" s="15"/>
      <c r="V607" s="15"/>
      <c r="W607" s="15"/>
      <c r="X607" s="15"/>
      <c r="Y607" s="15"/>
      <c r="Z607" s="15"/>
      <c r="AA607" s="15"/>
      <c r="AB607" s="15"/>
      <c r="AC607" s="15"/>
    </row>
    <row r="608">
      <c r="A608" s="8">
        <v>2.0000022E7</v>
      </c>
      <c r="B608" s="9">
        <v>0.96</v>
      </c>
      <c r="C608" s="9">
        <v>0.9</v>
      </c>
      <c r="D608" s="9">
        <v>0.78</v>
      </c>
      <c r="E608" s="9">
        <v>0.88</v>
      </c>
      <c r="F608" s="9">
        <v>0.43</v>
      </c>
      <c r="G608" s="9">
        <v>0.68</v>
      </c>
      <c r="H608" s="9">
        <v>0.81</v>
      </c>
      <c r="I608" s="9">
        <v>0.709999999999999</v>
      </c>
      <c r="J608" s="9">
        <v>0.94</v>
      </c>
      <c r="K608" s="9">
        <v>0.8</v>
      </c>
      <c r="L608" s="9">
        <v>0.73</v>
      </c>
      <c r="M608" s="9">
        <v>0.72</v>
      </c>
      <c r="N608" s="9">
        <f t="shared" si="1"/>
        <v>0.7783333333</v>
      </c>
      <c r="O608" s="10" t="str">
        <f t="shared" si="2"/>
        <v>#REF!</v>
      </c>
      <c r="P608" s="11">
        <v>159.0</v>
      </c>
      <c r="Q608" s="12">
        <f>Revenue!Q608</f>
        <v>45093.99</v>
      </c>
      <c r="R608" s="16">
        <v>259.0</v>
      </c>
      <c r="S608" s="14">
        <v>7.0</v>
      </c>
      <c r="T608" s="15"/>
      <c r="U608" s="15"/>
      <c r="V608" s="15"/>
      <c r="W608" s="15"/>
      <c r="X608" s="15"/>
      <c r="Y608" s="15"/>
      <c r="Z608" s="15"/>
      <c r="AA608" s="15"/>
      <c r="AB608" s="15"/>
      <c r="AC608" s="15"/>
    </row>
    <row r="609">
      <c r="A609" s="8">
        <v>2.0000023E7</v>
      </c>
      <c r="B609" s="9">
        <v>0.88</v>
      </c>
      <c r="C609" s="9">
        <v>0.89</v>
      </c>
      <c r="D609" s="9">
        <v>0.71</v>
      </c>
      <c r="E609" s="9">
        <v>0.81</v>
      </c>
      <c r="F609" s="9">
        <v>0.81</v>
      </c>
      <c r="G609" s="9">
        <v>0.86</v>
      </c>
      <c r="H609" s="9">
        <v>0.73</v>
      </c>
      <c r="I609" s="9">
        <v>0.739999999999999</v>
      </c>
      <c r="J609" s="9">
        <v>0.96</v>
      </c>
      <c r="K609" s="9">
        <v>0.96</v>
      </c>
      <c r="L609" s="9">
        <v>0.81</v>
      </c>
      <c r="M609" s="9">
        <v>0.85</v>
      </c>
      <c r="N609" s="9">
        <f t="shared" si="1"/>
        <v>0.8341666667</v>
      </c>
      <c r="O609" s="10" t="str">
        <f t="shared" si="2"/>
        <v>#REF!</v>
      </c>
      <c r="P609" s="11">
        <v>150.0</v>
      </c>
      <c r="Q609" s="12">
        <f>Revenue!Q609</f>
        <v>45630</v>
      </c>
      <c r="R609" s="16">
        <v>259.0</v>
      </c>
      <c r="S609" s="14">
        <v>7.0</v>
      </c>
      <c r="T609" s="15"/>
      <c r="U609" s="15"/>
      <c r="V609" s="15"/>
      <c r="W609" s="15"/>
      <c r="X609" s="15"/>
      <c r="Y609" s="15"/>
      <c r="Z609" s="15"/>
      <c r="AA609" s="15"/>
      <c r="AB609" s="15"/>
      <c r="AC609" s="15"/>
    </row>
    <row r="610">
      <c r="A610" s="8">
        <v>2.0000024E7</v>
      </c>
      <c r="B610" s="9">
        <v>0.98</v>
      </c>
      <c r="C610" s="9">
        <v>0.81</v>
      </c>
      <c r="D610" s="9">
        <v>0.48</v>
      </c>
      <c r="E610" s="9">
        <v>0.8</v>
      </c>
      <c r="F610" s="9">
        <v>0.46</v>
      </c>
      <c r="G610" s="9">
        <v>0.93</v>
      </c>
      <c r="H610" s="9">
        <v>0.92</v>
      </c>
      <c r="I610" s="9">
        <v>0.829999999999997</v>
      </c>
      <c r="J610" s="9">
        <v>0.98</v>
      </c>
      <c r="K610" s="9">
        <v>0.9</v>
      </c>
      <c r="L610" s="9">
        <v>0.74</v>
      </c>
      <c r="M610" s="9">
        <v>0.76</v>
      </c>
      <c r="N610" s="9">
        <f t="shared" si="1"/>
        <v>0.7991666667</v>
      </c>
      <c r="O610" s="10" t="str">
        <f t="shared" si="2"/>
        <v>#REF!</v>
      </c>
      <c r="P610" s="11">
        <v>159.0</v>
      </c>
      <c r="Q610" s="12">
        <f>Revenue!Q610</f>
        <v>46334.19</v>
      </c>
      <c r="R610" s="16">
        <v>259.0</v>
      </c>
      <c r="S610" s="14">
        <v>7.0</v>
      </c>
      <c r="T610" s="15"/>
      <c r="U610" s="15"/>
      <c r="V610" s="15"/>
      <c r="W610" s="15"/>
      <c r="X610" s="15"/>
      <c r="Y610" s="15"/>
      <c r="Z610" s="15"/>
      <c r="AA610" s="15"/>
      <c r="AB610" s="15"/>
      <c r="AC610" s="15"/>
    </row>
    <row r="611">
      <c r="A611" s="8">
        <v>2.0000025E7</v>
      </c>
      <c r="B611" s="9">
        <v>0.93</v>
      </c>
      <c r="C611" s="9">
        <v>0.85</v>
      </c>
      <c r="D611" s="9">
        <v>0.5</v>
      </c>
      <c r="E611" s="9">
        <v>0.52</v>
      </c>
      <c r="F611" s="9">
        <v>0.67</v>
      </c>
      <c r="G611" s="9">
        <v>0.78</v>
      </c>
      <c r="H611" s="9">
        <v>0.95</v>
      </c>
      <c r="I611" s="9">
        <v>0.889999999999996</v>
      </c>
      <c r="J611" s="9">
        <v>0.86</v>
      </c>
      <c r="K611" s="9">
        <v>0.86</v>
      </c>
      <c r="L611" s="9">
        <v>0.71</v>
      </c>
      <c r="M611" s="9">
        <v>0.87</v>
      </c>
      <c r="N611" s="9">
        <f t="shared" si="1"/>
        <v>0.7825</v>
      </c>
      <c r="O611" s="10" t="str">
        <f t="shared" si="2"/>
        <v>#REF!</v>
      </c>
      <c r="P611" s="11">
        <v>189.0</v>
      </c>
      <c r="Q611" s="12">
        <f>Revenue!Q611</f>
        <v>53991.63</v>
      </c>
      <c r="R611" s="16">
        <v>259.0</v>
      </c>
      <c r="S611" s="14">
        <v>7.0</v>
      </c>
      <c r="T611" s="15"/>
      <c r="U611" s="15"/>
      <c r="V611" s="15"/>
      <c r="W611" s="15"/>
      <c r="X611" s="15"/>
      <c r="Y611" s="15"/>
      <c r="Z611" s="15"/>
      <c r="AA611" s="15"/>
      <c r="AB611" s="15"/>
      <c r="AC611" s="15"/>
    </row>
    <row r="612">
      <c r="A612" s="8">
        <v>2.0000026E7</v>
      </c>
      <c r="B612" s="9">
        <v>0.69</v>
      </c>
      <c r="C612" s="9">
        <v>0.95</v>
      </c>
      <c r="D612" s="9">
        <v>0.74</v>
      </c>
      <c r="E612" s="9">
        <v>0.81</v>
      </c>
      <c r="F612" s="9">
        <v>0.79</v>
      </c>
      <c r="G612" s="9">
        <v>0.69</v>
      </c>
      <c r="H612" s="9">
        <v>0.76</v>
      </c>
      <c r="I612" s="9">
        <v>0.7</v>
      </c>
      <c r="J612" s="9">
        <v>0.88</v>
      </c>
      <c r="K612" s="9">
        <v>0.71</v>
      </c>
      <c r="L612" s="9">
        <v>0.8</v>
      </c>
      <c r="M612" s="9">
        <v>0.77</v>
      </c>
      <c r="N612" s="9">
        <f t="shared" si="1"/>
        <v>0.7741666667</v>
      </c>
      <c r="O612" s="10" t="str">
        <f t="shared" si="2"/>
        <v>#REF!</v>
      </c>
      <c r="P612" s="11">
        <v>159.0</v>
      </c>
      <c r="Q612" s="12">
        <f>Revenue!Q612</f>
        <v>44831.64</v>
      </c>
      <c r="R612" s="16">
        <v>259.0</v>
      </c>
      <c r="S612" s="14">
        <v>7.0</v>
      </c>
      <c r="T612" s="15"/>
      <c r="U612" s="15"/>
      <c r="V612" s="15"/>
      <c r="W612" s="15"/>
      <c r="X612" s="15"/>
      <c r="Y612" s="15"/>
      <c r="Z612" s="15"/>
      <c r="AA612" s="15"/>
      <c r="AB612" s="15"/>
      <c r="AC612" s="15"/>
    </row>
    <row r="613">
      <c r="A613" s="8">
        <v>2.0000027E7</v>
      </c>
      <c r="B613" s="9">
        <v>0.61</v>
      </c>
      <c r="C613" s="9">
        <v>0.68</v>
      </c>
      <c r="D613" s="9">
        <v>0.63</v>
      </c>
      <c r="E613" s="9">
        <v>0.56</v>
      </c>
      <c r="F613" s="9">
        <v>0.8</v>
      </c>
      <c r="G613" s="9">
        <v>0.69</v>
      </c>
      <c r="H613" s="9">
        <v>0.7</v>
      </c>
      <c r="I613" s="9">
        <v>0.989999999999994</v>
      </c>
      <c r="J613" s="9">
        <v>0.82</v>
      </c>
      <c r="K613" s="9">
        <v>0.89</v>
      </c>
      <c r="L613" s="9">
        <v>0.93</v>
      </c>
      <c r="M613" s="9">
        <v>0.95</v>
      </c>
      <c r="N613" s="9">
        <f t="shared" si="1"/>
        <v>0.7708333333</v>
      </c>
      <c r="O613" s="10" t="str">
        <f t="shared" si="2"/>
        <v>#REF!</v>
      </c>
      <c r="P613" s="11">
        <v>129.0</v>
      </c>
      <c r="Q613" s="12">
        <f>Revenue!Q613</f>
        <v>36340.59</v>
      </c>
      <c r="R613" s="16">
        <v>259.0</v>
      </c>
      <c r="S613" s="14">
        <v>7.0</v>
      </c>
      <c r="T613" s="15"/>
      <c r="U613" s="15"/>
      <c r="V613" s="15"/>
      <c r="W613" s="15"/>
      <c r="X613" s="15"/>
      <c r="Y613" s="15"/>
      <c r="Z613" s="15"/>
      <c r="AA613" s="15"/>
      <c r="AB613" s="15"/>
      <c r="AC613" s="15"/>
    </row>
    <row r="614">
      <c r="A614" s="8">
        <v>2.0000028E7</v>
      </c>
      <c r="B614" s="9">
        <v>0.95</v>
      </c>
      <c r="C614" s="9">
        <v>0.86</v>
      </c>
      <c r="D614" s="9">
        <v>0.69</v>
      </c>
      <c r="E614" s="9">
        <v>0.72</v>
      </c>
      <c r="F614" s="9">
        <v>0.79</v>
      </c>
      <c r="G614" s="9">
        <v>0.79</v>
      </c>
      <c r="H614" s="9">
        <v>0.85</v>
      </c>
      <c r="I614" s="9">
        <v>0.989999999999994</v>
      </c>
      <c r="J614" s="9">
        <v>0.79</v>
      </c>
      <c r="K614" s="9">
        <v>0.92</v>
      </c>
      <c r="L614" s="9">
        <v>0.73</v>
      </c>
      <c r="M614" s="9">
        <v>0.77</v>
      </c>
      <c r="N614" s="9">
        <f t="shared" si="1"/>
        <v>0.8208333333</v>
      </c>
      <c r="O614" s="10" t="str">
        <f t="shared" si="2"/>
        <v>#REF!</v>
      </c>
      <c r="P614" s="11">
        <v>122.0</v>
      </c>
      <c r="Q614" s="12">
        <f>Revenue!Q614</f>
        <v>36568.28</v>
      </c>
      <c r="R614" s="16">
        <v>259.0</v>
      </c>
      <c r="S614" s="14">
        <v>7.0</v>
      </c>
      <c r="T614" s="15"/>
      <c r="U614" s="15"/>
      <c r="V614" s="15"/>
      <c r="W614" s="15"/>
      <c r="X614" s="15"/>
      <c r="Y614" s="15"/>
      <c r="Z614" s="15"/>
      <c r="AA614" s="15"/>
      <c r="AB614" s="15"/>
      <c r="AC614" s="15"/>
    </row>
    <row r="615">
      <c r="A615" s="8">
        <v>2.0000029E7</v>
      </c>
      <c r="B615" s="9">
        <v>0.8</v>
      </c>
      <c r="C615" s="9">
        <v>1.0</v>
      </c>
      <c r="D615" s="9">
        <v>0.77</v>
      </c>
      <c r="E615" s="9">
        <v>0.5</v>
      </c>
      <c r="F615" s="9">
        <v>0.79</v>
      </c>
      <c r="G615" s="9">
        <v>0.74</v>
      </c>
      <c r="H615" s="9">
        <v>0.81</v>
      </c>
      <c r="I615" s="9">
        <v>0.939999999999995</v>
      </c>
      <c r="J615" s="9">
        <v>0.93</v>
      </c>
      <c r="K615" s="9">
        <v>0.73</v>
      </c>
      <c r="L615" s="9">
        <v>0.91</v>
      </c>
      <c r="M615" s="9">
        <v>0.99</v>
      </c>
      <c r="N615" s="9">
        <f t="shared" si="1"/>
        <v>0.8258333333</v>
      </c>
      <c r="O615" s="10" t="str">
        <f t="shared" si="2"/>
        <v>#REF!</v>
      </c>
      <c r="P615" s="11">
        <v>133.0</v>
      </c>
      <c r="Q615" s="12">
        <f>Revenue!Q615</f>
        <v>40050.29</v>
      </c>
      <c r="R615" s="13">
        <v>58.0</v>
      </c>
      <c r="S615" s="14">
        <v>7.0</v>
      </c>
      <c r="T615" s="15"/>
      <c r="U615" s="15"/>
      <c r="V615" s="15"/>
      <c r="W615" s="15"/>
      <c r="X615" s="15"/>
      <c r="Y615" s="15"/>
      <c r="Z615" s="15"/>
      <c r="AA615" s="15"/>
      <c r="AB615" s="15"/>
      <c r="AC615" s="15"/>
    </row>
    <row r="616">
      <c r="A616" s="8">
        <v>2.000003E7</v>
      </c>
      <c r="B616" s="9">
        <v>0.71</v>
      </c>
      <c r="C616" s="9">
        <v>0.77</v>
      </c>
      <c r="D616" s="9">
        <v>0.51</v>
      </c>
      <c r="E616" s="9">
        <v>0.72</v>
      </c>
      <c r="F616" s="9">
        <v>0.57</v>
      </c>
      <c r="G616" s="9">
        <v>0.91</v>
      </c>
      <c r="H616" s="9">
        <v>0.82</v>
      </c>
      <c r="I616" s="9">
        <v>0.7</v>
      </c>
      <c r="J616" s="9">
        <v>0.93</v>
      </c>
      <c r="K616" s="9">
        <v>0.82</v>
      </c>
      <c r="L616" s="9">
        <v>0.78</v>
      </c>
      <c r="M616" s="9">
        <v>0.89</v>
      </c>
      <c r="N616" s="9">
        <f t="shared" si="1"/>
        <v>0.7608333333</v>
      </c>
      <c r="O616" s="10" t="str">
        <f t="shared" si="2"/>
        <v>#REF!</v>
      </c>
      <c r="P616" s="11">
        <v>122.0</v>
      </c>
      <c r="Q616" s="12">
        <f>Revenue!Q616</f>
        <v>33840.36</v>
      </c>
      <c r="R616" s="13">
        <v>95.0</v>
      </c>
      <c r="S616" s="14">
        <v>7.0</v>
      </c>
      <c r="T616" s="15"/>
      <c r="U616" s="15"/>
      <c r="V616" s="15"/>
      <c r="W616" s="15"/>
      <c r="X616" s="15"/>
      <c r="Y616" s="15"/>
      <c r="Z616" s="15"/>
      <c r="AA616" s="15"/>
      <c r="AB616" s="15"/>
      <c r="AC616" s="15"/>
    </row>
    <row r="617">
      <c r="A617" s="8">
        <v>2.0000031E7</v>
      </c>
      <c r="B617" s="9">
        <v>0.86</v>
      </c>
      <c r="C617" s="9">
        <v>0.83</v>
      </c>
      <c r="D617" s="9">
        <v>0.69</v>
      </c>
      <c r="E617" s="9">
        <v>0.56</v>
      </c>
      <c r="F617" s="9">
        <v>0.8</v>
      </c>
      <c r="G617" s="9">
        <v>0.95</v>
      </c>
      <c r="H617" s="9">
        <v>0.86</v>
      </c>
      <c r="I617" s="9">
        <v>0.879999999999996</v>
      </c>
      <c r="J617" s="9">
        <v>0.85</v>
      </c>
      <c r="K617" s="9">
        <v>0.94</v>
      </c>
      <c r="L617" s="9">
        <v>0.74</v>
      </c>
      <c r="M617" s="9">
        <v>0.93</v>
      </c>
      <c r="N617" s="9">
        <f t="shared" si="1"/>
        <v>0.8241666667</v>
      </c>
      <c r="O617" s="10" t="str">
        <f t="shared" si="2"/>
        <v>#REF!</v>
      </c>
      <c r="P617" s="11">
        <v>133.0</v>
      </c>
      <c r="Q617" s="12">
        <f>Revenue!Q617</f>
        <v>40033</v>
      </c>
      <c r="R617" s="13">
        <v>77.0</v>
      </c>
      <c r="S617" s="14">
        <v>7.0</v>
      </c>
      <c r="T617" s="15"/>
      <c r="U617" s="15"/>
      <c r="V617" s="15"/>
      <c r="W617" s="15"/>
      <c r="X617" s="15"/>
      <c r="Y617" s="15"/>
      <c r="Z617" s="15"/>
      <c r="AA617" s="15"/>
      <c r="AB617" s="15"/>
      <c r="AC617" s="15"/>
    </row>
    <row r="618">
      <c r="A618" s="8">
        <v>2.0000032E7</v>
      </c>
      <c r="B618" s="9">
        <v>0.95</v>
      </c>
      <c r="C618" s="9">
        <v>0.8</v>
      </c>
      <c r="D618" s="9">
        <v>0.46</v>
      </c>
      <c r="E618" s="9">
        <v>0.71</v>
      </c>
      <c r="F618" s="9">
        <v>0.62</v>
      </c>
      <c r="G618" s="9">
        <v>0.89</v>
      </c>
      <c r="H618" s="9">
        <v>0.88</v>
      </c>
      <c r="I618" s="9">
        <v>0.739999999999999</v>
      </c>
      <c r="J618" s="9">
        <v>0.74</v>
      </c>
      <c r="K618" s="9">
        <v>0.93</v>
      </c>
      <c r="L618" s="9">
        <v>1.0</v>
      </c>
      <c r="M618" s="9">
        <v>0.97</v>
      </c>
      <c r="N618" s="9">
        <f t="shared" si="1"/>
        <v>0.8075</v>
      </c>
      <c r="O618" s="10" t="str">
        <f t="shared" si="2"/>
        <v>#REF!</v>
      </c>
      <c r="P618" s="11">
        <v>189.0</v>
      </c>
      <c r="Q618" s="12">
        <f>Revenue!Q618</f>
        <v>55688.85</v>
      </c>
      <c r="R618" s="13">
        <v>86.0</v>
      </c>
      <c r="S618" s="14">
        <v>7.0</v>
      </c>
      <c r="T618" s="15"/>
      <c r="U618" s="15"/>
      <c r="V618" s="15"/>
      <c r="W618" s="15"/>
      <c r="X618" s="15"/>
      <c r="Y618" s="15"/>
      <c r="Z618" s="15"/>
      <c r="AA618" s="15"/>
      <c r="AB618" s="15"/>
      <c r="AC618" s="15"/>
    </row>
    <row r="619">
      <c r="A619" s="8">
        <v>2.0000033E7</v>
      </c>
      <c r="B619" s="9">
        <v>0.7</v>
      </c>
      <c r="C619" s="9">
        <v>0.95</v>
      </c>
      <c r="D619" s="9">
        <v>0.64</v>
      </c>
      <c r="E619" s="9">
        <v>0.8</v>
      </c>
      <c r="F619" s="9">
        <v>0.73</v>
      </c>
      <c r="G619" s="9">
        <v>0.83</v>
      </c>
      <c r="H619" s="9">
        <v>1.0</v>
      </c>
      <c r="I619" s="9">
        <v>0.829999999999997</v>
      </c>
      <c r="J619" s="9">
        <v>0.96</v>
      </c>
      <c r="K619" s="9">
        <v>0.77</v>
      </c>
      <c r="L619" s="9">
        <v>0.89</v>
      </c>
      <c r="M619" s="9">
        <v>0.91</v>
      </c>
      <c r="N619" s="9">
        <f t="shared" si="1"/>
        <v>0.8341666667</v>
      </c>
      <c r="O619" s="10" t="str">
        <f t="shared" si="2"/>
        <v>#REF!</v>
      </c>
      <c r="P619" s="11">
        <v>189.0</v>
      </c>
      <c r="Q619" s="12">
        <f>Revenue!Q619</f>
        <v>57452.22</v>
      </c>
      <c r="R619" s="16">
        <v>259.0</v>
      </c>
      <c r="S619" s="14">
        <v>7.0</v>
      </c>
      <c r="T619" s="15"/>
      <c r="U619" s="15"/>
      <c r="V619" s="15"/>
      <c r="W619" s="15"/>
      <c r="X619" s="15"/>
      <c r="Y619" s="15"/>
      <c r="Z619" s="15"/>
      <c r="AA619" s="15"/>
      <c r="AB619" s="15"/>
      <c r="AC619" s="15"/>
    </row>
    <row r="620">
      <c r="A620" s="8">
        <v>2.0000034E7</v>
      </c>
      <c r="B620" s="9">
        <v>0.79</v>
      </c>
      <c r="C620" s="9">
        <v>0.83</v>
      </c>
      <c r="D620" s="9">
        <v>0.47</v>
      </c>
      <c r="E620" s="9">
        <v>0.67</v>
      </c>
      <c r="F620" s="9">
        <v>0.64</v>
      </c>
      <c r="G620" s="9">
        <v>0.8</v>
      </c>
      <c r="H620" s="9">
        <v>0.72</v>
      </c>
      <c r="I620" s="9">
        <v>0.919999999999995</v>
      </c>
      <c r="J620" s="9">
        <v>1.0</v>
      </c>
      <c r="K620" s="9">
        <v>0.83</v>
      </c>
      <c r="L620" s="9">
        <v>0.92</v>
      </c>
      <c r="M620" s="9">
        <v>0.87</v>
      </c>
      <c r="N620" s="9">
        <f t="shared" si="1"/>
        <v>0.7883333333</v>
      </c>
      <c r="O620" s="10" t="str">
        <f t="shared" si="2"/>
        <v>#REF!</v>
      </c>
      <c r="P620" s="11">
        <v>159.0</v>
      </c>
      <c r="Q620" s="12">
        <f>Revenue!Q620</f>
        <v>45693.42</v>
      </c>
      <c r="R620" s="16">
        <v>259.0</v>
      </c>
      <c r="S620" s="14">
        <v>7.0</v>
      </c>
      <c r="T620" s="15"/>
      <c r="U620" s="15"/>
      <c r="V620" s="15"/>
      <c r="W620" s="15"/>
      <c r="X620" s="15"/>
      <c r="Y620" s="15"/>
      <c r="Z620" s="15"/>
      <c r="AA620" s="15"/>
      <c r="AB620" s="15"/>
      <c r="AC620" s="15"/>
    </row>
    <row r="621">
      <c r="A621" s="8">
        <v>2.0000035E7</v>
      </c>
      <c r="B621" s="9">
        <v>0.9</v>
      </c>
      <c r="C621" s="9">
        <v>0.79</v>
      </c>
      <c r="D621" s="9">
        <v>0.65</v>
      </c>
      <c r="E621" s="9">
        <v>0.62</v>
      </c>
      <c r="F621" s="9">
        <v>0.56</v>
      </c>
      <c r="G621" s="9">
        <v>0.65</v>
      </c>
      <c r="H621" s="9">
        <v>0.71</v>
      </c>
      <c r="I621" s="9">
        <v>0.879999999999996</v>
      </c>
      <c r="J621" s="9">
        <v>0.97</v>
      </c>
      <c r="K621" s="9">
        <v>0.81</v>
      </c>
      <c r="L621" s="9">
        <v>0.87</v>
      </c>
      <c r="M621" s="9">
        <v>0.8</v>
      </c>
      <c r="N621" s="9">
        <f t="shared" si="1"/>
        <v>0.7675</v>
      </c>
      <c r="O621" s="10" t="str">
        <f t="shared" si="2"/>
        <v>#REF!</v>
      </c>
      <c r="P621" s="11">
        <v>109.0</v>
      </c>
      <c r="Q621" s="12">
        <f>Revenue!Q621</f>
        <v>30523.27</v>
      </c>
      <c r="R621" s="16">
        <v>259.0</v>
      </c>
      <c r="S621" s="14">
        <v>7.0</v>
      </c>
      <c r="T621" s="15"/>
      <c r="U621" s="15"/>
      <c r="V621" s="15"/>
      <c r="W621" s="15"/>
      <c r="X621" s="15"/>
      <c r="Y621" s="15"/>
      <c r="Z621" s="15"/>
      <c r="AA621" s="15"/>
      <c r="AB621" s="15"/>
      <c r="AC621" s="15"/>
    </row>
    <row r="622">
      <c r="A622" s="8">
        <v>2.0000036E7</v>
      </c>
      <c r="B622" s="9">
        <v>0.64</v>
      </c>
      <c r="C622" s="9">
        <v>0.96</v>
      </c>
      <c r="D622" s="9">
        <v>0.78</v>
      </c>
      <c r="E622" s="9">
        <v>0.71</v>
      </c>
      <c r="F622" s="9">
        <v>0.61</v>
      </c>
      <c r="G622" s="9">
        <v>0.67</v>
      </c>
      <c r="H622" s="9">
        <v>0.93</v>
      </c>
      <c r="I622" s="9">
        <v>0.979999999999994</v>
      </c>
      <c r="J622" s="9">
        <v>0.92</v>
      </c>
      <c r="K622" s="9">
        <v>0.81</v>
      </c>
      <c r="L622" s="9">
        <v>0.79</v>
      </c>
      <c r="M622" s="9">
        <v>1.0</v>
      </c>
      <c r="N622" s="9">
        <f t="shared" si="1"/>
        <v>0.8166666667</v>
      </c>
      <c r="O622" s="10" t="str">
        <f t="shared" si="2"/>
        <v>#REF!</v>
      </c>
      <c r="P622" s="11">
        <v>159.0</v>
      </c>
      <c r="Q622" s="12">
        <f>Revenue!Q622</f>
        <v>47354.97</v>
      </c>
      <c r="R622" s="16">
        <v>259.0</v>
      </c>
      <c r="S622" s="14">
        <v>7.0</v>
      </c>
      <c r="T622" s="15"/>
      <c r="U622" s="15"/>
      <c r="V622" s="15"/>
      <c r="W622" s="15"/>
      <c r="X622" s="15"/>
      <c r="Y622" s="15"/>
      <c r="Z622" s="15"/>
      <c r="AA622" s="15"/>
      <c r="AB622" s="15"/>
      <c r="AC622" s="15"/>
    </row>
    <row r="623">
      <c r="A623" s="8">
        <v>2.0000037E7</v>
      </c>
      <c r="B623" s="9">
        <v>0.81</v>
      </c>
      <c r="C623" s="9">
        <v>0.9</v>
      </c>
      <c r="D623" s="9">
        <v>0.48</v>
      </c>
      <c r="E623" s="9">
        <v>0.5</v>
      </c>
      <c r="F623" s="9">
        <v>0.52</v>
      </c>
      <c r="G623" s="9">
        <v>0.87</v>
      </c>
      <c r="H623" s="9">
        <v>0.77</v>
      </c>
      <c r="I623" s="9">
        <v>0.7</v>
      </c>
      <c r="J623" s="9">
        <v>0.8</v>
      </c>
      <c r="K623" s="9">
        <v>0.96</v>
      </c>
      <c r="L623" s="9">
        <v>0.92</v>
      </c>
      <c r="M623" s="9">
        <v>0.84</v>
      </c>
      <c r="N623" s="9">
        <f t="shared" si="1"/>
        <v>0.7558333333</v>
      </c>
      <c r="O623" s="10" t="str">
        <f t="shared" si="2"/>
        <v>#REF!</v>
      </c>
      <c r="P623" s="11">
        <v>109.0</v>
      </c>
      <c r="Q623" s="12">
        <f>Revenue!Q623</f>
        <v>30016.42</v>
      </c>
      <c r="R623" s="16">
        <v>259.0</v>
      </c>
      <c r="S623" s="14">
        <v>7.0</v>
      </c>
      <c r="T623" s="15"/>
      <c r="U623" s="15"/>
      <c r="V623" s="15"/>
      <c r="W623" s="15"/>
      <c r="X623" s="15"/>
      <c r="Y623" s="15"/>
      <c r="Z623" s="15"/>
      <c r="AA623" s="15"/>
      <c r="AB623" s="15"/>
      <c r="AC623" s="15"/>
    </row>
    <row r="624">
      <c r="A624" s="8">
        <v>2.0000038E7</v>
      </c>
      <c r="B624" s="9">
        <v>0.72</v>
      </c>
      <c r="C624" s="9">
        <v>0.85</v>
      </c>
      <c r="D624" s="9">
        <v>0.78</v>
      </c>
      <c r="E624" s="9">
        <v>0.55</v>
      </c>
      <c r="F624" s="9">
        <v>0.43</v>
      </c>
      <c r="G624" s="9">
        <v>0.74</v>
      </c>
      <c r="H624" s="9">
        <v>0.96</v>
      </c>
      <c r="I624" s="9">
        <v>0.739999999999999</v>
      </c>
      <c r="J624" s="9">
        <v>0.76</v>
      </c>
      <c r="K624" s="9">
        <v>0.71</v>
      </c>
      <c r="L624" s="9">
        <v>0.86</v>
      </c>
      <c r="M624" s="9">
        <v>0.86</v>
      </c>
      <c r="N624" s="9">
        <f t="shared" si="1"/>
        <v>0.7466666667</v>
      </c>
      <c r="O624" s="10" t="str">
        <f t="shared" si="2"/>
        <v>#REF!</v>
      </c>
      <c r="P624" s="11">
        <v>159.0</v>
      </c>
      <c r="Q624" s="12">
        <f>Revenue!Q624</f>
        <v>43295.7</v>
      </c>
      <c r="R624" s="13">
        <v>65.0</v>
      </c>
      <c r="S624" s="14">
        <v>7.0</v>
      </c>
      <c r="T624" s="15"/>
      <c r="U624" s="15"/>
      <c r="V624" s="15"/>
      <c r="W624" s="15"/>
      <c r="X624" s="15"/>
      <c r="Y624" s="15"/>
      <c r="Z624" s="15"/>
      <c r="AA624" s="15"/>
      <c r="AB624" s="15"/>
      <c r="AC624" s="15"/>
    </row>
    <row r="625">
      <c r="A625" s="8">
        <v>2.0000039E7</v>
      </c>
      <c r="B625" s="9">
        <v>0.89</v>
      </c>
      <c r="C625" s="9">
        <v>0.82</v>
      </c>
      <c r="D625" s="9">
        <v>0.73</v>
      </c>
      <c r="E625" s="9">
        <v>0.57</v>
      </c>
      <c r="F625" s="9">
        <v>0.72</v>
      </c>
      <c r="G625" s="9">
        <v>0.73</v>
      </c>
      <c r="H625" s="9">
        <v>0.87</v>
      </c>
      <c r="I625" s="9">
        <v>0.729999999999999</v>
      </c>
      <c r="J625" s="9">
        <v>0.95</v>
      </c>
      <c r="K625" s="9">
        <v>0.98</v>
      </c>
      <c r="L625" s="9">
        <v>0.72</v>
      </c>
      <c r="M625" s="9">
        <v>0.68</v>
      </c>
      <c r="N625" s="9">
        <f t="shared" si="1"/>
        <v>0.7825</v>
      </c>
      <c r="O625" s="10" t="str">
        <f t="shared" si="2"/>
        <v>#REF!</v>
      </c>
      <c r="P625" s="11">
        <v>289.0</v>
      </c>
      <c r="Q625" s="12">
        <f>Revenue!Q625</f>
        <v>82555.74</v>
      </c>
      <c r="R625" s="13">
        <v>102.0</v>
      </c>
      <c r="S625" s="14">
        <v>7.0</v>
      </c>
      <c r="T625" s="15"/>
      <c r="U625" s="15"/>
      <c r="V625" s="15"/>
      <c r="W625" s="15"/>
      <c r="X625" s="15"/>
      <c r="Y625" s="15"/>
      <c r="Z625" s="15"/>
      <c r="AA625" s="15"/>
      <c r="AB625" s="15"/>
      <c r="AC625" s="15"/>
    </row>
    <row r="626">
      <c r="A626" s="8">
        <v>2.000004E7</v>
      </c>
      <c r="B626" s="9">
        <v>0.71</v>
      </c>
      <c r="C626" s="9">
        <v>0.95</v>
      </c>
      <c r="D626" s="9">
        <v>0.42</v>
      </c>
      <c r="E626" s="9">
        <v>0.65</v>
      </c>
      <c r="F626" s="9">
        <v>0.67</v>
      </c>
      <c r="G626" s="9">
        <v>0.69</v>
      </c>
      <c r="H626" s="9">
        <v>0.92</v>
      </c>
      <c r="I626" s="9">
        <v>0.719999999999999</v>
      </c>
      <c r="J626" s="9">
        <v>0.97</v>
      </c>
      <c r="K626" s="9">
        <v>0.73</v>
      </c>
      <c r="L626" s="9">
        <v>0.73</v>
      </c>
      <c r="M626" s="9">
        <v>0.84</v>
      </c>
      <c r="N626" s="9">
        <f t="shared" si="1"/>
        <v>0.75</v>
      </c>
      <c r="O626" s="10" t="str">
        <f t="shared" si="2"/>
        <v>#REF!</v>
      </c>
      <c r="P626" s="11">
        <v>289.0</v>
      </c>
      <c r="Q626" s="12">
        <f>Revenue!Q626</f>
        <v>78928.79</v>
      </c>
      <c r="R626" s="13">
        <v>53.0</v>
      </c>
      <c r="S626" s="14">
        <v>7.0</v>
      </c>
      <c r="T626" s="15"/>
      <c r="U626" s="15"/>
      <c r="V626" s="15"/>
      <c r="W626" s="15"/>
      <c r="X626" s="15"/>
      <c r="Y626" s="15"/>
      <c r="Z626" s="15"/>
      <c r="AA626" s="15"/>
      <c r="AB626" s="15"/>
      <c r="AC626" s="15"/>
    </row>
    <row r="627">
      <c r="A627" s="8">
        <v>2.0000041E7</v>
      </c>
      <c r="B627" s="9">
        <v>0.8</v>
      </c>
      <c r="C627" s="9">
        <v>1.0</v>
      </c>
      <c r="D627" s="9">
        <v>0.44</v>
      </c>
      <c r="E627" s="9">
        <v>0.54</v>
      </c>
      <c r="F627" s="9">
        <v>0.81</v>
      </c>
      <c r="G627" s="9">
        <v>0.9</v>
      </c>
      <c r="H627" s="9">
        <v>0.78</v>
      </c>
      <c r="I627" s="9">
        <v>0.839999999999997</v>
      </c>
      <c r="J627" s="9">
        <v>0.79</v>
      </c>
      <c r="K627" s="9">
        <v>0.74</v>
      </c>
      <c r="L627" s="9">
        <v>0.79</v>
      </c>
      <c r="M627" s="9">
        <v>0.95</v>
      </c>
      <c r="N627" s="9">
        <f t="shared" si="1"/>
        <v>0.7816666667</v>
      </c>
      <c r="O627" s="10" t="str">
        <f t="shared" si="2"/>
        <v>#REF!</v>
      </c>
      <c r="P627" s="11">
        <v>150.0</v>
      </c>
      <c r="Q627" s="12">
        <f>Revenue!Q627</f>
        <v>42714</v>
      </c>
      <c r="R627" s="16">
        <v>259.0</v>
      </c>
      <c r="S627" s="14">
        <v>7.0</v>
      </c>
      <c r="T627" s="15"/>
      <c r="U627" s="15"/>
      <c r="V627" s="15"/>
      <c r="W627" s="15"/>
      <c r="X627" s="15"/>
      <c r="Y627" s="15"/>
      <c r="Z627" s="15"/>
      <c r="AA627" s="15"/>
      <c r="AB627" s="15"/>
      <c r="AC627" s="15"/>
    </row>
    <row r="628">
      <c r="A628" s="8">
        <v>2.0000042E7</v>
      </c>
      <c r="B628" s="9">
        <v>0.7</v>
      </c>
      <c r="C628" s="9">
        <v>0.91</v>
      </c>
      <c r="D628" s="9">
        <v>0.48</v>
      </c>
      <c r="E628" s="9">
        <v>0.9</v>
      </c>
      <c r="F628" s="9">
        <v>0.39</v>
      </c>
      <c r="G628" s="9">
        <v>1.0</v>
      </c>
      <c r="H628" s="9">
        <v>0.93</v>
      </c>
      <c r="I628" s="9">
        <v>0.889999999999996</v>
      </c>
      <c r="J628" s="9">
        <v>0.95</v>
      </c>
      <c r="K628" s="9">
        <v>0.97</v>
      </c>
      <c r="L628" s="9">
        <v>0.92</v>
      </c>
      <c r="M628" s="9">
        <v>0.9</v>
      </c>
      <c r="N628" s="9">
        <f t="shared" si="1"/>
        <v>0.8283333333</v>
      </c>
      <c r="O628" s="10" t="str">
        <f t="shared" si="2"/>
        <v>#REF!</v>
      </c>
      <c r="P628" s="11">
        <v>155.0</v>
      </c>
      <c r="Q628" s="12">
        <f>Revenue!Q628</f>
        <v>46754.2</v>
      </c>
      <c r="R628" s="16">
        <v>259.0</v>
      </c>
      <c r="S628" s="14">
        <v>7.0</v>
      </c>
      <c r="T628" s="15"/>
      <c r="U628" s="15"/>
      <c r="V628" s="15"/>
      <c r="W628" s="15"/>
      <c r="X628" s="15"/>
      <c r="Y628" s="15"/>
      <c r="Z628" s="15"/>
      <c r="AA628" s="15"/>
      <c r="AB628" s="15"/>
      <c r="AC628" s="15"/>
    </row>
    <row r="629">
      <c r="A629" s="8">
        <v>2.0000043E7</v>
      </c>
      <c r="B629" s="9">
        <v>0.84</v>
      </c>
      <c r="C629" s="9">
        <v>0.87</v>
      </c>
      <c r="D629" s="9">
        <v>0.5</v>
      </c>
      <c r="E629" s="9">
        <v>0.89</v>
      </c>
      <c r="F629" s="9">
        <v>0.43</v>
      </c>
      <c r="G629" s="9">
        <v>0.88</v>
      </c>
      <c r="H629" s="9">
        <v>0.87</v>
      </c>
      <c r="I629" s="9">
        <v>0.839999999999997</v>
      </c>
      <c r="J629" s="9">
        <v>0.84</v>
      </c>
      <c r="K629" s="9">
        <v>0.87</v>
      </c>
      <c r="L629" s="9">
        <v>1.0</v>
      </c>
      <c r="M629" s="9">
        <v>0.78</v>
      </c>
      <c r="N629" s="9">
        <f t="shared" si="1"/>
        <v>0.8008333333</v>
      </c>
      <c r="O629" s="10" t="str">
        <f t="shared" si="2"/>
        <v>#REF!</v>
      </c>
      <c r="P629" s="11">
        <v>122.0</v>
      </c>
      <c r="Q629" s="12">
        <f>Revenue!Q629</f>
        <v>35586.18</v>
      </c>
      <c r="R629" s="16">
        <v>259.0</v>
      </c>
      <c r="S629" s="14">
        <v>7.0</v>
      </c>
      <c r="T629" s="15"/>
      <c r="U629" s="15"/>
      <c r="V629" s="15"/>
      <c r="W629" s="15"/>
      <c r="X629" s="15"/>
      <c r="Y629" s="15"/>
      <c r="Z629" s="15"/>
      <c r="AA629" s="15"/>
      <c r="AB629" s="15"/>
      <c r="AC629" s="15"/>
    </row>
    <row r="630">
      <c r="A630" s="8">
        <v>2.0000044E7</v>
      </c>
      <c r="B630" s="9">
        <v>0.92</v>
      </c>
      <c r="C630" s="9">
        <v>0.76</v>
      </c>
      <c r="D630" s="9">
        <v>0.51</v>
      </c>
      <c r="E630" s="9">
        <v>0.51</v>
      </c>
      <c r="F630" s="9">
        <v>0.45</v>
      </c>
      <c r="G630" s="9">
        <v>0.96</v>
      </c>
      <c r="H630" s="9">
        <v>0.96</v>
      </c>
      <c r="I630" s="9">
        <v>0.829999999999997</v>
      </c>
      <c r="J630" s="9">
        <v>0.89</v>
      </c>
      <c r="K630" s="9">
        <v>0.8</v>
      </c>
      <c r="L630" s="9">
        <v>0.89</v>
      </c>
      <c r="M630" s="9">
        <v>0.88</v>
      </c>
      <c r="N630" s="9">
        <f t="shared" si="1"/>
        <v>0.78</v>
      </c>
      <c r="O630" s="10" t="str">
        <f t="shared" si="2"/>
        <v>#REF!</v>
      </c>
      <c r="P630" s="11">
        <v>133.0</v>
      </c>
      <c r="Q630" s="12">
        <f>Revenue!Q630</f>
        <v>37855.79</v>
      </c>
      <c r="R630" s="16">
        <v>259.0</v>
      </c>
      <c r="S630" s="14">
        <v>7.0</v>
      </c>
      <c r="T630" s="15"/>
      <c r="U630" s="15"/>
      <c r="V630" s="15"/>
      <c r="W630" s="15"/>
      <c r="X630" s="15"/>
      <c r="Y630" s="15"/>
      <c r="Z630" s="15"/>
      <c r="AA630" s="15"/>
      <c r="AB630" s="15"/>
      <c r="AC630" s="15"/>
    </row>
    <row r="631">
      <c r="A631" s="8">
        <v>2.0000045E7</v>
      </c>
      <c r="B631" s="9">
        <v>0.79</v>
      </c>
      <c r="C631" s="9">
        <v>1.0</v>
      </c>
      <c r="D631" s="9">
        <v>0.62</v>
      </c>
      <c r="E631" s="9">
        <v>0.91</v>
      </c>
      <c r="F631" s="9">
        <v>0.39</v>
      </c>
      <c r="G631" s="9">
        <v>0.99</v>
      </c>
      <c r="H631" s="9">
        <v>0.74</v>
      </c>
      <c r="I631" s="9">
        <v>0.929999999999995</v>
      </c>
      <c r="J631" s="9">
        <v>0.95</v>
      </c>
      <c r="K631" s="9">
        <v>0.95</v>
      </c>
      <c r="L631" s="9">
        <v>0.83</v>
      </c>
      <c r="M631" s="9">
        <v>0.96</v>
      </c>
      <c r="N631" s="9">
        <f t="shared" si="1"/>
        <v>0.8383333333</v>
      </c>
      <c r="O631" s="10" t="str">
        <f t="shared" si="2"/>
        <v>#REF!</v>
      </c>
      <c r="P631" s="11">
        <v>122.0</v>
      </c>
      <c r="Q631" s="12">
        <f>Revenue!Q631</f>
        <v>37231.96</v>
      </c>
      <c r="R631" s="16">
        <v>259.0</v>
      </c>
      <c r="S631" s="14">
        <v>7.0</v>
      </c>
      <c r="T631" s="15"/>
      <c r="U631" s="15"/>
      <c r="V631" s="15"/>
      <c r="W631" s="15"/>
      <c r="X631" s="15"/>
      <c r="Y631" s="15"/>
      <c r="Z631" s="15"/>
      <c r="AA631" s="15"/>
      <c r="AB631" s="15"/>
      <c r="AC631" s="15"/>
    </row>
    <row r="632">
      <c r="A632" s="8">
        <v>2.0000046E7</v>
      </c>
      <c r="B632" s="9">
        <v>0.64</v>
      </c>
      <c r="C632" s="9">
        <v>0.95</v>
      </c>
      <c r="D632" s="9">
        <v>0.49</v>
      </c>
      <c r="E632" s="9">
        <v>0.76</v>
      </c>
      <c r="F632" s="9">
        <v>0.52</v>
      </c>
      <c r="G632" s="9">
        <v>0.66</v>
      </c>
      <c r="H632" s="9">
        <v>0.78</v>
      </c>
      <c r="I632" s="9">
        <v>0.899999999999996</v>
      </c>
      <c r="J632" s="9">
        <v>0.95</v>
      </c>
      <c r="K632" s="9">
        <v>0.88</v>
      </c>
      <c r="L632" s="9">
        <v>0.77</v>
      </c>
      <c r="M632" s="9">
        <v>0.77</v>
      </c>
      <c r="N632" s="9">
        <f t="shared" si="1"/>
        <v>0.7558333333</v>
      </c>
      <c r="O632" s="10" t="str">
        <f t="shared" si="2"/>
        <v>#REF!</v>
      </c>
      <c r="P632" s="11">
        <v>444.0</v>
      </c>
      <c r="Q632" s="12">
        <f>Revenue!Q632</f>
        <v>122179.92</v>
      </c>
      <c r="R632" s="16">
        <v>259.0</v>
      </c>
      <c r="S632" s="14">
        <v>7.0</v>
      </c>
      <c r="T632" s="15"/>
      <c r="U632" s="15"/>
      <c r="V632" s="15"/>
      <c r="W632" s="15"/>
      <c r="X632" s="15"/>
      <c r="Y632" s="15"/>
      <c r="Z632" s="15"/>
      <c r="AA632" s="15"/>
      <c r="AB632" s="15"/>
      <c r="AC632" s="15"/>
    </row>
    <row r="633">
      <c r="A633" s="8">
        <v>2.0000047E7</v>
      </c>
      <c r="B633" s="9">
        <v>0.94</v>
      </c>
      <c r="C633" s="9">
        <v>0.78</v>
      </c>
      <c r="D633" s="9">
        <v>0.54</v>
      </c>
      <c r="E633" s="9">
        <v>0.85</v>
      </c>
      <c r="F633" s="9">
        <v>0.52</v>
      </c>
      <c r="G633" s="9">
        <v>0.9</v>
      </c>
      <c r="H633" s="9">
        <v>0.92</v>
      </c>
      <c r="I633" s="9">
        <v>0.7</v>
      </c>
      <c r="J633" s="9">
        <v>0.79</v>
      </c>
      <c r="K633" s="9">
        <v>0.84</v>
      </c>
      <c r="L633" s="9">
        <v>0.76</v>
      </c>
      <c r="M633" s="9">
        <v>0.85</v>
      </c>
      <c r="N633" s="9">
        <f t="shared" si="1"/>
        <v>0.7825</v>
      </c>
      <c r="O633" s="10" t="str">
        <f t="shared" si="2"/>
        <v>#REF!</v>
      </c>
      <c r="P633" s="11">
        <v>129.0</v>
      </c>
      <c r="Q633" s="12">
        <f>Revenue!Q633</f>
        <v>36823.05</v>
      </c>
      <c r="R633" s="13">
        <v>142.0</v>
      </c>
      <c r="S633" s="14">
        <v>7.0</v>
      </c>
      <c r="T633" s="15"/>
      <c r="U633" s="15"/>
      <c r="V633" s="15"/>
      <c r="W633" s="15"/>
      <c r="X633" s="15"/>
      <c r="Y633" s="15"/>
      <c r="Z633" s="15"/>
      <c r="AA633" s="15"/>
      <c r="AB633" s="15"/>
      <c r="AC633" s="15"/>
    </row>
    <row r="634">
      <c r="A634" s="8">
        <v>2.0000048E7</v>
      </c>
      <c r="B634" s="9">
        <v>0.68</v>
      </c>
      <c r="C634" s="9">
        <v>0.68</v>
      </c>
      <c r="D634" s="9">
        <v>0.44</v>
      </c>
      <c r="E634" s="9">
        <v>0.87</v>
      </c>
      <c r="F634" s="9">
        <v>0.45</v>
      </c>
      <c r="G634" s="9">
        <v>0.71</v>
      </c>
      <c r="H634" s="9">
        <v>0.84</v>
      </c>
      <c r="I634" s="9">
        <v>0.929999999999995</v>
      </c>
      <c r="J634" s="9">
        <v>0.99</v>
      </c>
      <c r="K634" s="9">
        <v>0.83</v>
      </c>
      <c r="L634" s="9">
        <v>0.97</v>
      </c>
      <c r="M634" s="9">
        <v>0.82</v>
      </c>
      <c r="N634" s="9">
        <f t="shared" si="1"/>
        <v>0.7675</v>
      </c>
      <c r="O634" s="10" t="str">
        <f t="shared" si="2"/>
        <v>#REF!</v>
      </c>
      <c r="P634" s="11">
        <v>129.0</v>
      </c>
      <c r="Q634" s="12">
        <f>Revenue!Q634</f>
        <v>36110.97</v>
      </c>
      <c r="R634" s="13">
        <v>104.0</v>
      </c>
      <c r="S634" s="14">
        <v>7.0</v>
      </c>
      <c r="T634" s="15"/>
      <c r="U634" s="15"/>
      <c r="V634" s="15"/>
      <c r="W634" s="15"/>
      <c r="X634" s="15"/>
      <c r="Y634" s="15"/>
      <c r="Z634" s="15"/>
      <c r="AA634" s="15"/>
      <c r="AB634" s="15"/>
      <c r="AC634" s="15"/>
    </row>
    <row r="635">
      <c r="A635" s="8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</row>
    <row r="636">
      <c r="A636" s="8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</row>
    <row r="637">
      <c r="A637" s="8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</row>
    <row r="638">
      <c r="A638" s="8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</row>
    <row r="639">
      <c r="A639" s="8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</row>
    <row r="640">
      <c r="A640" s="8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</row>
    <row r="641">
      <c r="A641" s="8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</row>
    <row r="642">
      <c r="A642" s="8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</row>
    <row r="643">
      <c r="A643" s="8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</row>
    <row r="644">
      <c r="A644" s="8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</row>
    <row r="645">
      <c r="A645" s="8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</row>
    <row r="646">
      <c r="A646" s="8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</row>
    <row r="647">
      <c r="A647" s="8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</row>
    <row r="648">
      <c r="A648" s="8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</row>
    <row r="649">
      <c r="A649" s="8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</row>
    <row r="650">
      <c r="A650" s="8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</row>
    <row r="651">
      <c r="A651" s="8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</row>
    <row r="652">
      <c r="A652" s="8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</row>
    <row r="653">
      <c r="A653" s="8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</row>
    <row r="654">
      <c r="A654" s="8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</row>
    <row r="655">
      <c r="A655" s="8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</row>
    <row r="656">
      <c r="A656" s="8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</row>
    <row r="657">
      <c r="A657" s="8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</row>
    <row r="658">
      <c r="A658" s="8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</row>
    <row r="659">
      <c r="A659" s="8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</row>
    <row r="660">
      <c r="A660" s="8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</row>
    <row r="661">
      <c r="A661" s="8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</row>
    <row r="662">
      <c r="A662" s="8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</row>
    <row r="663">
      <c r="A663" s="8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</row>
    <row r="664">
      <c r="A664" s="8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</row>
    <row r="665">
      <c r="A665" s="8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</row>
    <row r="666">
      <c r="A666" s="8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</row>
    <row r="667">
      <c r="A667" s="8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</row>
    <row r="668">
      <c r="A668" s="8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</row>
    <row r="669">
      <c r="A669" s="8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</row>
    <row r="670">
      <c r="A670" s="8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</row>
    <row r="671">
      <c r="A671" s="8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</row>
    <row r="672">
      <c r="A672" s="8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</row>
    <row r="673">
      <c r="A673" s="8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</row>
    <row r="674">
      <c r="A674" s="8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</row>
    <row r="675">
      <c r="A675" s="8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</row>
    <row r="676">
      <c r="A676" s="8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</row>
    <row r="677">
      <c r="A677" s="8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</row>
    <row r="678">
      <c r="A678" s="8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</row>
    <row r="679">
      <c r="A679" s="8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</row>
    <row r="680">
      <c r="A680" s="8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</row>
    <row r="681">
      <c r="A681" s="8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</row>
    <row r="682">
      <c r="A682" s="8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</row>
    <row r="683">
      <c r="A683" s="8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</row>
    <row r="684">
      <c r="A684" s="8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</row>
    <row r="685">
      <c r="A685" s="8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</row>
    <row r="686">
      <c r="A686" s="8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</row>
    <row r="687">
      <c r="A687" s="8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</row>
    <row r="688">
      <c r="A688" s="8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</row>
    <row r="689">
      <c r="A689" s="8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</row>
    <row r="690">
      <c r="A690" s="8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</row>
    <row r="691">
      <c r="A691" s="8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</row>
    <row r="692">
      <c r="A692" s="8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</row>
    <row r="693">
      <c r="A693" s="8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</row>
    <row r="694">
      <c r="A694" s="8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</row>
    <row r="695">
      <c r="A695" s="8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</row>
    <row r="696">
      <c r="A696" s="8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</row>
    <row r="697">
      <c r="A697" s="8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</row>
    <row r="698">
      <c r="A698" s="8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</row>
    <row r="699">
      <c r="A699" s="8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</row>
    <row r="700">
      <c r="A700" s="8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</row>
    <row r="701">
      <c r="A701" s="8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</row>
    <row r="702">
      <c r="A702" s="8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</row>
    <row r="703">
      <c r="A703" s="8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</row>
    <row r="704">
      <c r="A704" s="8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</row>
    <row r="705">
      <c r="A705" s="8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</row>
    <row r="706">
      <c r="A706" s="8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</row>
    <row r="707">
      <c r="A707" s="8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</row>
    <row r="708">
      <c r="A708" s="8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</row>
    <row r="709">
      <c r="A709" s="8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</row>
    <row r="710">
      <c r="A710" s="8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</row>
    <row r="711">
      <c r="A711" s="8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</row>
    <row r="712">
      <c r="A712" s="8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</row>
    <row r="713">
      <c r="A713" s="8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</row>
    <row r="714">
      <c r="A714" s="8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</row>
    <row r="715">
      <c r="A715" s="8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</row>
    <row r="716">
      <c r="A716" s="8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</row>
    <row r="717">
      <c r="A717" s="8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</row>
    <row r="718">
      <c r="A718" s="8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</row>
    <row r="719">
      <c r="A719" s="8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</row>
    <row r="720">
      <c r="A720" s="8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</row>
    <row r="721">
      <c r="A721" s="8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</row>
    <row r="722">
      <c r="A722" s="8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</row>
    <row r="723">
      <c r="A723" s="8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</row>
    <row r="724">
      <c r="A724" s="8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</row>
    <row r="725">
      <c r="A725" s="8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</row>
    <row r="726">
      <c r="A726" s="8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</row>
    <row r="727">
      <c r="A727" s="8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</row>
    <row r="728">
      <c r="A728" s="8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</row>
    <row r="729">
      <c r="A729" s="8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</row>
    <row r="730">
      <c r="A730" s="8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</row>
    <row r="731">
      <c r="A731" s="8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</row>
    <row r="732">
      <c r="A732" s="8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</row>
    <row r="733">
      <c r="A733" s="8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</row>
    <row r="734">
      <c r="A734" s="8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</row>
    <row r="735">
      <c r="A735" s="8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</row>
    <row r="736">
      <c r="A736" s="8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</row>
    <row r="737">
      <c r="A737" s="8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</row>
    <row r="738">
      <c r="A738" s="8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</row>
    <row r="739">
      <c r="A739" s="8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</row>
    <row r="740">
      <c r="A740" s="8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</row>
    <row r="741">
      <c r="A741" s="8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</row>
    <row r="742">
      <c r="A742" s="8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</row>
    <row r="743">
      <c r="A743" s="8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</row>
    <row r="744">
      <c r="A744" s="8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</row>
    <row r="745">
      <c r="A745" s="8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</row>
    <row r="746">
      <c r="A746" s="8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</row>
    <row r="747">
      <c r="A747" s="8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</row>
    <row r="748">
      <c r="A748" s="8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</row>
    <row r="749">
      <c r="A749" s="8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</row>
    <row r="750">
      <c r="A750" s="8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</row>
    <row r="751">
      <c r="A751" s="8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</row>
    <row r="752">
      <c r="A752" s="8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</row>
    <row r="753">
      <c r="A753" s="8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</row>
    <row r="754">
      <c r="A754" s="8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</row>
    <row r="755">
      <c r="A755" s="8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</row>
    <row r="756">
      <c r="A756" s="8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</row>
    <row r="757">
      <c r="A757" s="8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</row>
    <row r="758">
      <c r="A758" s="8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</row>
    <row r="759">
      <c r="A759" s="8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</row>
    <row r="760">
      <c r="A760" s="8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</row>
    <row r="761">
      <c r="A761" s="8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</row>
    <row r="762">
      <c r="A762" s="8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</row>
    <row r="763">
      <c r="A763" s="8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</row>
    <row r="764">
      <c r="A764" s="8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</row>
    <row r="765">
      <c r="A765" s="8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</row>
    <row r="766">
      <c r="A766" s="8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</row>
    <row r="767">
      <c r="A767" s="8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</row>
    <row r="768">
      <c r="A768" s="8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</row>
    <row r="769">
      <c r="A769" s="8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</row>
    <row r="770">
      <c r="A770" s="8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</row>
    <row r="771">
      <c r="A771" s="8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</row>
    <row r="772">
      <c r="A772" s="8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</row>
    <row r="773">
      <c r="A773" s="8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</row>
    <row r="774">
      <c r="A774" s="8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</row>
    <row r="775">
      <c r="A775" s="8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</row>
    <row r="776">
      <c r="A776" s="8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</row>
    <row r="777">
      <c r="A777" s="8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</row>
    <row r="778">
      <c r="A778" s="8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</row>
    <row r="779">
      <c r="A779" s="8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</row>
    <row r="780">
      <c r="A780" s="8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</row>
    <row r="781">
      <c r="A781" s="8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</row>
    <row r="782">
      <c r="A782" s="8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</row>
    <row r="783">
      <c r="A783" s="8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</row>
    <row r="784">
      <c r="A784" s="8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</row>
    <row r="785">
      <c r="A785" s="8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</row>
    <row r="786">
      <c r="A786" s="8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</row>
    <row r="787">
      <c r="A787" s="8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</row>
    <row r="788">
      <c r="A788" s="8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</row>
    <row r="789">
      <c r="A789" s="8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</row>
    <row r="790">
      <c r="A790" s="8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</row>
    <row r="791">
      <c r="A791" s="8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</row>
    <row r="792">
      <c r="A792" s="8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</row>
    <row r="793">
      <c r="A793" s="8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</row>
    <row r="794">
      <c r="A794" s="8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</row>
    <row r="795">
      <c r="A795" s="8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</row>
    <row r="796">
      <c r="A796" s="8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</row>
    <row r="797">
      <c r="A797" s="8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</row>
    <row r="798">
      <c r="A798" s="8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</row>
    <row r="799">
      <c r="A799" s="8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</row>
    <row r="800">
      <c r="A800" s="8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</row>
    <row r="801">
      <c r="A801" s="8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</row>
    <row r="802">
      <c r="A802" s="8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</row>
    <row r="803">
      <c r="A803" s="8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</row>
    <row r="804">
      <c r="A804" s="8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</row>
    <row r="805">
      <c r="A805" s="8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</row>
    <row r="806">
      <c r="A806" s="8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</row>
    <row r="807">
      <c r="A807" s="8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</row>
    <row r="808">
      <c r="A808" s="8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</row>
    <row r="809">
      <c r="A809" s="8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</row>
    <row r="810">
      <c r="A810" s="8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</row>
    <row r="811">
      <c r="A811" s="8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</row>
    <row r="812">
      <c r="A812" s="8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</row>
    <row r="813">
      <c r="A813" s="8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</row>
    <row r="814">
      <c r="A814" s="8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</row>
    <row r="815">
      <c r="A815" s="8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</row>
    <row r="816">
      <c r="A816" s="8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</row>
    <row r="817">
      <c r="A817" s="8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</row>
    <row r="818">
      <c r="A818" s="8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</row>
    <row r="819">
      <c r="A819" s="8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</row>
    <row r="820">
      <c r="A820" s="8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</row>
    <row r="821">
      <c r="A821" s="8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</row>
    <row r="822">
      <c r="A822" s="8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</row>
    <row r="823">
      <c r="A823" s="8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</row>
    <row r="824">
      <c r="A824" s="8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</row>
    <row r="825">
      <c r="A825" s="8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</row>
    <row r="826">
      <c r="A826" s="8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</row>
    <row r="827">
      <c r="A827" s="8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</row>
    <row r="828">
      <c r="A828" s="8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</row>
    <row r="829">
      <c r="A829" s="8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</row>
    <row r="830">
      <c r="A830" s="8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</row>
    <row r="831">
      <c r="A831" s="8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</row>
    <row r="832">
      <c r="A832" s="8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</row>
    <row r="833">
      <c r="A833" s="8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</row>
    <row r="834">
      <c r="A834" s="8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</row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</sheetData>
  <conditionalFormatting sqref="P2:P634">
    <cfRule type="colorScale" priority="1">
      <colorScale>
        <cfvo type="min"/>
        <cfvo type="max"/>
        <color rgb="FFFFFFFF"/>
        <color rgb="FF57BB8A"/>
      </colorScale>
    </cfRule>
  </conditionalFormatting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3" width="12.63"/>
    <col customWidth="1" min="4" max="4" width="15.5"/>
    <col customWidth="1" min="5" max="5" width="19.88"/>
    <col customWidth="1" min="6" max="7" width="18.0"/>
    <col customWidth="1" min="9" max="9" width="18.0"/>
    <col customWidth="1" min="14" max="14" width="23.38"/>
  </cols>
  <sheetData>
    <row r="1" ht="15.75" customHeight="1">
      <c r="A1" s="20" t="s">
        <v>19</v>
      </c>
      <c r="B1" s="21" t="s">
        <v>20</v>
      </c>
      <c r="C1" s="21" t="s">
        <v>21</v>
      </c>
      <c r="D1" s="21" t="s">
        <v>22</v>
      </c>
      <c r="E1" s="21" t="s">
        <v>23</v>
      </c>
      <c r="F1" s="21" t="s">
        <v>24</v>
      </c>
      <c r="G1" s="21" t="s">
        <v>25</v>
      </c>
      <c r="H1" s="21" t="s">
        <v>26</v>
      </c>
      <c r="I1" s="22" t="s">
        <v>27</v>
      </c>
      <c r="J1" s="22" t="s">
        <v>28</v>
      </c>
      <c r="K1" s="20" t="s">
        <v>29</v>
      </c>
      <c r="L1" s="20" t="s">
        <v>30</v>
      </c>
      <c r="M1" s="20" t="s">
        <v>31</v>
      </c>
      <c r="N1" s="20" t="s">
        <v>32</v>
      </c>
    </row>
    <row r="2" ht="15.75" customHeight="1">
      <c r="A2" s="23" t="s">
        <v>33</v>
      </c>
      <c r="B2" s="24">
        <v>2.0</v>
      </c>
      <c r="C2" s="11">
        <v>1800.0</v>
      </c>
      <c r="D2" s="11">
        <v>1800.0</v>
      </c>
      <c r="E2" s="25">
        <v>0.2</v>
      </c>
      <c r="F2" s="11">
        <v>2000.0</v>
      </c>
      <c r="G2" s="17">
        <v>3000.0</v>
      </c>
      <c r="H2" s="11">
        <v>17000.0</v>
      </c>
      <c r="I2" s="11">
        <v>1200.0</v>
      </c>
      <c r="J2" s="11">
        <v>900.0</v>
      </c>
      <c r="K2" s="26">
        <f t="shared" ref="K2:K6" si="1">C2+D2+F2+G2+I2+J2+H2*$E2</f>
        <v>14100</v>
      </c>
      <c r="L2" s="26">
        <f t="shared" ref="L2:L6" si="2">H2</f>
        <v>17000</v>
      </c>
      <c r="M2" s="26">
        <f t="shared" ref="M2:M6" si="3">K2+L2</f>
        <v>31100</v>
      </c>
      <c r="N2" s="26">
        <f t="shared" ref="N2:N6" si="4">K2/B2</f>
        <v>7050</v>
      </c>
    </row>
    <row r="3" ht="15.75" customHeight="1">
      <c r="A3" s="23" t="s">
        <v>34</v>
      </c>
      <c r="B3" s="24">
        <v>3.0</v>
      </c>
      <c r="C3" s="11">
        <v>2400.0</v>
      </c>
      <c r="D3" s="11">
        <v>2400.0</v>
      </c>
      <c r="E3" s="25">
        <v>0.2</v>
      </c>
      <c r="F3" s="11">
        <v>2100.0</v>
      </c>
      <c r="G3" s="17">
        <v>3000.0</v>
      </c>
      <c r="H3" s="11">
        <v>19000.0</v>
      </c>
      <c r="I3" s="11">
        <v>1200.0</v>
      </c>
      <c r="J3" s="11">
        <v>900.0</v>
      </c>
      <c r="K3" s="26">
        <f t="shared" si="1"/>
        <v>15800</v>
      </c>
      <c r="L3" s="26">
        <f t="shared" si="2"/>
        <v>19000</v>
      </c>
      <c r="M3" s="26">
        <f t="shared" si="3"/>
        <v>34800</v>
      </c>
      <c r="N3" s="26">
        <f t="shared" si="4"/>
        <v>5266.666667</v>
      </c>
    </row>
    <row r="4" ht="15.75" customHeight="1">
      <c r="A4" s="23" t="s">
        <v>35</v>
      </c>
      <c r="B4" s="24">
        <v>4.0</v>
      </c>
      <c r="C4" s="11">
        <v>3000.0</v>
      </c>
      <c r="D4" s="11">
        <v>2760.0</v>
      </c>
      <c r="E4" s="25">
        <v>0.2</v>
      </c>
      <c r="F4" s="11">
        <v>2200.0</v>
      </c>
      <c r="G4" s="17">
        <v>3000.0</v>
      </c>
      <c r="H4" s="11">
        <v>23000.0</v>
      </c>
      <c r="I4" s="11">
        <v>1200.0</v>
      </c>
      <c r="J4" s="11">
        <v>900.0</v>
      </c>
      <c r="K4" s="26">
        <f t="shared" si="1"/>
        <v>17660</v>
      </c>
      <c r="L4" s="26">
        <f t="shared" si="2"/>
        <v>23000</v>
      </c>
      <c r="M4" s="26">
        <f t="shared" si="3"/>
        <v>40660</v>
      </c>
      <c r="N4" s="26">
        <f t="shared" si="4"/>
        <v>4415</v>
      </c>
    </row>
    <row r="5" ht="15.75" customHeight="1">
      <c r="A5" s="23" t="s">
        <v>36</v>
      </c>
      <c r="B5" s="24">
        <v>5.0</v>
      </c>
      <c r="C5" s="11">
        <v>3600.0</v>
      </c>
      <c r="D5" s="11">
        <v>3000.0</v>
      </c>
      <c r="E5" s="25">
        <v>0.2</v>
      </c>
      <c r="F5" s="11">
        <v>2500.0</v>
      </c>
      <c r="G5" s="17">
        <v>3000.0</v>
      </c>
      <c r="H5" s="11">
        <v>26000.0</v>
      </c>
      <c r="I5" s="11">
        <v>1200.0</v>
      </c>
      <c r="J5" s="11">
        <v>900.0</v>
      </c>
      <c r="K5" s="26">
        <f t="shared" si="1"/>
        <v>19400</v>
      </c>
      <c r="L5" s="26">
        <f t="shared" si="2"/>
        <v>26000</v>
      </c>
      <c r="M5" s="26">
        <f t="shared" si="3"/>
        <v>45400</v>
      </c>
      <c r="N5" s="26">
        <f t="shared" si="4"/>
        <v>3880</v>
      </c>
    </row>
    <row r="6" ht="15.75" customHeight="1">
      <c r="A6" s="23" t="s">
        <v>37</v>
      </c>
      <c r="B6" s="24">
        <v>6.0</v>
      </c>
      <c r="C6" s="11">
        <v>4200.0</v>
      </c>
      <c r="D6" s="11">
        <v>3600.0</v>
      </c>
      <c r="E6" s="25">
        <v>0.2</v>
      </c>
      <c r="F6" s="11">
        <v>3000.0</v>
      </c>
      <c r="G6" s="17">
        <v>3000.0</v>
      </c>
      <c r="H6" s="11">
        <v>30000.0</v>
      </c>
      <c r="I6" s="11">
        <v>1200.0</v>
      </c>
      <c r="J6" s="11">
        <v>900.0</v>
      </c>
      <c r="K6" s="26">
        <f t="shared" si="1"/>
        <v>21900</v>
      </c>
      <c r="L6" s="26">
        <f t="shared" si="2"/>
        <v>30000</v>
      </c>
      <c r="M6" s="26">
        <f t="shared" si="3"/>
        <v>51900</v>
      </c>
      <c r="N6" s="26">
        <f t="shared" si="4"/>
        <v>3650</v>
      </c>
      <c r="O6" s="27"/>
      <c r="R6" s="27"/>
    </row>
    <row r="7" ht="15.75" customHeight="1">
      <c r="A7" s="28"/>
      <c r="I7" s="29"/>
      <c r="J7" s="11"/>
    </row>
    <row r="8" ht="15.75" customHeight="1">
      <c r="A8" s="28"/>
      <c r="I8" s="29"/>
      <c r="J8" s="11"/>
    </row>
    <row r="9" ht="15.75" customHeight="1">
      <c r="A9" s="28"/>
      <c r="G9" s="24"/>
      <c r="H9" s="11"/>
      <c r="I9" s="29"/>
      <c r="J9" s="11"/>
      <c r="L9" s="11"/>
    </row>
    <row r="10" ht="15.75" customHeight="1">
      <c r="A10" s="28"/>
      <c r="E10" s="29"/>
      <c r="I10" s="29"/>
      <c r="J10" s="11"/>
      <c r="K10" s="29"/>
      <c r="L10" s="11"/>
    </row>
    <row r="11" ht="15.75" customHeight="1">
      <c r="A11" s="28"/>
      <c r="I11" s="29"/>
      <c r="J11" s="11"/>
      <c r="L11" s="11"/>
    </row>
    <row r="12" ht="15.75" customHeight="1">
      <c r="A12" s="28"/>
      <c r="I12" s="29"/>
      <c r="J12" s="11"/>
      <c r="L12" s="11"/>
    </row>
    <row r="13" ht="15.75" customHeight="1">
      <c r="A13" s="28"/>
      <c r="I13" s="29"/>
      <c r="J13" s="11"/>
    </row>
    <row r="14" ht="15.75" customHeight="1">
      <c r="A14" s="28"/>
      <c r="I14" s="29"/>
      <c r="J14" s="11"/>
    </row>
    <row r="15" ht="15.75" customHeight="1">
      <c r="A15" s="28"/>
      <c r="I15" s="29"/>
      <c r="J15" s="11"/>
      <c r="K15" s="29"/>
      <c r="L15" s="29"/>
      <c r="M15" s="29"/>
      <c r="N15" s="29"/>
    </row>
    <row r="16" ht="15.75" customHeight="1">
      <c r="A16" s="28"/>
      <c r="I16" s="29"/>
      <c r="J16" s="11"/>
    </row>
    <row r="17" ht="15.75" customHeight="1">
      <c r="A17" s="28"/>
      <c r="I17" s="29"/>
      <c r="J17" s="11"/>
    </row>
    <row r="18" ht="15.75" customHeight="1">
      <c r="A18" s="28"/>
      <c r="I18" s="29"/>
      <c r="J18" s="11"/>
    </row>
    <row r="19" ht="15.75" customHeight="1">
      <c r="A19" s="28"/>
      <c r="I19" s="29"/>
      <c r="J19" s="11"/>
      <c r="K19" s="29"/>
      <c r="L19" s="29"/>
      <c r="M19" s="29"/>
      <c r="N19" s="29"/>
    </row>
    <row r="20" ht="15.75" customHeight="1">
      <c r="A20" s="28"/>
      <c r="I20" s="29"/>
      <c r="J20" s="11"/>
    </row>
    <row r="21" ht="15.75" customHeight="1">
      <c r="A21" s="28"/>
      <c r="I21" s="29"/>
      <c r="J21" s="11"/>
    </row>
    <row r="22" ht="15.75" customHeight="1">
      <c r="A22" s="28"/>
      <c r="I22" s="29"/>
      <c r="J22" s="11"/>
    </row>
    <row r="23" ht="15.75" customHeight="1">
      <c r="A23" s="28"/>
      <c r="I23" s="29"/>
      <c r="J23" s="11"/>
    </row>
    <row r="24" ht="15.75" customHeight="1">
      <c r="A24" s="28"/>
      <c r="I24" s="29"/>
      <c r="J24" s="11"/>
    </row>
    <row r="25" ht="15.75" customHeight="1">
      <c r="A25" s="28"/>
      <c r="I25" s="29"/>
      <c r="J25" s="11"/>
    </row>
    <row r="26" ht="15.75" customHeight="1">
      <c r="A26" s="28"/>
      <c r="I26" s="29"/>
      <c r="J26" s="11"/>
    </row>
    <row r="27" ht="15.75" customHeight="1">
      <c r="A27" s="28"/>
      <c r="I27" s="29"/>
      <c r="J27" s="11"/>
    </row>
    <row r="28" ht="15.75" customHeight="1">
      <c r="A28" s="28"/>
      <c r="I28" s="29"/>
      <c r="J28" s="11"/>
    </row>
    <row r="29" ht="15.75" customHeight="1">
      <c r="A29" s="28"/>
      <c r="I29" s="29"/>
      <c r="J29" s="11"/>
    </row>
    <row r="30" ht="15.75" customHeight="1">
      <c r="A30" s="28"/>
      <c r="I30" s="29"/>
      <c r="J30" s="11"/>
    </row>
    <row r="31" ht="15.75" customHeight="1">
      <c r="A31" s="28"/>
      <c r="I31" s="29"/>
      <c r="J31" s="11"/>
    </row>
    <row r="32" ht="15.75" customHeight="1">
      <c r="A32" s="28"/>
      <c r="I32" s="29"/>
      <c r="J32" s="11"/>
    </row>
    <row r="33" ht="15.75" customHeight="1">
      <c r="A33" s="28"/>
      <c r="I33" s="29"/>
      <c r="J33" s="11"/>
    </row>
    <row r="34" ht="15.75" customHeight="1">
      <c r="A34" s="28"/>
      <c r="I34" s="29"/>
      <c r="J34" s="11"/>
    </row>
    <row r="35" ht="15.75" customHeight="1">
      <c r="A35" s="28"/>
      <c r="I35" s="29"/>
      <c r="J35" s="11"/>
    </row>
    <row r="36" ht="15.75" customHeight="1">
      <c r="A36" s="28"/>
      <c r="I36" s="29"/>
      <c r="J36" s="11"/>
    </row>
    <row r="37" ht="15.75" customHeight="1">
      <c r="A37" s="28"/>
      <c r="I37" s="29"/>
      <c r="J37" s="11"/>
    </row>
    <row r="38" ht="15.75" customHeight="1">
      <c r="A38" s="28"/>
      <c r="I38" s="29"/>
      <c r="J38" s="11"/>
    </row>
    <row r="39" ht="15.75" customHeight="1">
      <c r="A39" s="28"/>
      <c r="I39" s="29"/>
      <c r="J39" s="11"/>
    </row>
    <row r="40" ht="15.75" customHeight="1">
      <c r="A40" s="28"/>
      <c r="I40" s="29"/>
      <c r="J40" s="11"/>
    </row>
    <row r="41" ht="15.75" customHeight="1">
      <c r="A41" s="28"/>
      <c r="I41" s="29"/>
      <c r="J41" s="11"/>
    </row>
    <row r="42" ht="15.75" customHeight="1">
      <c r="A42" s="28"/>
      <c r="I42" s="29"/>
      <c r="J42" s="11"/>
    </row>
    <row r="43" ht="15.75" customHeight="1">
      <c r="A43" s="28"/>
      <c r="I43" s="29"/>
      <c r="J43" s="11"/>
    </row>
    <row r="44" ht="15.75" customHeight="1">
      <c r="A44" s="28"/>
      <c r="I44" s="29"/>
      <c r="J44" s="11"/>
    </row>
    <row r="45" ht="15.75" customHeight="1">
      <c r="A45" s="28"/>
      <c r="I45" s="29"/>
      <c r="J45" s="11"/>
    </row>
    <row r="46" ht="15.75" customHeight="1">
      <c r="A46" s="28"/>
      <c r="I46" s="29"/>
      <c r="J46" s="11"/>
    </row>
    <row r="47" ht="15.75" customHeight="1">
      <c r="A47" s="28"/>
      <c r="I47" s="29"/>
      <c r="J47" s="11"/>
    </row>
    <row r="48" ht="15.75" customHeight="1">
      <c r="A48" s="28"/>
      <c r="I48" s="29"/>
      <c r="J48" s="11"/>
    </row>
    <row r="49" ht="15.75" customHeight="1">
      <c r="A49" s="28"/>
      <c r="I49" s="29"/>
      <c r="J49" s="11"/>
    </row>
    <row r="50" ht="15.75" customHeight="1">
      <c r="A50" s="28"/>
      <c r="I50" s="29"/>
      <c r="J50" s="11"/>
    </row>
    <row r="51" ht="15.75" customHeight="1">
      <c r="A51" s="28"/>
      <c r="I51" s="29"/>
      <c r="J51" s="11"/>
    </row>
    <row r="52" ht="15.75" customHeight="1">
      <c r="A52" s="28"/>
      <c r="I52" s="29"/>
      <c r="J52" s="11"/>
    </row>
    <row r="53" ht="15.75" customHeight="1">
      <c r="A53" s="28"/>
      <c r="I53" s="29"/>
      <c r="J53" s="11"/>
    </row>
    <row r="54" ht="15.75" customHeight="1">
      <c r="A54" s="28"/>
      <c r="I54" s="29"/>
      <c r="J54" s="11"/>
    </row>
    <row r="55" ht="15.75" customHeight="1">
      <c r="A55" s="28"/>
      <c r="I55" s="29"/>
      <c r="J55" s="11"/>
    </row>
    <row r="56" ht="15.75" customHeight="1">
      <c r="A56" s="28"/>
      <c r="I56" s="29"/>
      <c r="J56" s="11"/>
    </row>
    <row r="57" ht="15.75" customHeight="1">
      <c r="A57" s="28"/>
      <c r="I57" s="29"/>
      <c r="J57" s="11"/>
    </row>
    <row r="58" ht="15.75" customHeight="1">
      <c r="A58" s="28"/>
      <c r="I58" s="29"/>
      <c r="J58" s="11"/>
    </row>
    <row r="59" ht="15.75" customHeight="1">
      <c r="A59" s="28"/>
      <c r="I59" s="29"/>
      <c r="J59" s="11"/>
    </row>
    <row r="60" ht="15.75" customHeight="1">
      <c r="A60" s="28"/>
      <c r="I60" s="29"/>
      <c r="J60" s="11"/>
    </row>
    <row r="61" ht="15.75" customHeight="1">
      <c r="A61" s="28"/>
      <c r="I61" s="29"/>
      <c r="J61" s="11"/>
    </row>
    <row r="62" ht="15.75" customHeight="1">
      <c r="A62" s="28"/>
      <c r="I62" s="29"/>
      <c r="J62" s="11"/>
    </row>
    <row r="63" ht="15.75" customHeight="1">
      <c r="A63" s="28"/>
      <c r="I63" s="29"/>
      <c r="J63" s="11"/>
    </row>
    <row r="64" ht="15.75" customHeight="1">
      <c r="A64" s="28"/>
      <c r="I64" s="29"/>
      <c r="J64" s="11"/>
    </row>
    <row r="65" ht="15.75" customHeight="1">
      <c r="A65" s="28"/>
      <c r="I65" s="29"/>
      <c r="J65" s="11"/>
    </row>
    <row r="66" ht="15.75" customHeight="1">
      <c r="A66" s="28"/>
      <c r="I66" s="29"/>
      <c r="J66" s="11"/>
    </row>
    <row r="67" ht="15.75" customHeight="1">
      <c r="A67" s="28"/>
      <c r="I67" s="29"/>
      <c r="J67" s="11"/>
    </row>
    <row r="68" ht="15.75" customHeight="1">
      <c r="A68" s="28"/>
      <c r="I68" s="29"/>
      <c r="J68" s="11"/>
    </row>
    <row r="69" ht="15.75" customHeight="1">
      <c r="A69" s="28"/>
      <c r="I69" s="29"/>
      <c r="J69" s="11"/>
    </row>
    <row r="70" ht="15.75" customHeight="1">
      <c r="A70" s="28"/>
      <c r="I70" s="29"/>
      <c r="J70" s="11"/>
    </row>
    <row r="71" ht="15.75" customHeight="1">
      <c r="A71" s="28"/>
      <c r="I71" s="29"/>
      <c r="J71" s="11"/>
    </row>
    <row r="72" ht="15.75" customHeight="1">
      <c r="A72" s="28"/>
      <c r="I72" s="29"/>
      <c r="J72" s="11"/>
    </row>
    <row r="73" ht="15.75" customHeight="1">
      <c r="A73" s="28"/>
      <c r="I73" s="29"/>
      <c r="J73" s="11"/>
    </row>
    <row r="74" ht="15.75" customHeight="1">
      <c r="A74" s="28"/>
      <c r="I74" s="29"/>
      <c r="J74" s="11"/>
    </row>
    <row r="75" ht="15.75" customHeight="1">
      <c r="A75" s="28"/>
      <c r="I75" s="29"/>
      <c r="J75" s="11"/>
    </row>
    <row r="76" ht="15.75" customHeight="1">
      <c r="A76" s="28"/>
      <c r="I76" s="29"/>
      <c r="J76" s="11"/>
    </row>
    <row r="77" ht="15.75" customHeight="1">
      <c r="A77" s="28"/>
      <c r="I77" s="29"/>
      <c r="J77" s="11"/>
    </row>
    <row r="78" ht="15.75" customHeight="1">
      <c r="A78" s="28"/>
      <c r="I78" s="29"/>
      <c r="J78" s="11"/>
    </row>
    <row r="79" ht="15.75" customHeight="1">
      <c r="A79" s="28"/>
      <c r="I79" s="29"/>
      <c r="J79" s="11"/>
    </row>
    <row r="80" ht="15.75" customHeight="1">
      <c r="A80" s="28"/>
      <c r="I80" s="29"/>
      <c r="J80" s="11"/>
    </row>
    <row r="81" ht="15.75" customHeight="1">
      <c r="A81" s="28"/>
      <c r="I81" s="29"/>
      <c r="J81" s="11"/>
    </row>
    <row r="82" ht="15.75" customHeight="1">
      <c r="A82" s="28"/>
      <c r="I82" s="29"/>
      <c r="J82" s="11"/>
    </row>
    <row r="83" ht="15.75" customHeight="1">
      <c r="A83" s="28"/>
      <c r="I83" s="29"/>
      <c r="J83" s="11"/>
    </row>
    <row r="84" ht="15.75" customHeight="1">
      <c r="A84" s="28"/>
      <c r="I84" s="29"/>
      <c r="J84" s="11"/>
    </row>
    <row r="85" ht="15.75" customHeight="1">
      <c r="A85" s="28"/>
      <c r="I85" s="29"/>
      <c r="J85" s="11"/>
    </row>
    <row r="86" ht="15.75" customHeight="1">
      <c r="A86" s="28"/>
      <c r="I86" s="29"/>
      <c r="J86" s="11"/>
    </row>
    <row r="87" ht="15.75" customHeight="1">
      <c r="A87" s="28"/>
      <c r="I87" s="29"/>
      <c r="J87" s="11"/>
    </row>
    <row r="88" ht="15.75" customHeight="1">
      <c r="A88" s="28"/>
      <c r="I88" s="29"/>
      <c r="J88" s="11"/>
    </row>
    <row r="89" ht="15.75" customHeight="1">
      <c r="A89" s="28"/>
      <c r="I89" s="29"/>
      <c r="J89" s="11"/>
    </row>
    <row r="90" ht="15.75" customHeight="1">
      <c r="A90" s="28"/>
      <c r="I90" s="29"/>
      <c r="J90" s="11"/>
    </row>
    <row r="91" ht="15.75" customHeight="1">
      <c r="A91" s="28"/>
      <c r="I91" s="29"/>
      <c r="J91" s="11"/>
    </row>
    <row r="92" ht="15.75" customHeight="1">
      <c r="A92" s="28"/>
      <c r="I92" s="29"/>
      <c r="J92" s="11"/>
    </row>
    <row r="93" ht="15.75" customHeight="1">
      <c r="A93" s="28"/>
      <c r="I93" s="29"/>
      <c r="J93" s="11"/>
    </row>
    <row r="94" ht="15.75" customHeight="1">
      <c r="A94" s="28"/>
      <c r="I94" s="29"/>
      <c r="J94" s="11"/>
    </row>
    <row r="95" ht="15.75" customHeight="1">
      <c r="A95" s="28"/>
      <c r="I95" s="29"/>
      <c r="J95" s="11"/>
    </row>
    <row r="96" ht="15.75" customHeight="1">
      <c r="A96" s="28"/>
      <c r="I96" s="29"/>
      <c r="J96" s="11"/>
    </row>
    <row r="97" ht="15.75" customHeight="1">
      <c r="A97" s="28"/>
      <c r="I97" s="29"/>
      <c r="J97" s="11"/>
    </row>
    <row r="98" ht="15.75" customHeight="1">
      <c r="A98" s="28"/>
      <c r="I98" s="29"/>
      <c r="J98" s="11"/>
    </row>
    <row r="99" ht="15.75" customHeight="1">
      <c r="A99" s="28"/>
      <c r="I99" s="29"/>
      <c r="J99" s="11"/>
    </row>
    <row r="100" ht="15.75" customHeight="1">
      <c r="A100" s="28"/>
      <c r="I100" s="29"/>
      <c r="J100" s="11"/>
    </row>
    <row r="101" ht="15.75" customHeight="1">
      <c r="A101" s="28"/>
      <c r="I101" s="29"/>
      <c r="J101" s="11"/>
    </row>
    <row r="102" ht="15.75" customHeight="1">
      <c r="A102" s="28"/>
      <c r="I102" s="29"/>
      <c r="J102" s="11"/>
    </row>
    <row r="103" ht="15.75" customHeight="1">
      <c r="A103" s="28"/>
      <c r="I103" s="29"/>
      <c r="J103" s="11"/>
    </row>
    <row r="104" ht="15.75" customHeight="1">
      <c r="A104" s="28"/>
      <c r="I104" s="29"/>
      <c r="J104" s="11"/>
    </row>
    <row r="105" ht="15.75" customHeight="1">
      <c r="A105" s="28"/>
      <c r="I105" s="29"/>
      <c r="J105" s="11"/>
    </row>
    <row r="106" ht="15.75" customHeight="1">
      <c r="A106" s="28"/>
      <c r="I106" s="29"/>
      <c r="J106" s="11"/>
    </row>
    <row r="107" ht="15.75" customHeight="1">
      <c r="A107" s="28"/>
      <c r="I107" s="29"/>
      <c r="J107" s="11"/>
    </row>
    <row r="108" ht="15.75" customHeight="1">
      <c r="A108" s="28"/>
      <c r="I108" s="29"/>
      <c r="J108" s="11"/>
    </row>
    <row r="109" ht="15.75" customHeight="1">
      <c r="A109" s="28"/>
      <c r="I109" s="29"/>
      <c r="J109" s="11"/>
    </row>
    <row r="110" ht="15.75" customHeight="1">
      <c r="A110" s="28"/>
      <c r="I110" s="29"/>
      <c r="J110" s="11"/>
    </row>
    <row r="111" ht="15.75" customHeight="1">
      <c r="A111" s="28"/>
      <c r="I111" s="29"/>
      <c r="J111" s="11"/>
    </row>
    <row r="112" ht="15.75" customHeight="1">
      <c r="A112" s="28"/>
      <c r="I112" s="29"/>
      <c r="J112" s="11"/>
    </row>
    <row r="113" ht="15.75" customHeight="1">
      <c r="A113" s="28"/>
      <c r="I113" s="29"/>
      <c r="J113" s="11"/>
    </row>
    <row r="114" ht="15.75" customHeight="1">
      <c r="A114" s="28"/>
      <c r="I114" s="29"/>
      <c r="J114" s="11"/>
    </row>
    <row r="115" ht="15.75" customHeight="1">
      <c r="A115" s="28"/>
      <c r="I115" s="29"/>
      <c r="J115" s="11"/>
    </row>
    <row r="116" ht="15.75" customHeight="1">
      <c r="A116" s="28"/>
      <c r="I116" s="29"/>
      <c r="J116" s="11"/>
    </row>
    <row r="117" ht="15.75" customHeight="1">
      <c r="A117" s="28"/>
      <c r="I117" s="29"/>
      <c r="J117" s="11"/>
    </row>
    <row r="118" ht="15.75" customHeight="1">
      <c r="A118" s="28"/>
      <c r="I118" s="29"/>
      <c r="J118" s="11"/>
    </row>
    <row r="119" ht="15.75" customHeight="1">
      <c r="A119" s="28"/>
      <c r="I119" s="29"/>
      <c r="J119" s="11"/>
    </row>
    <row r="120" ht="15.75" customHeight="1">
      <c r="A120" s="28"/>
      <c r="I120" s="29"/>
      <c r="J120" s="11"/>
    </row>
    <row r="121" ht="15.75" customHeight="1">
      <c r="A121" s="28"/>
      <c r="I121" s="29"/>
      <c r="J121" s="11"/>
    </row>
    <row r="122" ht="15.75" customHeight="1">
      <c r="A122" s="28"/>
      <c r="I122" s="29"/>
      <c r="J122" s="11"/>
    </row>
    <row r="123" ht="15.75" customHeight="1">
      <c r="A123" s="28"/>
      <c r="I123" s="29"/>
      <c r="J123" s="11"/>
    </row>
    <row r="124" ht="15.75" customHeight="1">
      <c r="A124" s="28"/>
      <c r="I124" s="29"/>
      <c r="J124" s="11"/>
    </row>
    <row r="125" ht="15.75" customHeight="1">
      <c r="A125" s="28"/>
      <c r="I125" s="29"/>
      <c r="J125" s="11"/>
    </row>
    <row r="126" ht="15.75" customHeight="1">
      <c r="A126" s="28"/>
      <c r="I126" s="29"/>
      <c r="J126" s="11"/>
    </row>
    <row r="127" ht="15.75" customHeight="1">
      <c r="A127" s="28"/>
      <c r="I127" s="29"/>
      <c r="J127" s="11"/>
    </row>
    <row r="128" ht="15.75" customHeight="1">
      <c r="A128" s="28"/>
      <c r="I128" s="29"/>
      <c r="J128" s="11"/>
    </row>
    <row r="129" ht="15.75" customHeight="1">
      <c r="A129" s="28"/>
      <c r="I129" s="29"/>
      <c r="J129" s="11"/>
    </row>
    <row r="130" ht="15.75" customHeight="1">
      <c r="A130" s="28"/>
      <c r="I130" s="29"/>
      <c r="J130" s="11"/>
    </row>
    <row r="131" ht="15.75" customHeight="1">
      <c r="A131" s="28"/>
      <c r="I131" s="29"/>
      <c r="J131" s="11"/>
    </row>
    <row r="132" ht="15.75" customHeight="1">
      <c r="A132" s="28"/>
      <c r="I132" s="29"/>
      <c r="J132" s="11"/>
    </row>
    <row r="133" ht="15.75" customHeight="1">
      <c r="A133" s="28"/>
      <c r="I133" s="29"/>
      <c r="J133" s="11"/>
    </row>
    <row r="134" ht="15.75" customHeight="1">
      <c r="A134" s="28"/>
      <c r="I134" s="29"/>
      <c r="J134" s="11"/>
    </row>
    <row r="135" ht="15.75" customHeight="1">
      <c r="A135" s="28"/>
      <c r="I135" s="29"/>
      <c r="J135" s="11"/>
    </row>
    <row r="136" ht="15.75" customHeight="1">
      <c r="A136" s="28"/>
      <c r="I136" s="29"/>
      <c r="J136" s="11"/>
    </row>
    <row r="137" ht="15.75" customHeight="1">
      <c r="A137" s="28"/>
      <c r="I137" s="29"/>
      <c r="J137" s="11"/>
    </row>
    <row r="138" ht="15.75" customHeight="1">
      <c r="A138" s="28"/>
      <c r="I138" s="29"/>
      <c r="J138" s="11"/>
    </row>
    <row r="139" ht="15.75" customHeight="1">
      <c r="A139" s="28"/>
      <c r="I139" s="29"/>
      <c r="J139" s="11"/>
    </row>
    <row r="140" ht="15.75" customHeight="1">
      <c r="A140" s="28"/>
      <c r="I140" s="29"/>
      <c r="J140" s="11"/>
    </row>
    <row r="141" ht="15.75" customHeight="1">
      <c r="A141" s="28"/>
      <c r="I141" s="29"/>
      <c r="J141" s="11"/>
    </row>
    <row r="142" ht="15.75" customHeight="1">
      <c r="A142" s="28"/>
      <c r="I142" s="29"/>
      <c r="J142" s="11"/>
    </row>
    <row r="143" ht="15.75" customHeight="1">
      <c r="A143" s="28"/>
      <c r="I143" s="29"/>
      <c r="J143" s="11"/>
    </row>
    <row r="144" ht="15.75" customHeight="1">
      <c r="A144" s="28"/>
      <c r="I144" s="29"/>
      <c r="J144" s="11"/>
    </row>
    <row r="145" ht="15.75" customHeight="1">
      <c r="A145" s="28"/>
      <c r="I145" s="29"/>
      <c r="J145" s="11"/>
    </row>
    <row r="146" ht="15.75" customHeight="1">
      <c r="A146" s="28"/>
      <c r="I146" s="29"/>
      <c r="J146" s="11"/>
    </row>
    <row r="147" ht="15.75" customHeight="1">
      <c r="A147" s="28"/>
      <c r="I147" s="29"/>
      <c r="J147" s="11"/>
    </row>
    <row r="148" ht="15.75" customHeight="1">
      <c r="A148" s="28"/>
      <c r="I148" s="29"/>
      <c r="J148" s="11"/>
    </row>
    <row r="149" ht="15.75" customHeight="1">
      <c r="A149" s="28"/>
      <c r="I149" s="29"/>
      <c r="J149" s="11"/>
    </row>
    <row r="150" ht="15.75" customHeight="1">
      <c r="A150" s="28"/>
      <c r="I150" s="29"/>
      <c r="J150" s="11"/>
    </row>
    <row r="151" ht="15.75" customHeight="1">
      <c r="A151" s="28"/>
      <c r="I151" s="29"/>
      <c r="J151" s="11"/>
    </row>
    <row r="152" ht="15.75" customHeight="1">
      <c r="A152" s="28"/>
      <c r="I152" s="29"/>
      <c r="J152" s="11"/>
    </row>
    <row r="153" ht="15.75" customHeight="1">
      <c r="A153" s="28"/>
      <c r="I153" s="29"/>
      <c r="J153" s="11"/>
    </row>
    <row r="154" ht="15.75" customHeight="1">
      <c r="A154" s="28"/>
      <c r="I154" s="29"/>
      <c r="J154" s="11"/>
    </row>
    <row r="155" ht="15.75" customHeight="1">
      <c r="A155" s="28"/>
      <c r="I155" s="29"/>
      <c r="J155" s="11"/>
    </row>
    <row r="156" ht="15.75" customHeight="1">
      <c r="A156" s="28"/>
      <c r="I156" s="29"/>
      <c r="J156" s="11"/>
    </row>
    <row r="157" ht="15.75" customHeight="1">
      <c r="A157" s="28"/>
      <c r="I157" s="29"/>
      <c r="J157" s="11"/>
    </row>
    <row r="158" ht="15.75" customHeight="1">
      <c r="A158" s="28"/>
      <c r="I158" s="29"/>
      <c r="J158" s="11"/>
    </row>
    <row r="159" ht="15.75" customHeight="1">
      <c r="A159" s="28"/>
      <c r="I159" s="29"/>
      <c r="J159" s="11"/>
    </row>
    <row r="160" ht="15.75" customHeight="1">
      <c r="A160" s="28"/>
      <c r="I160" s="29"/>
      <c r="J160" s="11"/>
    </row>
    <row r="161" ht="15.75" customHeight="1">
      <c r="A161" s="28"/>
      <c r="I161" s="29"/>
      <c r="J161" s="11"/>
    </row>
    <row r="162" ht="15.75" customHeight="1">
      <c r="A162" s="28"/>
      <c r="I162" s="29"/>
      <c r="J162" s="11"/>
    </row>
    <row r="163" ht="15.75" customHeight="1">
      <c r="A163" s="28"/>
      <c r="I163" s="29"/>
      <c r="J163" s="11"/>
    </row>
    <row r="164" ht="15.75" customHeight="1">
      <c r="A164" s="28"/>
      <c r="I164" s="29"/>
      <c r="J164" s="11"/>
    </row>
    <row r="165" ht="15.75" customHeight="1">
      <c r="A165" s="28"/>
      <c r="I165" s="29"/>
      <c r="J165" s="11"/>
    </row>
    <row r="166" ht="15.75" customHeight="1">
      <c r="A166" s="28"/>
      <c r="I166" s="29"/>
      <c r="J166" s="11"/>
    </row>
    <row r="167" ht="15.75" customHeight="1">
      <c r="A167" s="28"/>
      <c r="I167" s="29"/>
      <c r="J167" s="11"/>
    </row>
    <row r="168" ht="15.75" customHeight="1">
      <c r="A168" s="28"/>
      <c r="I168" s="29"/>
      <c r="J168" s="11"/>
    </row>
    <row r="169" ht="15.75" customHeight="1">
      <c r="A169" s="28"/>
      <c r="I169" s="29"/>
      <c r="J169" s="11"/>
    </row>
    <row r="170" ht="15.75" customHeight="1">
      <c r="A170" s="28"/>
      <c r="I170" s="29"/>
      <c r="J170" s="11"/>
    </row>
    <row r="171" ht="15.75" customHeight="1">
      <c r="A171" s="28"/>
      <c r="I171" s="29"/>
      <c r="J171" s="11"/>
    </row>
    <row r="172" ht="15.75" customHeight="1">
      <c r="A172" s="28"/>
      <c r="I172" s="29"/>
      <c r="J172" s="11"/>
    </row>
    <row r="173" ht="15.75" customHeight="1">
      <c r="A173" s="28"/>
      <c r="I173" s="29"/>
      <c r="J173" s="11"/>
    </row>
    <row r="174" ht="15.75" customHeight="1">
      <c r="A174" s="28"/>
      <c r="I174" s="29"/>
      <c r="J174" s="11"/>
    </row>
    <row r="175" ht="15.75" customHeight="1">
      <c r="A175" s="28"/>
      <c r="I175" s="29"/>
      <c r="J175" s="11"/>
    </row>
    <row r="176" ht="15.75" customHeight="1">
      <c r="A176" s="28"/>
      <c r="I176" s="29"/>
      <c r="J176" s="11"/>
    </row>
    <row r="177" ht="15.75" customHeight="1">
      <c r="A177" s="28"/>
      <c r="I177" s="29"/>
      <c r="J177" s="11"/>
    </row>
    <row r="178" ht="15.75" customHeight="1">
      <c r="A178" s="28"/>
      <c r="I178" s="29"/>
      <c r="J178" s="11"/>
    </row>
    <row r="179" ht="15.75" customHeight="1">
      <c r="A179" s="28"/>
      <c r="I179" s="29"/>
      <c r="J179" s="11"/>
    </row>
    <row r="180" ht="15.75" customHeight="1">
      <c r="A180" s="28"/>
      <c r="I180" s="29"/>
      <c r="J180" s="11"/>
    </row>
    <row r="181" ht="15.75" customHeight="1">
      <c r="A181" s="28"/>
      <c r="I181" s="29"/>
      <c r="J181" s="11"/>
    </row>
    <row r="182" ht="15.75" customHeight="1">
      <c r="A182" s="28"/>
      <c r="I182" s="29"/>
      <c r="J182" s="11"/>
    </row>
    <row r="183" ht="15.75" customHeight="1">
      <c r="A183" s="28"/>
      <c r="I183" s="29"/>
      <c r="J183" s="11"/>
    </row>
    <row r="184" ht="15.75" customHeight="1">
      <c r="A184" s="28"/>
      <c r="I184" s="29"/>
      <c r="J184" s="11"/>
    </row>
    <row r="185" ht="15.75" customHeight="1">
      <c r="A185" s="28"/>
      <c r="I185" s="29"/>
      <c r="J185" s="11"/>
    </row>
    <row r="186" ht="15.75" customHeight="1">
      <c r="A186" s="28"/>
      <c r="I186" s="29"/>
      <c r="J186" s="11"/>
    </row>
    <row r="187" ht="15.75" customHeight="1">
      <c r="A187" s="28"/>
      <c r="I187" s="29"/>
      <c r="J187" s="11"/>
    </row>
    <row r="188" ht="15.75" customHeight="1">
      <c r="A188" s="28"/>
      <c r="I188" s="29"/>
      <c r="J188" s="11"/>
    </row>
    <row r="189" ht="15.75" customHeight="1">
      <c r="A189" s="28"/>
      <c r="I189" s="29"/>
      <c r="J189" s="11"/>
    </row>
    <row r="190" ht="15.75" customHeight="1">
      <c r="A190" s="28"/>
      <c r="I190" s="29"/>
      <c r="J190" s="11"/>
    </row>
    <row r="191" ht="15.75" customHeight="1">
      <c r="A191" s="28"/>
      <c r="I191" s="29"/>
      <c r="J191" s="11"/>
    </row>
    <row r="192" ht="15.75" customHeight="1">
      <c r="A192" s="28"/>
      <c r="I192" s="29"/>
      <c r="J192" s="11"/>
    </row>
    <row r="193" ht="15.75" customHeight="1">
      <c r="A193" s="28"/>
      <c r="I193" s="29"/>
      <c r="J193" s="11"/>
    </row>
    <row r="194" ht="15.75" customHeight="1">
      <c r="A194" s="28"/>
      <c r="I194" s="29"/>
      <c r="J194" s="11"/>
    </row>
    <row r="195" ht="15.75" customHeight="1">
      <c r="A195" s="28"/>
      <c r="I195" s="29"/>
      <c r="J195" s="11"/>
    </row>
    <row r="196" ht="15.75" customHeight="1">
      <c r="A196" s="28"/>
      <c r="I196" s="29"/>
      <c r="J196" s="11"/>
    </row>
    <row r="197" ht="15.75" customHeight="1">
      <c r="A197" s="28"/>
      <c r="I197" s="29"/>
      <c r="J197" s="11"/>
    </row>
    <row r="198" ht="15.75" customHeight="1">
      <c r="A198" s="28"/>
      <c r="I198" s="29"/>
      <c r="J198" s="11"/>
    </row>
    <row r="199" ht="15.75" customHeight="1">
      <c r="A199" s="28"/>
      <c r="I199" s="29"/>
      <c r="J199" s="11"/>
    </row>
    <row r="200" ht="15.75" customHeight="1">
      <c r="A200" s="28"/>
      <c r="I200" s="29"/>
      <c r="J200" s="11"/>
    </row>
    <row r="201" ht="15.75" customHeight="1">
      <c r="A201" s="28"/>
      <c r="I201" s="29"/>
      <c r="J201" s="11"/>
    </row>
    <row r="202" ht="15.75" customHeight="1">
      <c r="A202" s="28"/>
      <c r="I202" s="29"/>
      <c r="J202" s="11"/>
    </row>
    <row r="203" ht="15.75" customHeight="1">
      <c r="A203" s="28"/>
      <c r="I203" s="29"/>
      <c r="J203" s="11"/>
    </row>
    <row r="204" ht="15.75" customHeight="1">
      <c r="A204" s="28"/>
      <c r="I204" s="29"/>
      <c r="J204" s="11"/>
    </row>
    <row r="205" ht="15.75" customHeight="1">
      <c r="A205" s="28"/>
      <c r="I205" s="29"/>
      <c r="J205" s="11"/>
    </row>
    <row r="206" ht="15.75" customHeight="1">
      <c r="A206" s="28"/>
      <c r="I206" s="29"/>
      <c r="J206" s="11"/>
    </row>
    <row r="207" ht="15.75" customHeight="1">
      <c r="A207" s="28"/>
      <c r="I207" s="29"/>
      <c r="J207" s="11"/>
    </row>
    <row r="208" ht="15.75" customHeight="1">
      <c r="A208" s="28"/>
      <c r="I208" s="29"/>
      <c r="J208" s="11"/>
    </row>
    <row r="209" ht="15.75" customHeight="1">
      <c r="A209" s="28"/>
      <c r="I209" s="29"/>
      <c r="J209" s="11"/>
    </row>
    <row r="210" ht="15.75" customHeight="1">
      <c r="A210" s="28"/>
      <c r="I210" s="29"/>
      <c r="J210" s="11"/>
    </row>
    <row r="211" ht="15.75" customHeight="1">
      <c r="A211" s="28"/>
      <c r="I211" s="29"/>
      <c r="J211" s="11"/>
    </row>
    <row r="212" ht="15.75" customHeight="1">
      <c r="A212" s="28"/>
      <c r="I212" s="29"/>
      <c r="J212" s="11"/>
    </row>
    <row r="213" ht="15.75" customHeight="1">
      <c r="A213" s="28"/>
      <c r="I213" s="29"/>
      <c r="J213" s="11"/>
    </row>
    <row r="214" ht="15.75" customHeight="1">
      <c r="A214" s="28"/>
      <c r="I214" s="29"/>
      <c r="J214" s="11"/>
    </row>
    <row r="215" ht="15.75" customHeight="1">
      <c r="A215" s="28"/>
      <c r="I215" s="29"/>
      <c r="J215" s="11"/>
    </row>
    <row r="216" ht="15.75" customHeight="1">
      <c r="A216" s="28"/>
      <c r="I216" s="29"/>
      <c r="J216" s="11"/>
    </row>
    <row r="217" ht="15.75" customHeight="1">
      <c r="A217" s="28"/>
      <c r="I217" s="29"/>
      <c r="J217" s="11"/>
    </row>
    <row r="218" ht="15.75" customHeight="1">
      <c r="A218" s="28"/>
      <c r="I218" s="29"/>
      <c r="J218" s="11"/>
    </row>
    <row r="219" ht="15.75" customHeight="1">
      <c r="A219" s="28"/>
      <c r="I219" s="29"/>
      <c r="J219" s="11"/>
    </row>
    <row r="220" ht="15.75" customHeight="1">
      <c r="A220" s="28"/>
      <c r="I220" s="29"/>
      <c r="J220" s="11"/>
    </row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7.63"/>
    <col customWidth="1" min="2" max="2" width="46.5"/>
    <col customWidth="1" min="3" max="4" width="15.5"/>
    <col customWidth="1" min="5" max="5" width="12.5"/>
    <col customWidth="1" min="6" max="16" width="11.13"/>
    <col customWidth="1" min="17" max="17" width="12.0"/>
    <col customWidth="1" min="18" max="18" width="10.25"/>
    <col customWidth="1" min="19" max="19" width="9.38"/>
    <col customWidth="1" min="20" max="21" width="7.63"/>
    <col customWidth="1" min="22" max="22" width="45.38"/>
    <col customWidth="1" min="23" max="23" width="8.63"/>
    <col customWidth="1" min="24" max="25" width="7.63"/>
  </cols>
  <sheetData>
    <row r="1" ht="12.75" customHeight="1">
      <c r="A1" s="1" t="s">
        <v>0</v>
      </c>
      <c r="B1" s="5" t="s">
        <v>38</v>
      </c>
      <c r="C1" s="5" t="s">
        <v>39</v>
      </c>
      <c r="D1" s="5" t="s">
        <v>40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3" t="s">
        <v>16</v>
      </c>
      <c r="R1" s="2" t="s">
        <v>41</v>
      </c>
      <c r="S1" s="2" t="s">
        <v>42</v>
      </c>
      <c r="T1" s="3" t="s">
        <v>43</v>
      </c>
    </row>
    <row r="2" ht="12.75" customHeight="1">
      <c r="A2" s="8">
        <v>6629005.0</v>
      </c>
      <c r="B2" s="30" t="s">
        <v>44</v>
      </c>
      <c r="C2" s="11">
        <v>110.0</v>
      </c>
      <c r="D2" s="24">
        <v>2.0</v>
      </c>
      <c r="E2" s="31">
        <f>Ocupacao_Calendario!B2*C2*31</f>
        <v>2421.1</v>
      </c>
      <c r="F2" s="31">
        <f>Ocupacao_Calendario!C2*C2*28</f>
        <v>2556.4</v>
      </c>
      <c r="G2" s="31">
        <f>Ocupacao_Calendario!D2*C2*31</f>
        <v>2148.3</v>
      </c>
      <c r="H2" s="31">
        <f>Ocupacao_Calendario!E2*C2*30</f>
        <v>2310</v>
      </c>
      <c r="I2" s="31">
        <f>Ocupacao_Calendario!F2*C2*31</f>
        <v>2011.9</v>
      </c>
      <c r="J2" s="31">
        <f>Ocupacao_Calendario!G2*C2*30</f>
        <v>2805</v>
      </c>
      <c r="K2" s="31">
        <f>Ocupacao_Calendario!H2*C2*31</f>
        <v>3103.1</v>
      </c>
      <c r="L2" s="31">
        <f>Ocupacao_Calendario!I2*C2*31</f>
        <v>3000.8</v>
      </c>
      <c r="M2" s="31">
        <f>Ocupacao_Calendario!J2*C2*30</f>
        <v>3069</v>
      </c>
      <c r="N2" s="31">
        <f>Ocupacao_Calendario!K2*C2*31</f>
        <v>2659.8</v>
      </c>
      <c r="O2" s="31">
        <f>Ocupacao_Calendario!L2*C2*30</f>
        <v>2673</v>
      </c>
      <c r="P2" s="31">
        <f>Ocupacao_Calendario!M2*C2*31</f>
        <v>2932.6</v>
      </c>
      <c r="Q2" s="31">
        <f t="shared" ref="Q2:Q634" si="1">SUM(E2:P2)</f>
        <v>31691</v>
      </c>
      <c r="R2" s="31">
        <f>IFS(D2=2,vacation_home_main_costs!$M$2,D2=3,vacation_home_main_costs!$M$3,D2=4,vacation_home_main_costs!$M$4,D2=5,vacation_home_main_costs!$M$5,D2=6,vacation_home_main_costs!$M$6)</f>
        <v>31100</v>
      </c>
      <c r="S2" s="31">
        <f t="shared" ref="S2:S11" si="2">Q2-R2</f>
        <v>591</v>
      </c>
      <c r="T2" s="32" t="str">
        <f t="shared" ref="T2:T634" si="3">IF(S2&gt;0,"Lucro","Prejuizo")</f>
        <v>Lucro</v>
      </c>
    </row>
    <row r="3" ht="12.75" customHeight="1">
      <c r="A3" s="8">
        <v>2.2679214E7</v>
      </c>
      <c r="B3" s="30" t="s">
        <v>45</v>
      </c>
      <c r="C3" s="11">
        <v>100.0</v>
      </c>
      <c r="D3" s="24">
        <v>2.0</v>
      </c>
      <c r="E3" s="33">
        <f>Ocupacao_Calendario!B3*C3*31</f>
        <v>2046</v>
      </c>
      <c r="F3" s="33">
        <f>Ocupacao_Calendario!C3*C3*28</f>
        <v>2744</v>
      </c>
      <c r="G3" s="33">
        <f>Ocupacao_Calendario!D3*C3*31</f>
        <v>2263</v>
      </c>
      <c r="H3" s="33">
        <f>Ocupacao_Calendario!E3*C3*30</f>
        <v>1890</v>
      </c>
      <c r="I3" s="33">
        <f>Ocupacao_Calendario!F3*C3*31</f>
        <v>1457</v>
      </c>
      <c r="J3" s="33">
        <f>Ocupacao_Calendario!G3*C3*30</f>
        <v>2130</v>
      </c>
      <c r="K3" s="33">
        <f>Ocupacao_Calendario!H3*C3*31</f>
        <v>2635</v>
      </c>
      <c r="L3" s="33">
        <f>Ocupacao_Calendario!I3*C3*31</f>
        <v>3069</v>
      </c>
      <c r="M3" s="33">
        <f>Ocupacao_Calendario!J3*C3*30</f>
        <v>2490</v>
      </c>
      <c r="N3" s="33">
        <f>Ocupacao_Calendario!K3*C3*31</f>
        <v>3069</v>
      </c>
      <c r="O3" s="33">
        <f>Ocupacao_Calendario!L3*C3*30</f>
        <v>2970</v>
      </c>
      <c r="P3" s="33">
        <f>Ocupacao_Calendario!M3*C3*31</f>
        <v>2573</v>
      </c>
      <c r="Q3" s="33">
        <f t="shared" si="1"/>
        <v>29336</v>
      </c>
      <c r="R3" s="33">
        <f>IFS(D3=2,vacation_home_main_costs!$M$2,D3=3,vacation_home_main_costs!$M$3,D3=4,vacation_home_main_costs!$M$4,D3=5,vacation_home_main_costs!$M$5,D3=6,vacation_home_main_costs!$M$6)</f>
        <v>31100</v>
      </c>
      <c r="S3" s="33">
        <f t="shared" si="2"/>
        <v>-1764</v>
      </c>
      <c r="T3" s="34" t="str">
        <f t="shared" si="3"/>
        <v>Prejuizo</v>
      </c>
    </row>
    <row r="4" ht="12.75" customHeight="1">
      <c r="A4" s="8">
        <v>2431772.0</v>
      </c>
      <c r="B4" s="30" t="s">
        <v>46</v>
      </c>
      <c r="C4" s="11">
        <v>65.0</v>
      </c>
      <c r="D4" s="24">
        <v>2.0</v>
      </c>
      <c r="E4" s="33">
        <f>Ocupacao_Calendario!B4*C4*31</f>
        <v>1591.85</v>
      </c>
      <c r="F4" s="33">
        <f>Ocupacao_Calendario!C4*C4*28</f>
        <v>1638</v>
      </c>
      <c r="G4" s="33">
        <f>Ocupacao_Calendario!D4*C4*31</f>
        <v>1450.8</v>
      </c>
      <c r="H4" s="33">
        <f>Ocupacao_Calendario!E4*C4*30</f>
        <v>1150.5</v>
      </c>
      <c r="I4" s="33">
        <f>Ocupacao_Calendario!F4*C4*31</f>
        <v>1652.3</v>
      </c>
      <c r="J4" s="33">
        <f>Ocupacao_Calendario!G4*C4*30</f>
        <v>1911</v>
      </c>
      <c r="K4" s="33">
        <f>Ocupacao_Calendario!H4*C4*31</f>
        <v>1833.65</v>
      </c>
      <c r="L4" s="33">
        <f>Ocupacao_Calendario!I4*C4*31</f>
        <v>1692.6</v>
      </c>
      <c r="M4" s="33">
        <f>Ocupacao_Calendario!J4*C4*30</f>
        <v>1579.5</v>
      </c>
      <c r="N4" s="33">
        <f>Ocupacao_Calendario!K4*C4*31</f>
        <v>1591.85</v>
      </c>
      <c r="O4" s="33">
        <f>Ocupacao_Calendario!L4*C4*30</f>
        <v>1677</v>
      </c>
      <c r="P4" s="33">
        <f>Ocupacao_Calendario!M4*C4*31</f>
        <v>1712.75</v>
      </c>
      <c r="Q4" s="33">
        <f t="shared" si="1"/>
        <v>19481.8</v>
      </c>
      <c r="R4" s="33">
        <f>IFS(D4=2,vacation_home_main_costs!$M$2,D4=3,vacation_home_main_costs!$M$3,D4=4,vacation_home_main_costs!$M$4,D4=5,vacation_home_main_costs!$M$5,D4=6,vacation_home_main_costs!$M$6)</f>
        <v>31100</v>
      </c>
      <c r="S4" s="33">
        <f t="shared" si="2"/>
        <v>-11618.2</v>
      </c>
      <c r="T4" s="34" t="str">
        <f t="shared" si="3"/>
        <v>Prejuizo</v>
      </c>
    </row>
    <row r="5" ht="12.75" customHeight="1">
      <c r="A5" s="8">
        <v>5048917.0</v>
      </c>
      <c r="B5" s="30" t="s">
        <v>47</v>
      </c>
      <c r="C5" s="11">
        <v>97.0</v>
      </c>
      <c r="D5" s="24">
        <v>2.0</v>
      </c>
      <c r="E5" s="33">
        <f>Ocupacao_Calendario!B5*C5*31</f>
        <v>2074.83</v>
      </c>
      <c r="F5" s="33">
        <f>Ocupacao_Calendario!C5*C5*28</f>
        <v>2308.6</v>
      </c>
      <c r="G5" s="33">
        <f>Ocupacao_Calendario!D5*C5*31</f>
        <v>1894.41</v>
      </c>
      <c r="H5" s="33">
        <f>Ocupacao_Calendario!E5*C5*30</f>
        <v>1920.6</v>
      </c>
      <c r="I5" s="33">
        <f>Ocupacao_Calendario!F5*C5*31</f>
        <v>1864.34</v>
      </c>
      <c r="J5" s="33">
        <f>Ocupacao_Calendario!G5*C5*30</f>
        <v>2095.2</v>
      </c>
      <c r="K5" s="33">
        <f>Ocupacao_Calendario!H5*C5*31</f>
        <v>2976.93</v>
      </c>
      <c r="L5" s="33">
        <f>Ocupacao_Calendario!I5*C5*31</f>
        <v>2616.09</v>
      </c>
      <c r="M5" s="33">
        <f>Ocupacao_Calendario!J5*C5*30</f>
        <v>2851.8</v>
      </c>
      <c r="N5" s="33">
        <f>Ocupacao_Calendario!K5*C5*31</f>
        <v>2586.02</v>
      </c>
      <c r="O5" s="33">
        <f>Ocupacao_Calendario!L5*C5*30</f>
        <v>2764.5</v>
      </c>
      <c r="P5" s="33">
        <f>Ocupacao_Calendario!M5*C5*31</f>
        <v>2676.23</v>
      </c>
      <c r="Q5" s="33">
        <f t="shared" si="1"/>
        <v>28629.55</v>
      </c>
      <c r="R5" s="33">
        <f>IFS(D5=2,vacation_home_main_costs!$M$2,D5=3,vacation_home_main_costs!$M$3,D5=4,vacation_home_main_costs!$M$4,D5=5,vacation_home_main_costs!$M$5,D5=6,vacation_home_main_costs!$M$6)</f>
        <v>31100</v>
      </c>
      <c r="S5" s="33">
        <f t="shared" si="2"/>
        <v>-2470.45</v>
      </c>
      <c r="T5" s="34" t="str">
        <f t="shared" si="3"/>
        <v>Prejuizo</v>
      </c>
    </row>
    <row r="6" ht="12.75" customHeight="1">
      <c r="A6" s="8">
        <v>1.0624178E7</v>
      </c>
      <c r="B6" s="30" t="s">
        <v>48</v>
      </c>
      <c r="C6" s="11">
        <v>123.0</v>
      </c>
      <c r="D6" s="24">
        <v>4.0</v>
      </c>
      <c r="E6" s="33">
        <f>Ocupacao_Calendario!B6*C6*31</f>
        <v>2440.32</v>
      </c>
      <c r="F6" s="33">
        <f>Ocupacao_Calendario!C6*C6*28</f>
        <v>2686.32</v>
      </c>
      <c r="G6" s="33">
        <f>Ocupacao_Calendario!D6*C6*31</f>
        <v>3202.92</v>
      </c>
      <c r="H6" s="33">
        <f>Ocupacao_Calendario!E6*C6*30</f>
        <v>3284.1</v>
      </c>
      <c r="I6" s="33">
        <f>Ocupacao_Calendario!F6*C6*31</f>
        <v>1830.24</v>
      </c>
      <c r="J6" s="33">
        <f>Ocupacao_Calendario!G6*C6*30</f>
        <v>3210.3</v>
      </c>
      <c r="K6" s="33">
        <f>Ocupacao_Calendario!H6*C6*31</f>
        <v>3241.05</v>
      </c>
      <c r="L6" s="33">
        <f>Ocupacao_Calendario!I6*C6*31</f>
        <v>3088.53</v>
      </c>
      <c r="M6" s="33">
        <f>Ocupacao_Calendario!J6*C6*30</f>
        <v>3690</v>
      </c>
      <c r="N6" s="33">
        <f>Ocupacao_Calendario!K6*C6*31</f>
        <v>3660.48</v>
      </c>
      <c r="O6" s="33">
        <f>Ocupacao_Calendario!L6*C6*30</f>
        <v>3025.8</v>
      </c>
      <c r="P6" s="33">
        <f>Ocupacao_Calendario!M6*C6*31</f>
        <v>3126.66</v>
      </c>
      <c r="Q6" s="33">
        <f t="shared" si="1"/>
        <v>36486.72</v>
      </c>
      <c r="R6" s="33">
        <f>IFS(D6=2,vacation_home_main_costs!$M$2,D6=3,vacation_home_main_costs!$M$3,D6=4,vacation_home_main_costs!$M$4,D6=5,vacation_home_main_costs!$M$5,D6=6,vacation_home_main_costs!$M$6)</f>
        <v>40660</v>
      </c>
      <c r="S6" s="33">
        <f t="shared" si="2"/>
        <v>-4173.28</v>
      </c>
      <c r="T6" s="34" t="str">
        <f t="shared" si="3"/>
        <v>Prejuizo</v>
      </c>
    </row>
    <row r="7" ht="12.75" customHeight="1">
      <c r="A7" s="8">
        <v>7732748.0</v>
      </c>
      <c r="B7" s="30" t="s">
        <v>49</v>
      </c>
      <c r="C7" s="11">
        <v>99.0</v>
      </c>
      <c r="D7" s="24">
        <v>4.0</v>
      </c>
      <c r="E7" s="33">
        <f>Ocupacao_Calendario!B7*C7*31</f>
        <v>2485.89</v>
      </c>
      <c r="F7" s="33">
        <f>Ocupacao_Calendario!C7*C7*28</f>
        <v>1857.24</v>
      </c>
      <c r="G7" s="33">
        <f>Ocupacao_Calendario!D7*C7*31</f>
        <v>1718.64</v>
      </c>
      <c r="H7" s="33">
        <f>Ocupacao_Calendario!E7*C7*30</f>
        <v>2613.6</v>
      </c>
      <c r="I7" s="33">
        <f>Ocupacao_Calendario!F7*C7*31</f>
        <v>1166.22</v>
      </c>
      <c r="J7" s="33">
        <f>Ocupacao_Calendario!G7*C7*30</f>
        <v>2197.8</v>
      </c>
      <c r="K7" s="33">
        <f>Ocupacao_Calendario!H7*C7*31</f>
        <v>2577.96</v>
      </c>
      <c r="L7" s="33">
        <f>Ocupacao_Calendario!I7*C7*31</f>
        <v>2700.72</v>
      </c>
      <c r="M7" s="33">
        <f>Ocupacao_Calendario!J7*C7*30</f>
        <v>2346.3</v>
      </c>
      <c r="N7" s="33">
        <f>Ocupacao_Calendario!K7*C7*31</f>
        <v>2976.93</v>
      </c>
      <c r="O7" s="33">
        <f>Ocupacao_Calendario!L7*C7*30</f>
        <v>2346.3</v>
      </c>
      <c r="P7" s="33">
        <f>Ocupacao_Calendario!M7*C7*31</f>
        <v>2332.44</v>
      </c>
      <c r="Q7" s="33">
        <f t="shared" si="1"/>
        <v>27320.04</v>
      </c>
      <c r="R7" s="33">
        <f>IFS(D7=2,vacation_home_main_costs!$M$2,D7=3,vacation_home_main_costs!$M$3,D7=4,vacation_home_main_costs!$M$4,D7=5,vacation_home_main_costs!$M$5,D7=6,vacation_home_main_costs!$M$6)</f>
        <v>40660</v>
      </c>
      <c r="S7" s="33">
        <f t="shared" si="2"/>
        <v>-13339.96</v>
      </c>
      <c r="T7" s="34" t="str">
        <f t="shared" si="3"/>
        <v>Prejuizo</v>
      </c>
    </row>
    <row r="8" ht="12.75" customHeight="1">
      <c r="A8" s="8">
        <v>2.6275806E7</v>
      </c>
      <c r="B8" s="30" t="s">
        <v>50</v>
      </c>
      <c r="C8" s="11">
        <v>129.0</v>
      </c>
      <c r="D8" s="24">
        <v>4.0</v>
      </c>
      <c r="E8" s="33">
        <f>Ocupacao_Calendario!B8*C8*31</f>
        <v>2799.3</v>
      </c>
      <c r="F8" s="33">
        <f>Ocupacao_Calendario!C8*C8*28</f>
        <v>3142.44</v>
      </c>
      <c r="G8" s="33">
        <f>Ocupacao_Calendario!D8*C8*31</f>
        <v>2799.3</v>
      </c>
      <c r="H8" s="33">
        <f>Ocupacao_Calendario!E8*C8*30</f>
        <v>2747.7</v>
      </c>
      <c r="I8" s="33">
        <f>Ocupacao_Calendario!F8*C8*31</f>
        <v>2319.42</v>
      </c>
      <c r="J8" s="33">
        <f>Ocupacao_Calendario!G8*C8*30</f>
        <v>3637.8</v>
      </c>
      <c r="K8" s="33">
        <f>Ocupacao_Calendario!H8*C8*31</f>
        <v>2959.26</v>
      </c>
      <c r="L8" s="33">
        <f>Ocupacao_Calendario!I8*C8*31</f>
        <v>3639.09</v>
      </c>
      <c r="M8" s="33">
        <f>Ocupacao_Calendario!J8*C8*30</f>
        <v>2902.5</v>
      </c>
      <c r="N8" s="33">
        <f>Ocupacao_Calendario!K8*C8*31</f>
        <v>3439.14</v>
      </c>
      <c r="O8" s="33">
        <f>Ocupacao_Calendario!L8*C8*30</f>
        <v>2786.4</v>
      </c>
      <c r="P8" s="33">
        <f>Ocupacao_Calendario!M8*C8*31</f>
        <v>2879.28</v>
      </c>
      <c r="Q8" s="33">
        <f t="shared" si="1"/>
        <v>36051.63</v>
      </c>
      <c r="R8" s="33">
        <f>IFS(D8=2,vacation_home_main_costs!$M$2,D8=3,vacation_home_main_costs!$M$3,D8=4,vacation_home_main_costs!$M$4,D8=5,vacation_home_main_costs!$M$5,D8=6,vacation_home_main_costs!$M$6)</f>
        <v>40660</v>
      </c>
      <c r="S8" s="33">
        <f t="shared" si="2"/>
        <v>-4608.37</v>
      </c>
      <c r="T8" s="34" t="str">
        <f t="shared" si="3"/>
        <v>Prejuizo</v>
      </c>
    </row>
    <row r="9" ht="12.75" customHeight="1">
      <c r="A9" s="8">
        <v>9506622.0</v>
      </c>
      <c r="B9" s="30" t="s">
        <v>51</v>
      </c>
      <c r="C9" s="11">
        <v>204.0</v>
      </c>
      <c r="D9" s="24">
        <v>5.0</v>
      </c>
      <c r="E9" s="33">
        <f>Ocupacao_Calendario!B9*C9*31</f>
        <v>4553.28</v>
      </c>
      <c r="F9" s="33">
        <f>Ocupacao_Calendario!C9*C9*28</f>
        <v>4626.72</v>
      </c>
      <c r="G9" s="33">
        <f>Ocupacao_Calendario!D9*C9*31</f>
        <v>3541.44</v>
      </c>
      <c r="H9" s="33">
        <f>Ocupacao_Calendario!E9*C9*30</f>
        <v>3794.4</v>
      </c>
      <c r="I9" s="33">
        <f>Ocupacao_Calendario!F9*C9*31</f>
        <v>4173.84</v>
      </c>
      <c r="J9" s="33">
        <f>Ocupacao_Calendario!G9*C9*30</f>
        <v>5140.8</v>
      </c>
      <c r="K9" s="33">
        <f>Ocupacao_Calendario!H9*C9*31</f>
        <v>4553.28</v>
      </c>
      <c r="L9" s="33">
        <f>Ocupacao_Calendario!I9*C9*31</f>
        <v>4426.8</v>
      </c>
      <c r="M9" s="33">
        <f>Ocupacao_Calendario!J9*C9*30</f>
        <v>5997.6</v>
      </c>
      <c r="N9" s="33">
        <f>Ocupacao_Calendario!K9*C9*31</f>
        <v>4553.28</v>
      </c>
      <c r="O9" s="33">
        <f>Ocupacao_Calendario!L9*C9*30</f>
        <v>5263.2</v>
      </c>
      <c r="P9" s="33">
        <f>Ocupacao_Calendario!M9*C9*31</f>
        <v>5691.6</v>
      </c>
      <c r="Q9" s="33">
        <f t="shared" si="1"/>
        <v>56316.24</v>
      </c>
      <c r="R9" s="33">
        <f>IFS(D9=2,vacation_home_main_costs!$M$2,D9=3,vacation_home_main_costs!$M$3,D9=4,vacation_home_main_costs!$M$4,D9=5,vacation_home_main_costs!$M$5,D9=6,vacation_home_main_costs!$M$6)</f>
        <v>45400</v>
      </c>
      <c r="S9" s="33">
        <f t="shared" si="2"/>
        <v>10916.24</v>
      </c>
      <c r="T9" s="34" t="str">
        <f t="shared" si="3"/>
        <v>Lucro</v>
      </c>
    </row>
    <row r="10" ht="12.75" customHeight="1">
      <c r="A10" s="8">
        <v>2.00144E7</v>
      </c>
      <c r="B10" s="30" t="s">
        <v>52</v>
      </c>
      <c r="C10" s="11">
        <v>207.0</v>
      </c>
      <c r="D10" s="24">
        <v>6.0</v>
      </c>
      <c r="E10" s="33">
        <f>Ocupacao_Calendario!B10*C10*31</f>
        <v>6031.98</v>
      </c>
      <c r="F10" s="33">
        <f>Ocupacao_Calendario!C10*C10*28</f>
        <v>5274.36</v>
      </c>
      <c r="G10" s="33">
        <f>Ocupacao_Calendario!D10*C10*31</f>
        <v>5390.28</v>
      </c>
      <c r="H10" s="33">
        <f>Ocupacao_Calendario!E10*C10*30</f>
        <v>5092.2</v>
      </c>
      <c r="I10" s="33">
        <f>Ocupacao_Calendario!F10*C10*31</f>
        <v>5261.94</v>
      </c>
      <c r="J10" s="33">
        <f>Ocupacao_Calendario!G10*C10*30</f>
        <v>5837.4</v>
      </c>
      <c r="K10" s="33">
        <f>Ocupacao_Calendario!H10*C10*31</f>
        <v>5646.96</v>
      </c>
      <c r="L10" s="33">
        <f>Ocupacao_Calendario!I10*C10*31</f>
        <v>5005.26</v>
      </c>
      <c r="M10" s="33">
        <f>Ocupacao_Calendario!J10*C10*30</f>
        <v>5651.1</v>
      </c>
      <c r="N10" s="33">
        <f>Ocupacao_Calendario!K10*C10*31</f>
        <v>5197.77</v>
      </c>
      <c r="O10" s="33">
        <f>Ocupacao_Calendario!L10*C10*30</f>
        <v>5030.1</v>
      </c>
      <c r="P10" s="33">
        <f>Ocupacao_Calendario!M10*C10*31</f>
        <v>5390.28</v>
      </c>
      <c r="Q10" s="33">
        <f t="shared" si="1"/>
        <v>64809.63</v>
      </c>
      <c r="R10" s="33">
        <f>IFS(D10=2,vacation_home_main_costs!$M$2,D10=3,vacation_home_main_costs!$M$3,D10=4,vacation_home_main_costs!$M$4,D10=5,vacation_home_main_costs!$M$5,D10=6,vacation_home_main_costs!$M$6)</f>
        <v>51900</v>
      </c>
      <c r="S10" s="33">
        <f t="shared" si="2"/>
        <v>12909.63</v>
      </c>
      <c r="T10" s="34" t="str">
        <f t="shared" si="3"/>
        <v>Lucro</v>
      </c>
      <c r="V10" s="35"/>
      <c r="W10" s="36"/>
    </row>
    <row r="11" ht="12.75" customHeight="1">
      <c r="A11" s="8">
        <v>1.8139023E7</v>
      </c>
      <c r="B11" s="30" t="s">
        <v>53</v>
      </c>
      <c r="C11" s="11">
        <v>165.0</v>
      </c>
      <c r="D11" s="24">
        <v>6.0</v>
      </c>
      <c r="E11" s="33">
        <f>Ocupacao_Calendario!B11*C11*31</f>
        <v>4603.5</v>
      </c>
      <c r="F11" s="33">
        <f>Ocupacao_Calendario!C11*C11*28</f>
        <v>3696</v>
      </c>
      <c r="G11" s="33">
        <f>Ocupacao_Calendario!D11*C11*31</f>
        <v>4040.85</v>
      </c>
      <c r="H11" s="33">
        <f>Ocupacao_Calendario!E11*C11*30</f>
        <v>3613.5</v>
      </c>
      <c r="I11" s="33">
        <f>Ocupacao_Calendario!F11*C11*31</f>
        <v>4143.15</v>
      </c>
      <c r="J11" s="33">
        <f>Ocupacao_Calendario!G11*C11*30</f>
        <v>3564</v>
      </c>
      <c r="K11" s="33">
        <f>Ocupacao_Calendario!H11*C11*31</f>
        <v>4859.25</v>
      </c>
      <c r="L11" s="33">
        <f>Ocupacao_Calendario!I11*C11*31</f>
        <v>3887.4</v>
      </c>
      <c r="M11" s="33">
        <f>Ocupacao_Calendario!J11*C11*30</f>
        <v>3663</v>
      </c>
      <c r="N11" s="33">
        <f>Ocupacao_Calendario!K11*C11*31</f>
        <v>4245.45</v>
      </c>
      <c r="O11" s="33">
        <f>Ocupacao_Calendario!L11*C11*30</f>
        <v>4504.5</v>
      </c>
      <c r="P11" s="33">
        <f>Ocupacao_Calendario!M11*C11*31</f>
        <v>4859.25</v>
      </c>
      <c r="Q11" s="33">
        <f t="shared" si="1"/>
        <v>49679.85</v>
      </c>
      <c r="R11" s="33">
        <f>IFS(D11=2,vacation_home_main_costs!$M$2,D11=3,vacation_home_main_costs!$M$3,D11=4,vacation_home_main_costs!$M$4,D11=5,vacation_home_main_costs!$M$5,D11=6,vacation_home_main_costs!$M$6)</f>
        <v>51900</v>
      </c>
      <c r="S11" s="33">
        <f t="shared" si="2"/>
        <v>-2220.15</v>
      </c>
      <c r="T11" s="34" t="str">
        <f t="shared" si="3"/>
        <v>Prejuizo</v>
      </c>
      <c r="V11" s="35"/>
      <c r="W11" s="36"/>
    </row>
    <row r="12" ht="12.75" customHeight="1">
      <c r="A12" s="8">
        <v>1.4647831E7</v>
      </c>
      <c r="B12" s="30" t="s">
        <v>54</v>
      </c>
      <c r="C12" s="11">
        <v>185.0</v>
      </c>
      <c r="D12" s="24">
        <v>7.0</v>
      </c>
      <c r="E12" s="33">
        <f>Ocupacao_Calendario!B12*C12*31</f>
        <v>3670.4</v>
      </c>
      <c r="F12" s="33">
        <f>Ocupacao_Calendario!C12*C12*28</f>
        <v>5180</v>
      </c>
      <c r="G12" s="33">
        <f>Ocupacao_Calendario!D12*C12*31</f>
        <v>4588</v>
      </c>
      <c r="H12" s="33">
        <f>Ocupacao_Calendario!E12*C12*30</f>
        <v>3829.5</v>
      </c>
      <c r="I12" s="33">
        <f>Ocupacao_Calendario!F12*C12*31</f>
        <v>3326.3</v>
      </c>
      <c r="J12" s="33">
        <f>Ocupacao_Calendario!G12*C12*30</f>
        <v>5383.5</v>
      </c>
      <c r="K12" s="33">
        <f>Ocupacao_Calendario!H12*C12*31</f>
        <v>5448.25</v>
      </c>
      <c r="L12" s="33">
        <f>Ocupacao_Calendario!I12*C12*31</f>
        <v>5735</v>
      </c>
      <c r="M12" s="33">
        <f>Ocupacao_Calendario!J12*C12*30</f>
        <v>4440</v>
      </c>
      <c r="N12" s="33">
        <f>Ocupacao_Calendario!K12*C12*31</f>
        <v>4530.65</v>
      </c>
      <c r="O12" s="33">
        <f>Ocupacao_Calendario!L12*C12*30</f>
        <v>4606.5</v>
      </c>
      <c r="P12" s="33">
        <f>Ocupacao_Calendario!M12*C12*31</f>
        <v>4301.25</v>
      </c>
      <c r="Q12" s="33">
        <f t="shared" si="1"/>
        <v>55039.35</v>
      </c>
      <c r="R12" s="37" t="str">
        <f>IFS(D12=2,vacation_home_main_costs!$M$2,D12=3,vacation_home_main_costs!$M$3,D12=4,vacation_home_main_costs!$M$4,D12=5,vacation_home_main_costs!$M$5,D12=6,vacation_home_main_costs!$M$6)</f>
        <v>#N/A</v>
      </c>
      <c r="S12" s="38" t="s">
        <v>55</v>
      </c>
      <c r="T12" s="34" t="str">
        <f t="shared" si="3"/>
        <v>Lucro</v>
      </c>
      <c r="V12" s="35"/>
      <c r="W12" s="36"/>
    </row>
    <row r="13" ht="12.75" customHeight="1">
      <c r="A13" s="8">
        <v>2.0917434E7</v>
      </c>
      <c r="B13" s="30" t="s">
        <v>56</v>
      </c>
      <c r="C13" s="11">
        <v>52.0</v>
      </c>
      <c r="D13" s="24" t="s">
        <v>57</v>
      </c>
      <c r="E13" s="33">
        <f>Ocupacao_Calendario!B13*C13*31</f>
        <v>1063.92</v>
      </c>
      <c r="F13" s="33">
        <f>Ocupacao_Calendario!C13*C13*28</f>
        <v>1368.64</v>
      </c>
      <c r="G13" s="33">
        <f>Ocupacao_Calendario!D13*C13*31</f>
        <v>693.16</v>
      </c>
      <c r="H13" s="33">
        <f>Ocupacao_Calendario!E13*C13*30</f>
        <v>1154.4</v>
      </c>
      <c r="I13" s="33">
        <f>Ocupacao_Calendario!F13*C13*31</f>
        <v>757.64</v>
      </c>
      <c r="J13" s="33">
        <f>Ocupacao_Calendario!G13*C13*30</f>
        <v>1544.4</v>
      </c>
      <c r="K13" s="33">
        <f>Ocupacao_Calendario!H13*C13*31</f>
        <v>1434.68</v>
      </c>
      <c r="L13" s="33">
        <f>Ocupacao_Calendario!I13*C13*31</f>
        <v>1176.76</v>
      </c>
      <c r="M13" s="33">
        <f>Ocupacao_Calendario!J13*C13*30</f>
        <v>1450.8</v>
      </c>
      <c r="N13" s="33">
        <f>Ocupacao_Calendario!K13*C13*31</f>
        <v>1563.64</v>
      </c>
      <c r="O13" s="33">
        <f>Ocupacao_Calendario!L13*C13*30</f>
        <v>1248</v>
      </c>
      <c r="P13" s="33">
        <f>Ocupacao_Calendario!M13*C13*31</f>
        <v>1209</v>
      </c>
      <c r="Q13" s="33">
        <f t="shared" si="1"/>
        <v>14665.04</v>
      </c>
      <c r="R13" s="37" t="str">
        <f>IFS(D13=2,vacation_home_main_costs!$M$2,D13=3,vacation_home_main_costs!$M$3,D13=4,vacation_home_main_costs!$M$4,D13=5,vacation_home_main_costs!$M$5,D13=6,vacation_home_main_costs!$M$6)</f>
        <v>#N/A</v>
      </c>
      <c r="S13" s="38" t="s">
        <v>55</v>
      </c>
      <c r="T13" s="34" t="str">
        <f t="shared" si="3"/>
        <v>Lucro</v>
      </c>
      <c r="V13" s="35"/>
      <c r="W13" s="36"/>
    </row>
    <row r="14" ht="12.75" customHeight="1">
      <c r="A14" s="8">
        <v>1.339389E7</v>
      </c>
      <c r="B14" s="30" t="s">
        <v>58</v>
      </c>
      <c r="C14" s="11">
        <v>140.0</v>
      </c>
      <c r="D14" s="24">
        <v>5.0</v>
      </c>
      <c r="E14" s="33">
        <f>Ocupacao_Calendario!B14*C14*31</f>
        <v>3168.2</v>
      </c>
      <c r="F14" s="33">
        <f>Ocupacao_Calendario!C14*C14*28</f>
        <v>3096.8</v>
      </c>
      <c r="G14" s="33">
        <f>Ocupacao_Calendario!D14*C14*31</f>
        <v>3428.6</v>
      </c>
      <c r="H14" s="33">
        <f>Ocupacao_Calendario!E14*C14*30</f>
        <v>2394</v>
      </c>
      <c r="I14" s="33">
        <f>Ocupacao_Calendario!F14*C14*31</f>
        <v>3038</v>
      </c>
      <c r="J14" s="33">
        <f>Ocupacao_Calendario!G14*C14*30</f>
        <v>4116</v>
      </c>
      <c r="K14" s="33">
        <f>Ocupacao_Calendario!H14*C14*31</f>
        <v>3124.8</v>
      </c>
      <c r="L14" s="33">
        <f>Ocupacao_Calendario!I14*C14*31</f>
        <v>4036.2</v>
      </c>
      <c r="M14" s="33">
        <f>Ocupacao_Calendario!J14*C14*30</f>
        <v>3066</v>
      </c>
      <c r="N14" s="33">
        <f>Ocupacao_Calendario!K14*C14*31</f>
        <v>3949.4</v>
      </c>
      <c r="O14" s="33">
        <f>Ocupacao_Calendario!L14*C14*30</f>
        <v>3444</v>
      </c>
      <c r="P14" s="33">
        <f>Ocupacao_Calendario!M14*C14*31</f>
        <v>4036.2</v>
      </c>
      <c r="Q14" s="33">
        <f t="shared" si="1"/>
        <v>40898.2</v>
      </c>
      <c r="R14" s="33">
        <f>IFS(D14=2,vacation_home_main_costs!$M$2,D14=3,vacation_home_main_costs!$M$3,D14=4,vacation_home_main_costs!$M$4,D14=5,vacation_home_main_costs!$M$5,D14=6,vacation_home_main_costs!$M$6)</f>
        <v>45400</v>
      </c>
      <c r="S14" s="33">
        <f t="shared" ref="S14:S15" si="4">Q14-R14</f>
        <v>-4501.8</v>
      </c>
      <c r="T14" s="34" t="str">
        <f t="shared" si="3"/>
        <v>Prejuizo</v>
      </c>
      <c r="V14" s="35"/>
      <c r="W14" s="36"/>
    </row>
    <row r="15" ht="12.75" customHeight="1">
      <c r="A15" s="8">
        <v>4355718.0</v>
      </c>
      <c r="B15" s="30" t="s">
        <v>59</v>
      </c>
      <c r="C15" s="11">
        <v>108.0</v>
      </c>
      <c r="D15" s="24">
        <v>4.0</v>
      </c>
      <c r="E15" s="33">
        <f>Ocupacao_Calendario!B15*C15*31</f>
        <v>2979.72</v>
      </c>
      <c r="F15" s="33">
        <f>Ocupacao_Calendario!C15*C15*28</f>
        <v>2993.76</v>
      </c>
      <c r="G15" s="33">
        <f>Ocupacao_Calendario!D15*C15*31</f>
        <v>1908.36</v>
      </c>
      <c r="H15" s="33">
        <f>Ocupacao_Calendario!E15*C15*30</f>
        <v>1846.8</v>
      </c>
      <c r="I15" s="33">
        <f>Ocupacao_Calendario!F15*C15*31</f>
        <v>1774.44</v>
      </c>
      <c r="J15" s="33">
        <f>Ocupacao_Calendario!G15*C15*30</f>
        <v>2203.2</v>
      </c>
      <c r="K15" s="33">
        <f>Ocupacao_Calendario!H15*C15*31</f>
        <v>3281.04</v>
      </c>
      <c r="L15" s="33">
        <f>Ocupacao_Calendario!I15*C15*31</f>
        <v>2745.36</v>
      </c>
      <c r="M15" s="33">
        <f>Ocupacao_Calendario!J15*C15*30</f>
        <v>2592</v>
      </c>
      <c r="N15" s="33">
        <f>Ocupacao_Calendario!K15*C15*31</f>
        <v>3247.56</v>
      </c>
      <c r="O15" s="33">
        <f>Ocupacao_Calendario!L15*C15*30</f>
        <v>3013.2</v>
      </c>
      <c r="P15" s="33">
        <f>Ocupacao_Calendario!M15*C15*31</f>
        <v>2511</v>
      </c>
      <c r="Q15" s="33">
        <f t="shared" si="1"/>
        <v>31096.44</v>
      </c>
      <c r="R15" s="33">
        <f>IFS(D15=2,vacation_home_main_costs!$M$2,D15=3,vacation_home_main_costs!$M$3,D15=4,vacation_home_main_costs!$M$4,D15=5,vacation_home_main_costs!$M$5,D15=6,vacation_home_main_costs!$M$6)</f>
        <v>40660</v>
      </c>
      <c r="S15" s="33">
        <f t="shared" si="4"/>
        <v>-9563.56</v>
      </c>
      <c r="T15" s="34" t="str">
        <f t="shared" si="3"/>
        <v>Prejuizo</v>
      </c>
      <c r="V15" s="35"/>
      <c r="W15" s="36"/>
    </row>
    <row r="16" ht="12.75" customHeight="1">
      <c r="A16" s="8">
        <v>2.7734094E7</v>
      </c>
      <c r="B16" s="30" t="s">
        <v>60</v>
      </c>
      <c r="C16" s="11">
        <v>62.0</v>
      </c>
      <c r="D16" s="24">
        <v>1.0</v>
      </c>
      <c r="E16" s="33">
        <f>Ocupacao_Calendario!B16*C16*31</f>
        <v>1633.7</v>
      </c>
      <c r="F16" s="33">
        <f>Ocupacao_Calendario!C16*C16*28</f>
        <v>1683.92</v>
      </c>
      <c r="G16" s="33">
        <f>Ocupacao_Calendario!D16*C16*31</f>
        <v>941.78</v>
      </c>
      <c r="H16" s="33">
        <f>Ocupacao_Calendario!E16*C16*30</f>
        <v>1134.6</v>
      </c>
      <c r="I16" s="33">
        <f>Ocupacao_Calendario!F16*C16*31</f>
        <v>1537.6</v>
      </c>
      <c r="J16" s="33">
        <f>Ocupacao_Calendario!G16*C16*30</f>
        <v>1674</v>
      </c>
      <c r="K16" s="33">
        <f>Ocupacao_Calendario!H16*C16*31</f>
        <v>1729.8</v>
      </c>
      <c r="L16" s="33">
        <f>Ocupacao_Calendario!I16*C16*31</f>
        <v>1864.34</v>
      </c>
      <c r="M16" s="33">
        <f>Ocupacao_Calendario!J16*C16*30</f>
        <v>1729.8</v>
      </c>
      <c r="N16" s="33">
        <f>Ocupacao_Calendario!K16*C16*31</f>
        <v>1710.58</v>
      </c>
      <c r="O16" s="33">
        <f>Ocupacao_Calendario!L16*C16*30</f>
        <v>1469.4</v>
      </c>
      <c r="P16" s="33">
        <f>Ocupacao_Calendario!M16*C16*31</f>
        <v>1787.46</v>
      </c>
      <c r="Q16" s="33">
        <f t="shared" si="1"/>
        <v>18896.98</v>
      </c>
      <c r="R16" s="37" t="str">
        <f>IFS(D16=2,vacation_home_main_costs!$M$2,D16=3,vacation_home_main_costs!$M$3,D16=4,vacation_home_main_costs!$M$4,D16=5,vacation_home_main_costs!$M$5,D16=6,vacation_home_main_costs!$M$6)</f>
        <v>#N/A</v>
      </c>
      <c r="S16" s="38" t="s">
        <v>55</v>
      </c>
      <c r="T16" s="34" t="str">
        <f t="shared" si="3"/>
        <v>Lucro</v>
      </c>
      <c r="V16" s="35"/>
      <c r="W16" s="36"/>
    </row>
    <row r="17" ht="12.75" customHeight="1">
      <c r="A17" s="8">
        <v>2.8832491E7</v>
      </c>
      <c r="B17" s="30" t="s">
        <v>61</v>
      </c>
      <c r="C17" s="11">
        <v>65.0</v>
      </c>
      <c r="D17" s="24">
        <v>1.0</v>
      </c>
      <c r="E17" s="33">
        <f>Ocupacao_Calendario!B17*C17*31</f>
        <v>1430.65</v>
      </c>
      <c r="F17" s="33">
        <f>Ocupacao_Calendario!C17*C17*28</f>
        <v>1346.8</v>
      </c>
      <c r="G17" s="33">
        <f>Ocupacao_Calendario!D17*C17*31</f>
        <v>906.75</v>
      </c>
      <c r="H17" s="33">
        <f>Ocupacao_Calendario!E17*C17*30</f>
        <v>1053</v>
      </c>
      <c r="I17" s="33">
        <f>Ocupacao_Calendario!F17*C17*31</f>
        <v>866.45</v>
      </c>
      <c r="J17" s="33">
        <f>Ocupacao_Calendario!G17*C17*30</f>
        <v>1911</v>
      </c>
      <c r="K17" s="33">
        <f>Ocupacao_Calendario!H17*C17*31</f>
        <v>1450.8</v>
      </c>
      <c r="L17" s="33">
        <f>Ocupacao_Calendario!I17*C17*31</f>
        <v>1974.7</v>
      </c>
      <c r="M17" s="33">
        <f>Ocupacao_Calendario!J17*C17*30</f>
        <v>1891.5</v>
      </c>
      <c r="N17" s="33">
        <f>Ocupacao_Calendario!K17*C17*31</f>
        <v>1712.75</v>
      </c>
      <c r="O17" s="33">
        <f>Ocupacao_Calendario!L17*C17*30</f>
        <v>1404</v>
      </c>
      <c r="P17" s="33">
        <f>Ocupacao_Calendario!M17*C17*31</f>
        <v>1632.15</v>
      </c>
      <c r="Q17" s="33">
        <f t="shared" si="1"/>
        <v>17580.55</v>
      </c>
      <c r="R17" s="37" t="str">
        <f>IFS(D17=2,vacation_home_main_costs!$M$2,D17=3,vacation_home_main_costs!$M$3,D17=4,vacation_home_main_costs!$M$4,D17=5,vacation_home_main_costs!$M$5,D17=6,vacation_home_main_costs!$M$6)</f>
        <v>#N/A</v>
      </c>
      <c r="S17" s="38" t="s">
        <v>55</v>
      </c>
      <c r="T17" s="34" t="str">
        <f t="shared" si="3"/>
        <v>Lucro</v>
      </c>
      <c r="V17" s="35"/>
      <c r="W17" s="36"/>
    </row>
    <row r="18" ht="12.75" customHeight="1">
      <c r="A18" s="8">
        <v>3.1425751E7</v>
      </c>
      <c r="B18" s="30" t="s">
        <v>62</v>
      </c>
      <c r="C18" s="11">
        <v>188.0</v>
      </c>
      <c r="D18" s="24">
        <v>7.0</v>
      </c>
      <c r="E18" s="33">
        <f>Ocupacao_Calendario!B18*C18*31</f>
        <v>3963.04</v>
      </c>
      <c r="F18" s="33">
        <f>Ocupacao_Calendario!C18*C18*28</f>
        <v>3526.88</v>
      </c>
      <c r="G18" s="33">
        <f>Ocupacao_Calendario!D18*C18*31</f>
        <v>3846.48</v>
      </c>
      <c r="H18" s="33">
        <f>Ocupacao_Calendario!E18*C18*30</f>
        <v>4681.2</v>
      </c>
      <c r="I18" s="33">
        <f>Ocupacao_Calendario!F18*C18*31</f>
        <v>4487.56</v>
      </c>
      <c r="J18" s="33">
        <f>Ocupacao_Calendario!G18*C18*30</f>
        <v>5188.8</v>
      </c>
      <c r="K18" s="33">
        <f>Ocupacao_Calendario!H18*C18*31</f>
        <v>5420.04</v>
      </c>
      <c r="L18" s="33">
        <f>Ocupacao_Calendario!I18*C18*31</f>
        <v>5012.08</v>
      </c>
      <c r="M18" s="33">
        <f>Ocupacao_Calendario!J18*C18*30</f>
        <v>4568.4</v>
      </c>
      <c r="N18" s="33">
        <f>Ocupacao_Calendario!K18*C18*31</f>
        <v>5769.72</v>
      </c>
      <c r="O18" s="33">
        <f>Ocupacao_Calendario!L18*C18*30</f>
        <v>4568.4</v>
      </c>
      <c r="P18" s="33">
        <f>Ocupacao_Calendario!M18*C18*31</f>
        <v>5361.76</v>
      </c>
      <c r="Q18" s="33">
        <f t="shared" si="1"/>
        <v>56394.36</v>
      </c>
      <c r="R18" s="37" t="str">
        <f>IFS(D18=2,vacation_home_main_costs!$M$2,D18=3,vacation_home_main_costs!$M$3,D18=4,vacation_home_main_costs!$M$4,D18=5,vacation_home_main_costs!$M$5,D18=6,vacation_home_main_costs!$M$6)</f>
        <v>#N/A</v>
      </c>
      <c r="S18" s="38" t="s">
        <v>55</v>
      </c>
      <c r="T18" s="34" t="str">
        <f t="shared" si="3"/>
        <v>Lucro</v>
      </c>
      <c r="V18" s="35"/>
      <c r="W18" s="36"/>
    </row>
    <row r="19" ht="12.75" customHeight="1">
      <c r="A19" s="8">
        <v>3.1509996E7</v>
      </c>
      <c r="B19" s="30" t="s">
        <v>63</v>
      </c>
      <c r="C19" s="11">
        <v>149.0</v>
      </c>
      <c r="D19" s="24">
        <v>4.0</v>
      </c>
      <c r="E19" s="33">
        <f>Ocupacao_Calendario!B19*C19*31</f>
        <v>3418.06</v>
      </c>
      <c r="F19" s="33">
        <f>Ocupacao_Calendario!C19*C19*28</f>
        <v>4046.84</v>
      </c>
      <c r="G19" s="33">
        <f>Ocupacao_Calendario!D19*C19*31</f>
        <v>3325.68</v>
      </c>
      <c r="H19" s="33">
        <f>Ocupacao_Calendario!E19*C19*30</f>
        <v>2726.7</v>
      </c>
      <c r="I19" s="33">
        <f>Ocupacao_Calendario!F19*C19*31</f>
        <v>1801.41</v>
      </c>
      <c r="J19" s="33">
        <f>Ocupacao_Calendario!G19*C19*30</f>
        <v>4291.2</v>
      </c>
      <c r="K19" s="33">
        <f>Ocupacao_Calendario!H19*C19*31</f>
        <v>3510.44</v>
      </c>
      <c r="L19" s="33">
        <f>Ocupacao_Calendario!I19*C19*31</f>
        <v>4018.53</v>
      </c>
      <c r="M19" s="33">
        <f>Ocupacao_Calendario!J19*C19*30</f>
        <v>3352.5</v>
      </c>
      <c r="N19" s="33">
        <f>Ocupacao_Calendario!K19*C19*31</f>
        <v>4526.62</v>
      </c>
      <c r="O19" s="33">
        <f>Ocupacao_Calendario!L19*C19*30</f>
        <v>3218.4</v>
      </c>
      <c r="P19" s="33">
        <f>Ocupacao_Calendario!M19*C19*31</f>
        <v>3556.63</v>
      </c>
      <c r="Q19" s="33">
        <f t="shared" si="1"/>
        <v>41793.01</v>
      </c>
      <c r="R19" s="33">
        <f>IFS(D19=2,vacation_home_main_costs!$M$2,D19=3,vacation_home_main_costs!$M$3,D19=4,vacation_home_main_costs!$M$4,D19=5,vacation_home_main_costs!$M$5,D19=6,vacation_home_main_costs!$M$6)</f>
        <v>40660</v>
      </c>
      <c r="S19" s="33">
        <f t="shared" ref="S19:S21" si="5">Q19-R19</f>
        <v>1133.01</v>
      </c>
      <c r="T19" s="34" t="str">
        <f t="shared" si="3"/>
        <v>Lucro</v>
      </c>
      <c r="V19" s="35"/>
      <c r="W19" s="36"/>
    </row>
    <row r="20" ht="12.75" customHeight="1">
      <c r="A20" s="8">
        <v>3.1557455E7</v>
      </c>
      <c r="B20" s="30" t="s">
        <v>64</v>
      </c>
      <c r="C20" s="11">
        <v>125.0</v>
      </c>
      <c r="D20" s="24">
        <v>5.0</v>
      </c>
      <c r="E20" s="33">
        <f>Ocupacao_Calendario!B20*C20*31</f>
        <v>3758.75</v>
      </c>
      <c r="F20" s="33">
        <f>Ocupacao_Calendario!C20*C20*28</f>
        <v>2975</v>
      </c>
      <c r="G20" s="33">
        <f>Ocupacao_Calendario!D20*C20*31</f>
        <v>2596.25</v>
      </c>
      <c r="H20" s="33">
        <f>Ocupacao_Calendario!E20*C20*30</f>
        <v>2775</v>
      </c>
      <c r="I20" s="33">
        <f>Ocupacao_Calendario!F20*C20*31</f>
        <v>3216.25</v>
      </c>
      <c r="J20" s="33">
        <f>Ocupacao_Calendario!G20*C20*30</f>
        <v>3712.5</v>
      </c>
      <c r="K20" s="33">
        <f>Ocupacao_Calendario!H20*C20*31</f>
        <v>2867.5</v>
      </c>
      <c r="L20" s="33">
        <f>Ocupacao_Calendario!I20*C20*31</f>
        <v>3255</v>
      </c>
      <c r="M20" s="33">
        <f>Ocupacao_Calendario!J20*C20*30</f>
        <v>3562.5</v>
      </c>
      <c r="N20" s="33">
        <f>Ocupacao_Calendario!K20*C20*31</f>
        <v>3681.25</v>
      </c>
      <c r="O20" s="33">
        <f>Ocupacao_Calendario!L20*C20*30</f>
        <v>2737.5</v>
      </c>
      <c r="P20" s="33">
        <f>Ocupacao_Calendario!M20*C20*31</f>
        <v>3797.5</v>
      </c>
      <c r="Q20" s="33">
        <f t="shared" si="1"/>
        <v>38935</v>
      </c>
      <c r="R20" s="33">
        <f>IFS(D20=2,vacation_home_main_costs!$M$2,D20=3,vacation_home_main_costs!$M$3,D20=4,vacation_home_main_costs!$M$4,D20=5,vacation_home_main_costs!$M$5,D20=6,vacation_home_main_costs!$M$6)</f>
        <v>45400</v>
      </c>
      <c r="S20" s="33">
        <f t="shared" si="5"/>
        <v>-6465</v>
      </c>
      <c r="T20" s="34" t="str">
        <f t="shared" si="3"/>
        <v>Prejuizo</v>
      </c>
      <c r="V20" s="35"/>
    </row>
    <row r="21" ht="12.75" customHeight="1">
      <c r="A21" s="8">
        <v>3.1565768E7</v>
      </c>
      <c r="B21" s="30" t="s">
        <v>65</v>
      </c>
      <c r="C21" s="11">
        <v>119.0</v>
      </c>
      <c r="D21" s="24">
        <v>4.0</v>
      </c>
      <c r="E21" s="33">
        <f>Ocupacao_Calendario!B21*C21*31</f>
        <v>3356.99</v>
      </c>
      <c r="F21" s="33">
        <f>Ocupacao_Calendario!C21*C21*28</f>
        <v>2865.52</v>
      </c>
      <c r="G21" s="33">
        <f>Ocupacao_Calendario!D21*C21*31</f>
        <v>2840.53</v>
      </c>
      <c r="H21" s="33">
        <f>Ocupacao_Calendario!E21*C21*30</f>
        <v>3105.9</v>
      </c>
      <c r="I21" s="33">
        <f>Ocupacao_Calendario!F21*C21*31</f>
        <v>2065.84</v>
      </c>
      <c r="J21" s="33">
        <f>Ocupacao_Calendario!G21*C21*30</f>
        <v>3570</v>
      </c>
      <c r="K21" s="33">
        <f>Ocupacao_Calendario!H21*C21*31</f>
        <v>3652.11</v>
      </c>
      <c r="L21" s="33">
        <f>Ocupacao_Calendario!I21*C21*31</f>
        <v>2914.31</v>
      </c>
      <c r="M21" s="33">
        <f>Ocupacao_Calendario!J21*C21*30</f>
        <v>3213</v>
      </c>
      <c r="N21" s="33">
        <f>Ocupacao_Calendario!K21*C21*31</f>
        <v>2988.09</v>
      </c>
      <c r="O21" s="33">
        <f>Ocupacao_Calendario!L21*C21*30</f>
        <v>2534.7</v>
      </c>
      <c r="P21" s="33">
        <f>Ocupacao_Calendario!M21*C21*31</f>
        <v>2988.09</v>
      </c>
      <c r="Q21" s="33">
        <f t="shared" si="1"/>
        <v>36095.08</v>
      </c>
      <c r="R21" s="33">
        <f>IFS(D21=2,vacation_home_main_costs!$M$2,D21=3,vacation_home_main_costs!$M$3,D21=4,vacation_home_main_costs!$M$4,D21=5,vacation_home_main_costs!$M$5,D21=6,vacation_home_main_costs!$M$6)</f>
        <v>40660</v>
      </c>
      <c r="S21" s="33">
        <f t="shared" si="5"/>
        <v>-4564.92</v>
      </c>
      <c r="T21" s="34" t="str">
        <f t="shared" si="3"/>
        <v>Prejuizo</v>
      </c>
      <c r="V21" s="35"/>
    </row>
    <row r="22" ht="12.75" customHeight="1">
      <c r="A22" s="8">
        <v>2.0581887E7</v>
      </c>
      <c r="B22" s="30" t="s">
        <v>66</v>
      </c>
      <c r="C22" s="11">
        <v>180.0</v>
      </c>
      <c r="D22" s="24">
        <v>7.0</v>
      </c>
      <c r="E22" s="33">
        <f>Ocupacao_Calendario!B22*C22*31</f>
        <v>5077.8</v>
      </c>
      <c r="F22" s="33">
        <f>Ocupacao_Calendario!C22*C22*28</f>
        <v>5040</v>
      </c>
      <c r="G22" s="33">
        <f>Ocupacao_Calendario!D22*C22*31</f>
        <v>3961.8</v>
      </c>
      <c r="H22" s="33">
        <f>Ocupacao_Calendario!E22*C22*30</f>
        <v>4158</v>
      </c>
      <c r="I22" s="33">
        <f>Ocupacao_Calendario!F22*C22*31</f>
        <v>4017.6</v>
      </c>
      <c r="J22" s="33">
        <f>Ocupacao_Calendario!G22*C22*30</f>
        <v>3564</v>
      </c>
      <c r="K22" s="33">
        <f>Ocupacao_Calendario!H22*C22*31</f>
        <v>5412.6</v>
      </c>
      <c r="L22" s="33">
        <f>Ocupacao_Calendario!I22*C22*31</f>
        <v>4073.4</v>
      </c>
      <c r="M22" s="33">
        <f>Ocupacao_Calendario!J22*C22*30</f>
        <v>4158</v>
      </c>
      <c r="N22" s="33">
        <f>Ocupacao_Calendario!K22*C22*31</f>
        <v>4798.8</v>
      </c>
      <c r="O22" s="33">
        <f>Ocupacao_Calendario!L22*C22*30</f>
        <v>3834</v>
      </c>
      <c r="P22" s="33">
        <f>Ocupacao_Calendario!M22*C22*31</f>
        <v>5412.6</v>
      </c>
      <c r="Q22" s="33">
        <f t="shared" si="1"/>
        <v>53508.6</v>
      </c>
      <c r="R22" s="37" t="str">
        <f>IFS(D22=2,vacation_home_main_costs!$M$2,D22=3,vacation_home_main_costs!$M$3,D22=4,vacation_home_main_costs!$M$4,D22=5,vacation_home_main_costs!$M$5,D22=6,vacation_home_main_costs!$M$6)</f>
        <v>#N/A</v>
      </c>
      <c r="S22" s="38" t="s">
        <v>55</v>
      </c>
      <c r="T22" s="34" t="str">
        <f t="shared" si="3"/>
        <v>Lucro</v>
      </c>
      <c r="V22" s="35"/>
    </row>
    <row r="23" ht="12.75" customHeight="1">
      <c r="A23" s="8">
        <v>3.0541201E7</v>
      </c>
      <c r="B23" s="30" t="s">
        <v>67</v>
      </c>
      <c r="C23" s="11">
        <v>99.0</v>
      </c>
      <c r="D23" s="24">
        <v>4.0</v>
      </c>
      <c r="E23" s="33">
        <f>Ocupacao_Calendario!B23*C23*31</f>
        <v>2946.24</v>
      </c>
      <c r="F23" s="33">
        <f>Ocupacao_Calendario!C23*C23*28</f>
        <v>2772</v>
      </c>
      <c r="G23" s="33">
        <f>Ocupacao_Calendario!D23*C23*31</f>
        <v>1718.64</v>
      </c>
      <c r="H23" s="33">
        <f>Ocupacao_Calendario!E23*C23*30</f>
        <v>1395.9</v>
      </c>
      <c r="I23" s="33">
        <f>Ocupacao_Calendario!F23*C23*31</f>
        <v>2056.23</v>
      </c>
      <c r="J23" s="33">
        <f>Ocupacao_Calendario!G23*C23*30</f>
        <v>2019.6</v>
      </c>
      <c r="K23" s="33">
        <f>Ocupacao_Calendario!H23*C23*31</f>
        <v>2608.65</v>
      </c>
      <c r="L23" s="33">
        <f>Ocupacao_Calendario!I23*C23*31</f>
        <v>2332.44</v>
      </c>
      <c r="M23" s="33">
        <f>Ocupacao_Calendario!J23*C23*30</f>
        <v>2168.1</v>
      </c>
      <c r="N23" s="33">
        <f>Ocupacao_Calendario!K23*C23*31</f>
        <v>2884.86</v>
      </c>
      <c r="O23" s="33">
        <f>Ocupacao_Calendario!L23*C23*30</f>
        <v>2316.6</v>
      </c>
      <c r="P23" s="33">
        <f>Ocupacao_Calendario!M23*C23*31</f>
        <v>2301.75</v>
      </c>
      <c r="Q23" s="33">
        <f t="shared" si="1"/>
        <v>27521.01</v>
      </c>
      <c r="R23" s="33">
        <f>IFS(D23=2,vacation_home_main_costs!$M$2,D23=3,vacation_home_main_costs!$M$3,D23=4,vacation_home_main_costs!$M$4,D23=5,vacation_home_main_costs!$M$5,D23=6,vacation_home_main_costs!$M$6)</f>
        <v>40660</v>
      </c>
      <c r="S23" s="33">
        <f t="shared" ref="S23:S57" si="6">Q23-R23</f>
        <v>-13138.99</v>
      </c>
      <c r="T23" s="34" t="str">
        <f t="shared" si="3"/>
        <v>Prejuizo</v>
      </c>
      <c r="V23" s="35"/>
    </row>
    <row r="24" ht="12.75" customHeight="1">
      <c r="A24" s="8">
        <v>1.3556938E7</v>
      </c>
      <c r="B24" s="30" t="s">
        <v>68</v>
      </c>
      <c r="C24" s="11">
        <v>75.0</v>
      </c>
      <c r="D24" s="24">
        <v>3.0</v>
      </c>
      <c r="E24" s="33">
        <f>Ocupacao_Calendario!B24*C24*31</f>
        <v>1813.5</v>
      </c>
      <c r="F24" s="33">
        <f>Ocupacao_Calendario!C24*C24*28</f>
        <v>1638</v>
      </c>
      <c r="G24" s="33">
        <f>Ocupacao_Calendario!D24*C24*31</f>
        <v>1348.5</v>
      </c>
      <c r="H24" s="33">
        <f>Ocupacao_Calendario!E24*C24*30</f>
        <v>1057.5</v>
      </c>
      <c r="I24" s="33">
        <f>Ocupacao_Calendario!F24*C24*31</f>
        <v>1302</v>
      </c>
      <c r="J24" s="33">
        <f>Ocupacao_Calendario!G24*C24*30</f>
        <v>2160</v>
      </c>
      <c r="K24" s="33">
        <f>Ocupacao_Calendario!H24*C24*31</f>
        <v>1697.25</v>
      </c>
      <c r="L24" s="33">
        <f>Ocupacao_Calendario!I24*C24*31</f>
        <v>2069.25</v>
      </c>
      <c r="M24" s="33">
        <f>Ocupacao_Calendario!J24*C24*30</f>
        <v>1912.5</v>
      </c>
      <c r="N24" s="33">
        <f>Ocupacao_Calendario!K24*C24*31</f>
        <v>2278.5</v>
      </c>
      <c r="O24" s="33">
        <f>Ocupacao_Calendario!L24*C24*30</f>
        <v>1890</v>
      </c>
      <c r="P24" s="33">
        <f>Ocupacao_Calendario!M24*C24*31</f>
        <v>2022.75</v>
      </c>
      <c r="Q24" s="33">
        <f t="shared" si="1"/>
        <v>21189.75</v>
      </c>
      <c r="R24" s="33">
        <f>IFS(D24=2,vacation_home_main_costs!$M$2,D24=3,vacation_home_main_costs!$M$3,D24=4,vacation_home_main_costs!$M$4,D24=5,vacation_home_main_costs!$M$5,D24=6,vacation_home_main_costs!$M$6)</f>
        <v>34800</v>
      </c>
      <c r="S24" s="33">
        <f t="shared" si="6"/>
        <v>-13610.25</v>
      </c>
      <c r="T24" s="34" t="str">
        <f t="shared" si="3"/>
        <v>Prejuizo</v>
      </c>
      <c r="V24" s="35"/>
    </row>
    <row r="25" ht="12.75" customHeight="1">
      <c r="A25" s="8">
        <v>1.3436396E7</v>
      </c>
      <c r="B25" s="30" t="s">
        <v>69</v>
      </c>
      <c r="C25" s="11">
        <v>99.0</v>
      </c>
      <c r="D25" s="24">
        <v>2.0</v>
      </c>
      <c r="E25" s="33">
        <f>Ocupacao_Calendario!B25*C25*31</f>
        <v>3038.31</v>
      </c>
      <c r="F25" s="33">
        <f>Ocupacao_Calendario!C25*C25*28</f>
        <v>2051.28</v>
      </c>
      <c r="G25" s="33">
        <f>Ocupacao_Calendario!D25*C25*31</f>
        <v>1810.71</v>
      </c>
      <c r="H25" s="33">
        <f>Ocupacao_Calendario!E25*C25*30</f>
        <v>1425.6</v>
      </c>
      <c r="I25" s="33">
        <f>Ocupacao_Calendario!F25*C25*31</f>
        <v>2424.51</v>
      </c>
      <c r="J25" s="33">
        <f>Ocupacao_Calendario!G25*C25*30</f>
        <v>1960.2</v>
      </c>
      <c r="K25" s="33">
        <f>Ocupacao_Calendario!H25*C25*31</f>
        <v>2762.1</v>
      </c>
      <c r="L25" s="33">
        <f>Ocupacao_Calendario!I25*C25*31</f>
        <v>2547.27</v>
      </c>
      <c r="M25" s="33">
        <f>Ocupacao_Calendario!J25*C25*30</f>
        <v>2494.8</v>
      </c>
      <c r="N25" s="33">
        <f>Ocupacao_Calendario!K25*C25*31</f>
        <v>2854.17</v>
      </c>
      <c r="O25" s="33">
        <f>Ocupacao_Calendario!L25*C25*30</f>
        <v>2583.9</v>
      </c>
      <c r="P25" s="33">
        <f>Ocupacao_Calendario!M25*C25*31</f>
        <v>2117.61</v>
      </c>
      <c r="Q25" s="33">
        <f t="shared" si="1"/>
        <v>28070.46</v>
      </c>
      <c r="R25" s="33">
        <f>IFS(D25=2,vacation_home_main_costs!$M$2,D25=3,vacation_home_main_costs!$M$3,D25=4,vacation_home_main_costs!$M$4,D25=5,vacation_home_main_costs!$M$5,D25=6,vacation_home_main_costs!$M$6)</f>
        <v>31100</v>
      </c>
      <c r="S25" s="33">
        <f t="shared" si="6"/>
        <v>-3029.54</v>
      </c>
      <c r="T25" s="34" t="str">
        <f t="shared" si="3"/>
        <v>Prejuizo</v>
      </c>
    </row>
    <row r="26" ht="12.75" customHeight="1">
      <c r="A26" s="8">
        <v>4455332.0</v>
      </c>
      <c r="B26" s="30" t="s">
        <v>70</v>
      </c>
      <c r="C26" s="11">
        <v>85.0</v>
      </c>
      <c r="D26" s="24">
        <v>2.0</v>
      </c>
      <c r="E26" s="33">
        <f>Ocupacao_Calendario!B26*C26*31</f>
        <v>1686.4</v>
      </c>
      <c r="F26" s="33">
        <f>Ocupacao_Calendario!C26*C26*28</f>
        <v>2356.2</v>
      </c>
      <c r="G26" s="33">
        <f>Ocupacao_Calendario!D26*C26*31</f>
        <v>1844.5</v>
      </c>
      <c r="H26" s="33">
        <f>Ocupacao_Calendario!E26*C26*30</f>
        <v>1632</v>
      </c>
      <c r="I26" s="33">
        <f>Ocupacao_Calendario!F26*C26*31</f>
        <v>1080.35</v>
      </c>
      <c r="J26" s="33">
        <f>Ocupacao_Calendario!G26*C26*30</f>
        <v>1861.5</v>
      </c>
      <c r="K26" s="33">
        <f>Ocupacao_Calendario!H26*C26*31</f>
        <v>2345.15</v>
      </c>
      <c r="L26" s="33">
        <f>Ocupacao_Calendario!I26*C26*31</f>
        <v>1923.55</v>
      </c>
      <c r="M26" s="33">
        <f>Ocupacao_Calendario!J26*C26*30</f>
        <v>2142</v>
      </c>
      <c r="N26" s="33">
        <f>Ocupacao_Calendario!K26*C26*31</f>
        <v>2529.6</v>
      </c>
      <c r="O26" s="33">
        <f>Ocupacao_Calendario!L26*C26*30</f>
        <v>2244</v>
      </c>
      <c r="P26" s="33">
        <f>Ocupacao_Calendario!M26*C26*31</f>
        <v>2503.25</v>
      </c>
      <c r="Q26" s="33">
        <f t="shared" si="1"/>
        <v>24148.5</v>
      </c>
      <c r="R26" s="33">
        <f>IFS(D26=2,vacation_home_main_costs!$M$2,D26=3,vacation_home_main_costs!$M$3,D26=4,vacation_home_main_costs!$M$4,D26=5,vacation_home_main_costs!$M$5,D26=6,vacation_home_main_costs!$M$6)</f>
        <v>31100</v>
      </c>
      <c r="S26" s="33">
        <f t="shared" si="6"/>
        <v>-6951.5</v>
      </c>
      <c r="T26" s="34" t="str">
        <f t="shared" si="3"/>
        <v>Prejuizo</v>
      </c>
    </row>
    <row r="27" ht="12.75" customHeight="1">
      <c r="A27" s="8">
        <v>1.2965841E7</v>
      </c>
      <c r="B27" s="30" t="s">
        <v>71</v>
      </c>
      <c r="C27" s="11">
        <v>85.0</v>
      </c>
      <c r="D27" s="24">
        <v>3.0</v>
      </c>
      <c r="E27" s="33">
        <f>Ocupacao_Calendario!B27*C27*31</f>
        <v>2371.5</v>
      </c>
      <c r="F27" s="33">
        <f>Ocupacao_Calendario!C27*C27*28</f>
        <v>2332.4</v>
      </c>
      <c r="G27" s="33">
        <f>Ocupacao_Calendario!D27*C27*31</f>
        <v>1607.35</v>
      </c>
      <c r="H27" s="33">
        <f>Ocupacao_Calendario!E27*C27*30</f>
        <v>1198.5</v>
      </c>
      <c r="I27" s="33">
        <f>Ocupacao_Calendario!F27*C27*31</f>
        <v>1054</v>
      </c>
      <c r="J27" s="33">
        <f>Ocupacao_Calendario!G27*C27*30</f>
        <v>2193</v>
      </c>
      <c r="K27" s="33">
        <f>Ocupacao_Calendario!H27*C27*31</f>
        <v>1976.25</v>
      </c>
      <c r="L27" s="33">
        <f>Ocupacao_Calendario!I27*C27*31</f>
        <v>2608.65</v>
      </c>
      <c r="M27" s="33">
        <f>Ocupacao_Calendario!J27*C27*30</f>
        <v>2218.5</v>
      </c>
      <c r="N27" s="33">
        <f>Ocupacao_Calendario!K27*C27*31</f>
        <v>2187.05</v>
      </c>
      <c r="O27" s="33">
        <f>Ocupacao_Calendario!L27*C27*30</f>
        <v>2116.5</v>
      </c>
      <c r="P27" s="33">
        <f>Ocupacao_Calendario!M27*C27*31</f>
        <v>2529.6</v>
      </c>
      <c r="Q27" s="33">
        <f t="shared" si="1"/>
        <v>24393.3</v>
      </c>
      <c r="R27" s="33">
        <f>IFS(D27=2,vacation_home_main_costs!$M$2,D27=3,vacation_home_main_costs!$M$3,D27=4,vacation_home_main_costs!$M$4,D27=5,vacation_home_main_costs!$M$5,D27=6,vacation_home_main_costs!$M$6)</f>
        <v>34800</v>
      </c>
      <c r="S27" s="33">
        <f t="shared" si="6"/>
        <v>-10406.7</v>
      </c>
      <c r="T27" s="34" t="str">
        <f t="shared" si="3"/>
        <v>Prejuizo</v>
      </c>
    </row>
    <row r="28" ht="12.75" customHeight="1">
      <c r="A28" s="8">
        <v>1.3342365E7</v>
      </c>
      <c r="B28" s="30" t="s">
        <v>72</v>
      </c>
      <c r="C28" s="11">
        <v>91.0</v>
      </c>
      <c r="D28" s="24">
        <v>3.0</v>
      </c>
      <c r="E28" s="33">
        <f>Ocupacao_Calendario!B28*C28*31</f>
        <v>2567.11</v>
      </c>
      <c r="F28" s="33">
        <f>Ocupacao_Calendario!C28*C28*28</f>
        <v>2216.76</v>
      </c>
      <c r="G28" s="33">
        <f>Ocupacao_Calendario!D28*C28*31</f>
        <v>1184.82</v>
      </c>
      <c r="H28" s="33">
        <f>Ocupacao_Calendario!E28*C28*30</f>
        <v>2211.3</v>
      </c>
      <c r="I28" s="33">
        <f>Ocupacao_Calendario!F28*C28*31</f>
        <v>2256.8</v>
      </c>
      <c r="J28" s="33">
        <f>Ocupacao_Calendario!G28*C28*30</f>
        <v>2211.3</v>
      </c>
      <c r="K28" s="33">
        <f>Ocupacao_Calendario!H28*C28*31</f>
        <v>2736.37</v>
      </c>
      <c r="L28" s="33">
        <f>Ocupacao_Calendario!I28*C28*31</f>
        <v>2002.91</v>
      </c>
      <c r="M28" s="33">
        <f>Ocupacao_Calendario!J28*C28*30</f>
        <v>2702.7</v>
      </c>
      <c r="N28" s="33">
        <f>Ocupacao_Calendario!K28*C28*31</f>
        <v>2764.58</v>
      </c>
      <c r="O28" s="33">
        <f>Ocupacao_Calendario!L28*C28*30</f>
        <v>2375.1</v>
      </c>
      <c r="P28" s="33">
        <f>Ocupacao_Calendario!M28*C28*31</f>
        <v>1918.28</v>
      </c>
      <c r="Q28" s="33">
        <f t="shared" si="1"/>
        <v>27148.03</v>
      </c>
      <c r="R28" s="33">
        <f>IFS(D28=2,vacation_home_main_costs!$M$2,D28=3,vacation_home_main_costs!$M$3,D28=4,vacation_home_main_costs!$M$4,D28=5,vacation_home_main_costs!$M$5,D28=6,vacation_home_main_costs!$M$6)</f>
        <v>34800</v>
      </c>
      <c r="S28" s="33">
        <f t="shared" si="6"/>
        <v>-7651.97</v>
      </c>
      <c r="T28" s="34" t="str">
        <f t="shared" si="3"/>
        <v>Prejuizo</v>
      </c>
    </row>
    <row r="29" ht="12.75" customHeight="1">
      <c r="A29" s="8">
        <v>8086960.0</v>
      </c>
      <c r="B29" s="30" t="s">
        <v>73</v>
      </c>
      <c r="C29" s="11">
        <v>70.0</v>
      </c>
      <c r="D29" s="24">
        <v>3.0</v>
      </c>
      <c r="E29" s="33">
        <f>Ocupacao_Calendario!B29*C29*31</f>
        <v>1388.8</v>
      </c>
      <c r="F29" s="33">
        <f>Ocupacao_Calendario!C29*C29*28</f>
        <v>1411.2</v>
      </c>
      <c r="G29" s="33">
        <f>Ocupacao_Calendario!D29*C29*31</f>
        <v>933.1</v>
      </c>
      <c r="H29" s="33">
        <f>Ocupacao_Calendario!E29*C29*30</f>
        <v>1134</v>
      </c>
      <c r="I29" s="33">
        <f>Ocupacao_Calendario!F29*C29*31</f>
        <v>1236.9</v>
      </c>
      <c r="J29" s="33">
        <f>Ocupacao_Calendario!G29*C29*30</f>
        <v>1533</v>
      </c>
      <c r="K29" s="33">
        <f>Ocupacao_Calendario!H29*C29*31</f>
        <v>1605.8</v>
      </c>
      <c r="L29" s="33">
        <f>Ocupacao_Calendario!I29*C29*31</f>
        <v>2018.1</v>
      </c>
      <c r="M29" s="33">
        <f>Ocupacao_Calendario!J29*C29*30</f>
        <v>1722</v>
      </c>
      <c r="N29" s="33">
        <f>Ocupacao_Calendario!K29*C29*31</f>
        <v>1692.6</v>
      </c>
      <c r="O29" s="33">
        <f>Ocupacao_Calendario!L29*C29*30</f>
        <v>1533</v>
      </c>
      <c r="P29" s="33">
        <f>Ocupacao_Calendario!M29*C29*31</f>
        <v>1887.9</v>
      </c>
      <c r="Q29" s="33">
        <f t="shared" si="1"/>
        <v>18096.4</v>
      </c>
      <c r="R29" s="33">
        <f>IFS(D29=2,vacation_home_main_costs!$M$2,D29=3,vacation_home_main_costs!$M$3,D29=4,vacation_home_main_costs!$M$4,D29=5,vacation_home_main_costs!$M$5,D29=6,vacation_home_main_costs!$M$6)</f>
        <v>34800</v>
      </c>
      <c r="S29" s="33">
        <f t="shared" si="6"/>
        <v>-16703.6</v>
      </c>
      <c r="T29" s="34" t="str">
        <f t="shared" si="3"/>
        <v>Prejuizo</v>
      </c>
    </row>
    <row r="30" ht="12.75" customHeight="1">
      <c r="A30" s="8">
        <v>2.0363744E7</v>
      </c>
      <c r="B30" s="30" t="s">
        <v>74</v>
      </c>
      <c r="C30" s="11">
        <v>94.0</v>
      </c>
      <c r="D30" s="24">
        <v>3.0</v>
      </c>
      <c r="E30" s="33">
        <f>Ocupacao_Calendario!B30*C30*31</f>
        <v>2651.74</v>
      </c>
      <c r="F30" s="33">
        <f>Ocupacao_Calendario!C30*C30*28</f>
        <v>2421.44</v>
      </c>
      <c r="G30" s="33">
        <f>Ocupacao_Calendario!D30*C30*31</f>
        <v>1719.26</v>
      </c>
      <c r="H30" s="33">
        <f>Ocupacao_Calendario!E30*C30*30</f>
        <v>2340.6</v>
      </c>
      <c r="I30" s="33">
        <f>Ocupacao_Calendario!F30*C30*31</f>
        <v>1340.44</v>
      </c>
      <c r="J30" s="33">
        <f>Ocupacao_Calendario!G30*C30*30</f>
        <v>2650.8</v>
      </c>
      <c r="K30" s="33">
        <f>Ocupacao_Calendario!H30*C30*31</f>
        <v>2826.58</v>
      </c>
      <c r="L30" s="33">
        <f>Ocupacao_Calendario!I30*C30*31</f>
        <v>1981.52</v>
      </c>
      <c r="M30" s="33">
        <f>Ocupacao_Calendario!J30*C30*30</f>
        <v>2453.4</v>
      </c>
      <c r="N30" s="33">
        <f>Ocupacao_Calendario!K30*C30*31</f>
        <v>2622.6</v>
      </c>
      <c r="O30" s="33">
        <f>Ocupacao_Calendario!L30*C30*30</f>
        <v>2763.6</v>
      </c>
      <c r="P30" s="33">
        <f>Ocupacao_Calendario!M30*C30*31</f>
        <v>2185.5</v>
      </c>
      <c r="Q30" s="33">
        <f t="shared" si="1"/>
        <v>27957.48</v>
      </c>
      <c r="R30" s="33">
        <f>IFS(D30=2,vacation_home_main_costs!$M$2,D30=3,vacation_home_main_costs!$M$3,D30=4,vacation_home_main_costs!$M$4,D30=5,vacation_home_main_costs!$M$5,D30=6,vacation_home_main_costs!$M$6)</f>
        <v>34800</v>
      </c>
      <c r="S30" s="33">
        <f t="shared" si="6"/>
        <v>-6842.52</v>
      </c>
      <c r="T30" s="34" t="str">
        <f t="shared" si="3"/>
        <v>Prejuizo</v>
      </c>
    </row>
    <row r="31" ht="12.75" customHeight="1">
      <c r="A31" s="8">
        <v>8538084.0</v>
      </c>
      <c r="B31" s="30" t="s">
        <v>75</v>
      </c>
      <c r="C31" s="11">
        <v>95.0</v>
      </c>
      <c r="D31" s="24">
        <v>3.0</v>
      </c>
      <c r="E31" s="33">
        <f>Ocupacao_Calendario!B31*C31*31</f>
        <v>2591.6</v>
      </c>
      <c r="F31" s="33">
        <f>Ocupacao_Calendario!C31*C31*28</f>
        <v>1968.4</v>
      </c>
      <c r="G31" s="33">
        <f>Ocupacao_Calendario!D31*C31*31</f>
        <v>2473.8</v>
      </c>
      <c r="H31" s="33">
        <f>Ocupacao_Calendario!E31*C31*30</f>
        <v>2080.5</v>
      </c>
      <c r="I31" s="33">
        <f>Ocupacao_Calendario!F31*C31*31</f>
        <v>2267.65</v>
      </c>
      <c r="J31" s="33">
        <f>Ocupacao_Calendario!G31*C31*30</f>
        <v>2251.5</v>
      </c>
      <c r="K31" s="33">
        <f>Ocupacao_Calendario!H31*C31*31</f>
        <v>2356</v>
      </c>
      <c r="L31" s="33">
        <f>Ocupacao_Calendario!I31*C31*31</f>
        <v>2444.35</v>
      </c>
      <c r="M31" s="33">
        <f>Ocupacao_Calendario!J31*C31*30</f>
        <v>2736</v>
      </c>
      <c r="N31" s="33">
        <f>Ocupacao_Calendario!K31*C31*31</f>
        <v>2738.85</v>
      </c>
      <c r="O31" s="33">
        <f>Ocupacao_Calendario!L31*C31*30</f>
        <v>2622</v>
      </c>
      <c r="P31" s="33">
        <f>Ocupacao_Calendario!M31*C31*31</f>
        <v>2621.05</v>
      </c>
      <c r="Q31" s="33">
        <f t="shared" si="1"/>
        <v>29151.7</v>
      </c>
      <c r="R31" s="33">
        <f>IFS(D31=2,vacation_home_main_costs!$M$2,D31=3,vacation_home_main_costs!$M$3,D31=4,vacation_home_main_costs!$M$4,D31=5,vacation_home_main_costs!$M$5,D31=6,vacation_home_main_costs!$M$6)</f>
        <v>34800</v>
      </c>
      <c r="S31" s="33">
        <f t="shared" si="6"/>
        <v>-5648.3</v>
      </c>
      <c r="T31" s="34" t="str">
        <f t="shared" si="3"/>
        <v>Prejuizo</v>
      </c>
    </row>
    <row r="32" ht="12.75" customHeight="1">
      <c r="A32" s="8">
        <v>9443000.0</v>
      </c>
      <c r="B32" s="30" t="s">
        <v>76</v>
      </c>
      <c r="C32" s="11">
        <v>130.0</v>
      </c>
      <c r="D32" s="24">
        <v>3.0</v>
      </c>
      <c r="E32" s="33">
        <f>Ocupacao_Calendario!B32*C32*31</f>
        <v>3143.4</v>
      </c>
      <c r="F32" s="33">
        <f>Ocupacao_Calendario!C32*C32*28</f>
        <v>3603.6</v>
      </c>
      <c r="G32" s="33">
        <f>Ocupacao_Calendario!D32*C32*31</f>
        <v>2901.6</v>
      </c>
      <c r="H32" s="33">
        <f>Ocupacao_Calendario!E32*C32*30</f>
        <v>1989</v>
      </c>
      <c r="I32" s="33">
        <f>Ocupacao_Calendario!F32*C32*31</f>
        <v>3062.8</v>
      </c>
      <c r="J32" s="33">
        <f>Ocupacao_Calendario!G32*C32*30</f>
        <v>3042</v>
      </c>
      <c r="K32" s="33">
        <f>Ocupacao_Calendario!H32*C32*31</f>
        <v>3788.2</v>
      </c>
      <c r="L32" s="33">
        <f>Ocupacao_Calendario!I32*C32*31</f>
        <v>3103.1</v>
      </c>
      <c r="M32" s="33">
        <f>Ocupacao_Calendario!J32*C32*30</f>
        <v>3471</v>
      </c>
      <c r="N32" s="33">
        <f>Ocupacao_Calendario!K32*C32*31</f>
        <v>3304.6</v>
      </c>
      <c r="O32" s="33">
        <f>Ocupacao_Calendario!L32*C32*30</f>
        <v>3471</v>
      </c>
      <c r="P32" s="33">
        <f>Ocupacao_Calendario!M32*C32*31</f>
        <v>3224</v>
      </c>
      <c r="Q32" s="33">
        <f t="shared" si="1"/>
        <v>38104.3</v>
      </c>
      <c r="R32" s="33">
        <f>IFS(D32=2,vacation_home_main_costs!$M$2,D32=3,vacation_home_main_costs!$M$3,D32=4,vacation_home_main_costs!$M$4,D32=5,vacation_home_main_costs!$M$5,D32=6,vacation_home_main_costs!$M$6)</f>
        <v>34800</v>
      </c>
      <c r="S32" s="33">
        <f t="shared" si="6"/>
        <v>3304.3</v>
      </c>
      <c r="T32" s="34" t="str">
        <f t="shared" si="3"/>
        <v>Lucro</v>
      </c>
    </row>
    <row r="33" ht="12.75" customHeight="1">
      <c r="A33" s="8">
        <v>1.2977577E7</v>
      </c>
      <c r="B33" s="30" t="s">
        <v>77</v>
      </c>
      <c r="C33" s="11">
        <v>132.0</v>
      </c>
      <c r="D33" s="24">
        <v>4.0</v>
      </c>
      <c r="E33" s="33">
        <f>Ocupacao_Calendario!B33*C33*31</f>
        <v>2700.72</v>
      </c>
      <c r="F33" s="33">
        <f>Ocupacao_Calendario!C33*C33*28</f>
        <v>3585.12</v>
      </c>
      <c r="G33" s="33">
        <f>Ocupacao_Calendario!D33*C33*31</f>
        <v>2455.2</v>
      </c>
      <c r="H33" s="33">
        <f>Ocupacao_Calendario!E33*C33*30</f>
        <v>2811.6</v>
      </c>
      <c r="I33" s="33">
        <f>Ocupacao_Calendario!F33*C33*31</f>
        <v>2291.52</v>
      </c>
      <c r="J33" s="33">
        <f>Ocupacao_Calendario!G33*C33*30</f>
        <v>3088.8</v>
      </c>
      <c r="K33" s="33">
        <f>Ocupacao_Calendario!H33*C33*31</f>
        <v>3314.52</v>
      </c>
      <c r="L33" s="33">
        <f>Ocupacao_Calendario!I33*C33*31</f>
        <v>3887.4</v>
      </c>
      <c r="M33" s="33">
        <f>Ocupacao_Calendario!J33*C33*30</f>
        <v>3366</v>
      </c>
      <c r="N33" s="33">
        <f>Ocupacao_Calendario!K33*C33*31</f>
        <v>3928.32</v>
      </c>
      <c r="O33" s="33">
        <f>Ocupacao_Calendario!L33*C33*30</f>
        <v>3920.4</v>
      </c>
      <c r="P33" s="33">
        <f>Ocupacao_Calendario!M33*C33*31</f>
        <v>3682.8</v>
      </c>
      <c r="Q33" s="33">
        <f t="shared" si="1"/>
        <v>39032.4</v>
      </c>
      <c r="R33" s="33">
        <f>IFS(D33=2,vacation_home_main_costs!$M$2,D33=3,vacation_home_main_costs!$M$3,D33=4,vacation_home_main_costs!$M$4,D33=5,vacation_home_main_costs!$M$5,D33=6,vacation_home_main_costs!$M$6)</f>
        <v>40660</v>
      </c>
      <c r="S33" s="33">
        <f t="shared" si="6"/>
        <v>-1627.6</v>
      </c>
      <c r="T33" s="34" t="str">
        <f t="shared" si="3"/>
        <v>Prejuizo</v>
      </c>
    </row>
    <row r="34" ht="12.75" customHeight="1">
      <c r="A34" s="8">
        <v>1.3583937E7</v>
      </c>
      <c r="B34" s="30" t="s">
        <v>78</v>
      </c>
      <c r="C34" s="11">
        <v>149.0</v>
      </c>
      <c r="D34" s="24">
        <v>4.0</v>
      </c>
      <c r="E34" s="33">
        <f>Ocupacao_Calendario!B34*C34*31</f>
        <v>3048.54</v>
      </c>
      <c r="F34" s="33">
        <f>Ocupacao_Calendario!C34*C34*28</f>
        <v>3754.8</v>
      </c>
      <c r="G34" s="33">
        <f>Ocupacao_Calendario!D34*C34*31</f>
        <v>2863.78</v>
      </c>
      <c r="H34" s="33">
        <f>Ocupacao_Calendario!E34*C34*30</f>
        <v>3486.6</v>
      </c>
      <c r="I34" s="33">
        <f>Ocupacao_Calendario!F34*C34*31</f>
        <v>2586.64</v>
      </c>
      <c r="J34" s="33">
        <f>Ocupacao_Calendario!G34*C34*30</f>
        <v>4335.9</v>
      </c>
      <c r="K34" s="33">
        <f>Ocupacao_Calendario!H34*C34*31</f>
        <v>4295.67</v>
      </c>
      <c r="L34" s="33">
        <f>Ocupacao_Calendario!I34*C34*31</f>
        <v>4388.05</v>
      </c>
      <c r="M34" s="33">
        <f>Ocupacao_Calendario!J34*C34*30</f>
        <v>4291.2</v>
      </c>
      <c r="N34" s="33">
        <f>Ocupacao_Calendario!K34*C34*31</f>
        <v>3418.06</v>
      </c>
      <c r="O34" s="33">
        <f>Ocupacao_Calendario!L34*C34*30</f>
        <v>3665.4</v>
      </c>
      <c r="P34" s="33">
        <f>Ocupacao_Calendario!M34*C34*31</f>
        <v>3418.06</v>
      </c>
      <c r="Q34" s="33">
        <f t="shared" si="1"/>
        <v>43552.7</v>
      </c>
      <c r="R34" s="33">
        <f>IFS(D34=2,vacation_home_main_costs!$M$2,D34=3,vacation_home_main_costs!$M$3,D34=4,vacation_home_main_costs!$M$4,D34=5,vacation_home_main_costs!$M$5,D34=6,vacation_home_main_costs!$M$6)</f>
        <v>40660</v>
      </c>
      <c r="S34" s="33">
        <f t="shared" si="6"/>
        <v>2892.7</v>
      </c>
      <c r="T34" s="34" t="str">
        <f t="shared" si="3"/>
        <v>Lucro</v>
      </c>
    </row>
    <row r="35" ht="12.75" customHeight="1">
      <c r="A35" s="8">
        <v>1.3597847E7</v>
      </c>
      <c r="B35" s="30" t="s">
        <v>79</v>
      </c>
      <c r="C35" s="11">
        <v>169.0</v>
      </c>
      <c r="D35" s="24">
        <v>4.0</v>
      </c>
      <c r="E35" s="33">
        <f>Ocupacao_Calendario!B35*C35*31</f>
        <v>4872.27</v>
      </c>
      <c r="F35" s="33">
        <f>Ocupacao_Calendario!C35*C35*28</f>
        <v>4542.72</v>
      </c>
      <c r="G35" s="33">
        <f>Ocupacao_Calendario!D35*C35*31</f>
        <v>2986.23</v>
      </c>
      <c r="H35" s="33">
        <f>Ocupacao_Calendario!E35*C35*30</f>
        <v>4309.5</v>
      </c>
      <c r="I35" s="33">
        <f>Ocupacao_Calendario!F35*C35*31</f>
        <v>2043.21</v>
      </c>
      <c r="J35" s="33">
        <f>Ocupacao_Calendario!G35*C35*30</f>
        <v>4613.7</v>
      </c>
      <c r="K35" s="33">
        <f>Ocupacao_Calendario!H35*C35*31</f>
        <v>5081.83</v>
      </c>
      <c r="L35" s="33">
        <f>Ocupacao_Calendario!I35*C35*31</f>
        <v>4191.2</v>
      </c>
      <c r="M35" s="33">
        <f>Ocupacao_Calendario!J35*C35*30</f>
        <v>3954.6</v>
      </c>
      <c r="N35" s="33">
        <f>Ocupacao_Calendario!K35*C35*31</f>
        <v>4819.88</v>
      </c>
      <c r="O35" s="33">
        <f>Ocupacao_Calendario!L35*C35*30</f>
        <v>3903.9</v>
      </c>
      <c r="P35" s="33">
        <f>Ocupacao_Calendario!M35*C35*31</f>
        <v>4086.42</v>
      </c>
      <c r="Q35" s="33">
        <f t="shared" si="1"/>
        <v>49405.46</v>
      </c>
      <c r="R35" s="33">
        <f>IFS(D35=2,vacation_home_main_costs!$M$2,D35=3,vacation_home_main_costs!$M$3,D35=4,vacation_home_main_costs!$M$4,D35=5,vacation_home_main_costs!$M$5,D35=6,vacation_home_main_costs!$M$6)</f>
        <v>40660</v>
      </c>
      <c r="S35" s="33">
        <f t="shared" si="6"/>
        <v>8745.46</v>
      </c>
      <c r="T35" s="34" t="str">
        <f t="shared" si="3"/>
        <v>Lucro</v>
      </c>
    </row>
    <row r="36" ht="12.75" customHeight="1">
      <c r="A36" s="8">
        <v>1.5542607E7</v>
      </c>
      <c r="B36" s="30" t="s">
        <v>80</v>
      </c>
      <c r="C36" s="11">
        <v>150.0</v>
      </c>
      <c r="D36" s="24">
        <v>4.0</v>
      </c>
      <c r="E36" s="33">
        <f>Ocupacao_Calendario!B36*C36*31</f>
        <v>4603.5</v>
      </c>
      <c r="F36" s="33">
        <f>Ocupacao_Calendario!C36*C36*28</f>
        <v>3738</v>
      </c>
      <c r="G36" s="33">
        <f>Ocupacao_Calendario!D36*C36*31</f>
        <v>3813</v>
      </c>
      <c r="H36" s="33">
        <f>Ocupacao_Calendario!E36*C36*30</f>
        <v>3375</v>
      </c>
      <c r="I36" s="33">
        <f>Ocupacao_Calendario!F36*C36*31</f>
        <v>3813</v>
      </c>
      <c r="J36" s="33">
        <f>Ocupacao_Calendario!G36*C36*30</f>
        <v>4455</v>
      </c>
      <c r="K36" s="33">
        <f>Ocupacao_Calendario!H36*C36*31</f>
        <v>3534</v>
      </c>
      <c r="L36" s="33">
        <f>Ocupacao_Calendario!I36*C36*31</f>
        <v>4557</v>
      </c>
      <c r="M36" s="33">
        <f>Ocupacao_Calendario!J36*C36*30</f>
        <v>3555</v>
      </c>
      <c r="N36" s="33">
        <f>Ocupacao_Calendario!K36*C36*31</f>
        <v>4185</v>
      </c>
      <c r="O36" s="33">
        <f>Ocupacao_Calendario!L36*C36*30</f>
        <v>3780</v>
      </c>
      <c r="P36" s="33">
        <f>Ocupacao_Calendario!M36*C36*31</f>
        <v>4278</v>
      </c>
      <c r="Q36" s="33">
        <f t="shared" si="1"/>
        <v>47686.5</v>
      </c>
      <c r="R36" s="33">
        <f>IFS(D36=2,vacation_home_main_costs!$M$2,D36=3,vacation_home_main_costs!$M$3,D36=4,vacation_home_main_costs!$M$4,D36=5,vacation_home_main_costs!$M$5,D36=6,vacation_home_main_costs!$M$6)</f>
        <v>40660</v>
      </c>
      <c r="S36" s="33">
        <f t="shared" si="6"/>
        <v>7026.5</v>
      </c>
      <c r="T36" s="34" t="str">
        <f t="shared" si="3"/>
        <v>Lucro</v>
      </c>
    </row>
    <row r="37" ht="12.75" customHeight="1">
      <c r="A37" s="8">
        <v>1.6241453E7</v>
      </c>
      <c r="B37" s="30" t="s">
        <v>81</v>
      </c>
      <c r="C37" s="11">
        <v>135.0</v>
      </c>
      <c r="D37" s="24">
        <v>4.0</v>
      </c>
      <c r="E37" s="33">
        <f>Ocupacao_Calendario!B37*C37*31</f>
        <v>2929.5</v>
      </c>
      <c r="F37" s="33">
        <f>Ocupacao_Calendario!C37*C37*28</f>
        <v>2683.8</v>
      </c>
      <c r="G37" s="33">
        <f>Ocupacao_Calendario!D37*C37*31</f>
        <v>2301.75</v>
      </c>
      <c r="H37" s="33">
        <f>Ocupacao_Calendario!E37*C37*30</f>
        <v>2794.5</v>
      </c>
      <c r="I37" s="33">
        <f>Ocupacao_Calendario!F37*C37*31</f>
        <v>2176.2</v>
      </c>
      <c r="J37" s="33">
        <f>Ocupacao_Calendario!G37*C37*30</f>
        <v>3604.5</v>
      </c>
      <c r="K37" s="33">
        <f>Ocupacao_Calendario!H37*C37*31</f>
        <v>3389.85</v>
      </c>
      <c r="L37" s="33">
        <f>Ocupacao_Calendario!I37*C37*31</f>
        <v>3682.8</v>
      </c>
      <c r="M37" s="33">
        <f>Ocupacao_Calendario!J37*C37*30</f>
        <v>3847.5</v>
      </c>
      <c r="N37" s="33">
        <f>Ocupacao_Calendario!K37*C37*31</f>
        <v>3055.05</v>
      </c>
      <c r="O37" s="33">
        <f>Ocupacao_Calendario!L37*C37*30</f>
        <v>2875.5</v>
      </c>
      <c r="P37" s="33">
        <f>Ocupacao_Calendario!M37*C37*31</f>
        <v>3264.3</v>
      </c>
      <c r="Q37" s="33">
        <f t="shared" si="1"/>
        <v>36605.25</v>
      </c>
      <c r="R37" s="33">
        <f>IFS(D37=2,vacation_home_main_costs!$M$2,D37=3,vacation_home_main_costs!$M$3,D37=4,vacation_home_main_costs!$M$4,D37=5,vacation_home_main_costs!$M$5,D37=6,vacation_home_main_costs!$M$6)</f>
        <v>40660</v>
      </c>
      <c r="S37" s="33">
        <f t="shared" si="6"/>
        <v>-4054.75</v>
      </c>
      <c r="T37" s="34" t="str">
        <f t="shared" si="3"/>
        <v>Prejuizo</v>
      </c>
    </row>
    <row r="38" ht="12.75" customHeight="1">
      <c r="A38" s="8">
        <v>1.9313035E7</v>
      </c>
      <c r="B38" s="30" t="s">
        <v>82</v>
      </c>
      <c r="C38" s="11">
        <v>99.0</v>
      </c>
      <c r="D38" s="24">
        <v>4.0</v>
      </c>
      <c r="E38" s="33">
        <f>Ocupacao_Calendario!B38*C38*31</f>
        <v>2762.1</v>
      </c>
      <c r="F38" s="33">
        <f>Ocupacao_Calendario!C38*C38*28</f>
        <v>2217.6</v>
      </c>
      <c r="G38" s="33">
        <f>Ocupacao_Calendario!D38*C38*31</f>
        <v>2670.03</v>
      </c>
      <c r="H38" s="33">
        <f>Ocupacao_Calendario!E38*C38*30</f>
        <v>2376</v>
      </c>
      <c r="I38" s="33">
        <f>Ocupacao_Calendario!F38*C38*31</f>
        <v>2056.23</v>
      </c>
      <c r="J38" s="33">
        <f>Ocupacao_Calendario!G38*C38*30</f>
        <v>2554.2</v>
      </c>
      <c r="K38" s="33">
        <f>Ocupacao_Calendario!H38*C38*31</f>
        <v>2792.79</v>
      </c>
      <c r="L38" s="33">
        <f>Ocupacao_Calendario!I38*C38*31</f>
        <v>2762.1</v>
      </c>
      <c r="M38" s="33">
        <f>Ocupacao_Calendario!J38*C38*30</f>
        <v>2583.9</v>
      </c>
      <c r="N38" s="33">
        <f>Ocupacao_Calendario!K38*C38*31</f>
        <v>2271.06</v>
      </c>
      <c r="O38" s="33">
        <f>Ocupacao_Calendario!L38*C38*30</f>
        <v>2583.9</v>
      </c>
      <c r="P38" s="33">
        <f>Ocupacao_Calendario!M38*C38*31</f>
        <v>2086.92</v>
      </c>
      <c r="Q38" s="33">
        <f t="shared" si="1"/>
        <v>29716.83</v>
      </c>
      <c r="R38" s="33">
        <f>IFS(D38=2,vacation_home_main_costs!$M$2,D38=3,vacation_home_main_costs!$M$3,D38=4,vacation_home_main_costs!$M$4,D38=5,vacation_home_main_costs!$M$5,D38=6,vacation_home_main_costs!$M$6)</f>
        <v>40660</v>
      </c>
      <c r="S38" s="33">
        <f t="shared" si="6"/>
        <v>-10943.17</v>
      </c>
      <c r="T38" s="34" t="str">
        <f t="shared" si="3"/>
        <v>Prejuizo</v>
      </c>
    </row>
    <row r="39" ht="12.75" customHeight="1">
      <c r="A39" s="8">
        <v>1.9829852E7</v>
      </c>
      <c r="B39" s="30" t="s">
        <v>83</v>
      </c>
      <c r="C39" s="11">
        <v>149.0</v>
      </c>
      <c r="D39" s="24">
        <v>4.0</v>
      </c>
      <c r="E39" s="33">
        <f>Ocupacao_Calendario!B39*C39*31</f>
        <v>3602.82</v>
      </c>
      <c r="F39" s="33">
        <f>Ocupacao_Calendario!C39*C39*28</f>
        <v>4088.56</v>
      </c>
      <c r="G39" s="33">
        <f>Ocupacao_Calendario!D39*C39*31</f>
        <v>3048.54</v>
      </c>
      <c r="H39" s="33">
        <f>Ocupacao_Calendario!E39*C39*30</f>
        <v>2547.9</v>
      </c>
      <c r="I39" s="33">
        <f>Ocupacao_Calendario!F39*C39*31</f>
        <v>3787.58</v>
      </c>
      <c r="J39" s="33">
        <f>Ocupacao_Calendario!G39*C39*30</f>
        <v>3486.6</v>
      </c>
      <c r="K39" s="33">
        <f>Ocupacao_Calendario!H39*C39*31</f>
        <v>3879.96</v>
      </c>
      <c r="L39" s="33">
        <f>Ocupacao_Calendario!I39*C39*31</f>
        <v>4110.91</v>
      </c>
      <c r="M39" s="33">
        <f>Ocupacao_Calendario!J39*C39*30</f>
        <v>3486.6</v>
      </c>
      <c r="N39" s="33">
        <f>Ocupacao_Calendario!K39*C39*31</f>
        <v>3325.68</v>
      </c>
      <c r="O39" s="33">
        <f>Ocupacao_Calendario!L39*C39*30</f>
        <v>3665.4</v>
      </c>
      <c r="P39" s="33">
        <f>Ocupacao_Calendario!M39*C39*31</f>
        <v>3649.01</v>
      </c>
      <c r="Q39" s="33">
        <f t="shared" si="1"/>
        <v>42679.56</v>
      </c>
      <c r="R39" s="33">
        <f>IFS(D39=2,vacation_home_main_costs!$M$2,D39=3,vacation_home_main_costs!$M$3,D39=4,vacation_home_main_costs!$M$4,D39=5,vacation_home_main_costs!$M$5,D39=6,vacation_home_main_costs!$M$6)</f>
        <v>40660</v>
      </c>
      <c r="S39" s="33">
        <f t="shared" si="6"/>
        <v>2019.56</v>
      </c>
      <c r="T39" s="34" t="str">
        <f t="shared" si="3"/>
        <v>Lucro</v>
      </c>
    </row>
    <row r="40" ht="12.75" customHeight="1">
      <c r="A40" s="8">
        <v>2.1596377E7</v>
      </c>
      <c r="B40" s="30" t="s">
        <v>84</v>
      </c>
      <c r="C40" s="11">
        <v>139.0</v>
      </c>
      <c r="D40" s="24">
        <v>4.0</v>
      </c>
      <c r="E40" s="33">
        <f>Ocupacao_Calendario!B40*C40*31</f>
        <v>3016.3</v>
      </c>
      <c r="F40" s="33">
        <f>Ocupacao_Calendario!C40*C40*28</f>
        <v>3892</v>
      </c>
      <c r="G40" s="33">
        <f>Ocupacao_Calendario!D40*C40*31</f>
        <v>3231.75</v>
      </c>
      <c r="H40" s="33">
        <f>Ocupacao_Calendario!E40*C40*30</f>
        <v>1959.9</v>
      </c>
      <c r="I40" s="33">
        <f>Ocupacao_Calendario!F40*C40*31</f>
        <v>2326.86</v>
      </c>
      <c r="J40" s="33">
        <f>Ocupacao_Calendario!G40*C40*30</f>
        <v>3169.2</v>
      </c>
      <c r="K40" s="33">
        <f>Ocupacao_Calendario!H40*C40*31</f>
        <v>3748.83</v>
      </c>
      <c r="L40" s="33">
        <f>Ocupacao_Calendario!I40*C40*31</f>
        <v>3490.29</v>
      </c>
      <c r="M40" s="33">
        <f>Ocupacao_Calendario!J40*C40*30</f>
        <v>3169.2</v>
      </c>
      <c r="N40" s="33">
        <f>Ocupacao_Calendario!K40*C40*31</f>
        <v>3576.47</v>
      </c>
      <c r="O40" s="33">
        <f>Ocupacao_Calendario!L40*C40*30</f>
        <v>3252.6</v>
      </c>
      <c r="P40" s="33">
        <f>Ocupacao_Calendario!M40*C40*31</f>
        <v>3059.39</v>
      </c>
      <c r="Q40" s="33">
        <f t="shared" si="1"/>
        <v>37892.79</v>
      </c>
      <c r="R40" s="33">
        <f>IFS(D40=2,vacation_home_main_costs!$M$2,D40=3,vacation_home_main_costs!$M$3,D40=4,vacation_home_main_costs!$M$4,D40=5,vacation_home_main_costs!$M$5,D40=6,vacation_home_main_costs!$M$6)</f>
        <v>40660</v>
      </c>
      <c r="S40" s="33">
        <f t="shared" si="6"/>
        <v>-2767.21</v>
      </c>
      <c r="T40" s="34" t="str">
        <f t="shared" si="3"/>
        <v>Prejuizo</v>
      </c>
    </row>
    <row r="41" ht="12.75" customHeight="1">
      <c r="A41" s="8">
        <v>2.1697647E7</v>
      </c>
      <c r="B41" s="30" t="s">
        <v>85</v>
      </c>
      <c r="C41" s="11">
        <v>149.0</v>
      </c>
      <c r="D41" s="24">
        <v>4.0</v>
      </c>
      <c r="E41" s="33">
        <f>Ocupacao_Calendario!B41*C41*31</f>
        <v>3325.68</v>
      </c>
      <c r="F41" s="33">
        <f>Ocupacao_Calendario!C41*C41*28</f>
        <v>3713.08</v>
      </c>
      <c r="G41" s="33">
        <f>Ocupacao_Calendario!D41*C41*31</f>
        <v>2863.78</v>
      </c>
      <c r="H41" s="33">
        <f>Ocupacao_Calendario!E41*C41*30</f>
        <v>2324.4</v>
      </c>
      <c r="I41" s="33">
        <f>Ocupacao_Calendario!F41*C41*31</f>
        <v>2448.07</v>
      </c>
      <c r="J41" s="33">
        <f>Ocupacao_Calendario!G41*C41*30</f>
        <v>4380.6</v>
      </c>
      <c r="K41" s="33">
        <f>Ocupacao_Calendario!H41*C41*31</f>
        <v>4619</v>
      </c>
      <c r="L41" s="33">
        <f>Ocupacao_Calendario!I41*C41*31</f>
        <v>3464.25</v>
      </c>
      <c r="M41" s="33">
        <f>Ocupacao_Calendario!J41*C41*30</f>
        <v>4067.7</v>
      </c>
      <c r="N41" s="33">
        <f>Ocupacao_Calendario!K41*C41*31</f>
        <v>4203.29</v>
      </c>
      <c r="O41" s="33">
        <f>Ocupacao_Calendario!L41*C41*30</f>
        <v>3799.5</v>
      </c>
      <c r="P41" s="33">
        <f>Ocupacao_Calendario!M41*C41*31</f>
        <v>4480.43</v>
      </c>
      <c r="Q41" s="33">
        <f t="shared" si="1"/>
        <v>43689.78</v>
      </c>
      <c r="R41" s="33">
        <f>IFS(D41=2,vacation_home_main_costs!$M$2,D41=3,vacation_home_main_costs!$M$3,D41=4,vacation_home_main_costs!$M$4,D41=5,vacation_home_main_costs!$M$5,D41=6,vacation_home_main_costs!$M$6)</f>
        <v>40660</v>
      </c>
      <c r="S41" s="33">
        <f t="shared" si="6"/>
        <v>3029.78</v>
      </c>
      <c r="T41" s="34" t="str">
        <f t="shared" si="3"/>
        <v>Lucro</v>
      </c>
    </row>
    <row r="42" ht="12.75" customHeight="1">
      <c r="A42" s="8">
        <v>2.2379401E7</v>
      </c>
      <c r="B42" s="30" t="s">
        <v>86</v>
      </c>
      <c r="C42" s="11">
        <v>159.0</v>
      </c>
      <c r="D42" s="24">
        <v>4.0</v>
      </c>
      <c r="E42" s="33">
        <f>Ocupacao_Calendario!B42*C42*31</f>
        <v>3401.01</v>
      </c>
      <c r="F42" s="33">
        <f>Ocupacao_Calendario!C42*C42*28</f>
        <v>3606.12</v>
      </c>
      <c r="G42" s="33">
        <f>Ocupacao_Calendario!D42*C42*31</f>
        <v>2267.34</v>
      </c>
      <c r="H42" s="33">
        <f>Ocupacao_Calendario!E42*C42*30</f>
        <v>2432.7</v>
      </c>
      <c r="I42" s="33">
        <f>Ocupacao_Calendario!F42*C42*31</f>
        <v>3499.59</v>
      </c>
      <c r="J42" s="33">
        <f>Ocupacao_Calendario!G42*C42*30</f>
        <v>3386.7</v>
      </c>
      <c r="K42" s="33">
        <f>Ocupacao_Calendario!H42*C42*31</f>
        <v>3795.33</v>
      </c>
      <c r="L42" s="33">
        <f>Ocupacao_Calendario!I42*C42*31</f>
        <v>3746.04</v>
      </c>
      <c r="M42" s="33">
        <f>Ocupacao_Calendario!J42*C42*30</f>
        <v>4293</v>
      </c>
      <c r="N42" s="33">
        <f>Ocupacao_Calendario!K42*C42*31</f>
        <v>4091.07</v>
      </c>
      <c r="O42" s="33">
        <f>Ocupacao_Calendario!L42*C42*30</f>
        <v>3863.7</v>
      </c>
      <c r="P42" s="33">
        <f>Ocupacao_Calendario!M42*C42*31</f>
        <v>4091.07</v>
      </c>
      <c r="Q42" s="33">
        <f t="shared" si="1"/>
        <v>42473.67</v>
      </c>
      <c r="R42" s="33">
        <f>IFS(D42=2,vacation_home_main_costs!$M$2,D42=3,vacation_home_main_costs!$M$3,D42=4,vacation_home_main_costs!$M$4,D42=5,vacation_home_main_costs!$M$5,D42=6,vacation_home_main_costs!$M$6)</f>
        <v>40660</v>
      </c>
      <c r="S42" s="33">
        <f t="shared" si="6"/>
        <v>1813.67</v>
      </c>
      <c r="T42" s="34" t="str">
        <f t="shared" si="3"/>
        <v>Lucro</v>
      </c>
    </row>
    <row r="43" ht="12.75" customHeight="1">
      <c r="A43" s="8">
        <v>2755158.0</v>
      </c>
      <c r="B43" s="30" t="s">
        <v>87</v>
      </c>
      <c r="C43" s="11">
        <v>135.0</v>
      </c>
      <c r="D43" s="24">
        <v>4.0</v>
      </c>
      <c r="E43" s="33">
        <f>Ocupacao_Calendario!B43*C43*31</f>
        <v>2929.5</v>
      </c>
      <c r="F43" s="33">
        <f>Ocupacao_Calendario!C43*C43*28</f>
        <v>3402</v>
      </c>
      <c r="G43" s="33">
        <f>Ocupacao_Calendario!D43*C43*31</f>
        <v>3096.9</v>
      </c>
      <c r="H43" s="33">
        <f>Ocupacao_Calendario!E43*C43*30</f>
        <v>2389.5</v>
      </c>
      <c r="I43" s="33">
        <f>Ocupacao_Calendario!F43*C43*31</f>
        <v>2971.35</v>
      </c>
      <c r="J43" s="33">
        <f>Ocupacao_Calendario!G43*C43*30</f>
        <v>2713.5</v>
      </c>
      <c r="K43" s="33">
        <f>Ocupacao_Calendario!H43*C43*31</f>
        <v>3766.5</v>
      </c>
      <c r="L43" s="33">
        <f>Ocupacao_Calendario!I43*C43*31</f>
        <v>3013.2</v>
      </c>
      <c r="M43" s="33">
        <f>Ocupacao_Calendario!J43*C43*30</f>
        <v>3280.5</v>
      </c>
      <c r="N43" s="33">
        <f>Ocupacao_Calendario!K43*C43*31</f>
        <v>2971.35</v>
      </c>
      <c r="O43" s="33">
        <f>Ocupacao_Calendario!L43*C43*30</f>
        <v>3564</v>
      </c>
      <c r="P43" s="33">
        <f>Ocupacao_Calendario!M43*C43*31</f>
        <v>3096.9</v>
      </c>
      <c r="Q43" s="33">
        <f t="shared" si="1"/>
        <v>37195.2</v>
      </c>
      <c r="R43" s="33">
        <f>IFS(D43=2,vacation_home_main_costs!$M$2,D43=3,vacation_home_main_costs!$M$3,D43=4,vacation_home_main_costs!$M$4,D43=5,vacation_home_main_costs!$M$5,D43=6,vacation_home_main_costs!$M$6)</f>
        <v>40660</v>
      </c>
      <c r="S43" s="33">
        <f t="shared" si="6"/>
        <v>-3464.8</v>
      </c>
      <c r="T43" s="34" t="str">
        <f t="shared" si="3"/>
        <v>Prejuizo</v>
      </c>
    </row>
    <row r="44" ht="12.75" customHeight="1">
      <c r="A44" s="8">
        <v>8596601.0</v>
      </c>
      <c r="B44" s="30" t="s">
        <v>88</v>
      </c>
      <c r="C44" s="11">
        <v>139.0</v>
      </c>
      <c r="D44" s="24">
        <v>4.0</v>
      </c>
      <c r="E44" s="33">
        <f>Ocupacao_Calendario!B44*C44*31</f>
        <v>3619.56</v>
      </c>
      <c r="F44" s="33">
        <f>Ocupacao_Calendario!C44*C44*28</f>
        <v>2996.84</v>
      </c>
      <c r="G44" s="33">
        <f>Ocupacao_Calendario!D44*C44*31</f>
        <v>3188.66</v>
      </c>
      <c r="H44" s="33">
        <f>Ocupacao_Calendario!E44*C44*30</f>
        <v>3085.8</v>
      </c>
      <c r="I44" s="33">
        <f>Ocupacao_Calendario!F44*C44*31</f>
        <v>2283.77</v>
      </c>
      <c r="J44" s="33">
        <f>Ocupacao_Calendario!G44*C44*30</f>
        <v>2960.7</v>
      </c>
      <c r="K44" s="33">
        <f>Ocupacao_Calendario!H44*C44*31</f>
        <v>3705.74</v>
      </c>
      <c r="L44" s="33">
        <f>Ocupacao_Calendario!I44*C44*31</f>
        <v>3964.28</v>
      </c>
      <c r="M44" s="33">
        <f>Ocupacao_Calendario!J44*C44*30</f>
        <v>3377.7</v>
      </c>
      <c r="N44" s="33">
        <f>Ocupacao_Calendario!K44*C44*31</f>
        <v>3274.84</v>
      </c>
      <c r="O44" s="33">
        <f>Ocupacao_Calendario!L44*C44*30</f>
        <v>3127.5</v>
      </c>
      <c r="P44" s="33">
        <f>Ocupacao_Calendario!M44*C44*31</f>
        <v>4093.55</v>
      </c>
      <c r="Q44" s="33">
        <f t="shared" si="1"/>
        <v>39678.94</v>
      </c>
      <c r="R44" s="33">
        <f>IFS(D44=2,vacation_home_main_costs!$M$2,D44=3,vacation_home_main_costs!$M$3,D44=4,vacation_home_main_costs!$M$4,D44=5,vacation_home_main_costs!$M$5,D44=6,vacation_home_main_costs!$M$6)</f>
        <v>40660</v>
      </c>
      <c r="S44" s="33">
        <f t="shared" si="6"/>
        <v>-981.06</v>
      </c>
      <c r="T44" s="34" t="str">
        <f t="shared" si="3"/>
        <v>Prejuizo</v>
      </c>
    </row>
    <row r="45" ht="12.75" customHeight="1">
      <c r="A45" s="8">
        <v>9973200.0</v>
      </c>
      <c r="B45" s="30" t="s">
        <v>89</v>
      </c>
      <c r="C45" s="11">
        <v>185.0</v>
      </c>
      <c r="D45" s="24">
        <v>4.0</v>
      </c>
      <c r="E45" s="33">
        <f>Ocupacao_Calendario!B45*C45*31</f>
        <v>4817.4</v>
      </c>
      <c r="F45" s="33">
        <f>Ocupacao_Calendario!C45*C45*28</f>
        <v>4092.2</v>
      </c>
      <c r="G45" s="33">
        <f>Ocupacao_Calendario!D45*C45*31</f>
        <v>2523.4</v>
      </c>
      <c r="H45" s="33">
        <f>Ocupacao_Calendario!E45*C45*30</f>
        <v>4606.5</v>
      </c>
      <c r="I45" s="33">
        <f>Ocupacao_Calendario!F45*C45*31</f>
        <v>4301.25</v>
      </c>
      <c r="J45" s="33">
        <f>Ocupacao_Calendario!G45*C45*30</f>
        <v>3607.5</v>
      </c>
      <c r="K45" s="33">
        <f>Ocupacao_Calendario!H45*C45*31</f>
        <v>5276.2</v>
      </c>
      <c r="L45" s="33">
        <f>Ocupacao_Calendario!I45*C45*31</f>
        <v>5390.9</v>
      </c>
      <c r="M45" s="33">
        <f>Ocupacao_Calendario!J45*C45*30</f>
        <v>5328</v>
      </c>
      <c r="N45" s="33">
        <f>Ocupacao_Calendario!K45*C45*31</f>
        <v>4473.3</v>
      </c>
      <c r="O45" s="33">
        <f>Ocupacao_Calendario!L45*C45*30</f>
        <v>3996</v>
      </c>
      <c r="P45" s="33">
        <f>Ocupacao_Calendario!M45*C45*31</f>
        <v>4415.95</v>
      </c>
      <c r="Q45" s="33">
        <f t="shared" si="1"/>
        <v>52828.6</v>
      </c>
      <c r="R45" s="33">
        <f>IFS(D45=2,vacation_home_main_costs!$M$2,D45=3,vacation_home_main_costs!$M$3,D45=4,vacation_home_main_costs!$M$4,D45=5,vacation_home_main_costs!$M$5,D45=6,vacation_home_main_costs!$M$6)</f>
        <v>40660</v>
      </c>
      <c r="S45" s="33">
        <f t="shared" si="6"/>
        <v>12168.6</v>
      </c>
      <c r="T45" s="34" t="str">
        <f t="shared" si="3"/>
        <v>Lucro</v>
      </c>
    </row>
    <row r="46" ht="12.75" customHeight="1">
      <c r="A46" s="8">
        <v>1.8776892E7</v>
      </c>
      <c r="B46" s="30" t="s">
        <v>90</v>
      </c>
      <c r="C46" s="11">
        <v>150.0</v>
      </c>
      <c r="D46" s="24">
        <v>4.0</v>
      </c>
      <c r="E46" s="33">
        <f>Ocupacao_Calendario!B46*C46*31</f>
        <v>4092</v>
      </c>
      <c r="F46" s="33">
        <f>Ocupacao_Calendario!C46*C46*28</f>
        <v>3948</v>
      </c>
      <c r="G46" s="33">
        <f>Ocupacao_Calendario!D46*C46*31</f>
        <v>3627</v>
      </c>
      <c r="H46" s="33">
        <f>Ocupacao_Calendario!E46*C46*30</f>
        <v>3870</v>
      </c>
      <c r="I46" s="33">
        <f>Ocupacao_Calendario!F46*C46*31</f>
        <v>3301.5</v>
      </c>
      <c r="J46" s="33">
        <f>Ocupacao_Calendario!G46*C46*30</f>
        <v>4140</v>
      </c>
      <c r="K46" s="33">
        <f>Ocupacao_Calendario!H46*C46*31</f>
        <v>4371</v>
      </c>
      <c r="L46" s="33">
        <f>Ocupacao_Calendario!I46*C46*31</f>
        <v>3720</v>
      </c>
      <c r="M46" s="33">
        <f>Ocupacao_Calendario!J46*C46*30</f>
        <v>3600</v>
      </c>
      <c r="N46" s="33">
        <f>Ocupacao_Calendario!K46*C46*31</f>
        <v>3348</v>
      </c>
      <c r="O46" s="33">
        <f>Ocupacao_Calendario!L46*C46*30</f>
        <v>4320</v>
      </c>
      <c r="P46" s="33">
        <f>Ocupacao_Calendario!M46*C46*31</f>
        <v>3580.5</v>
      </c>
      <c r="Q46" s="33">
        <f t="shared" si="1"/>
        <v>45918</v>
      </c>
      <c r="R46" s="33">
        <f>IFS(D46=2,vacation_home_main_costs!$M$2,D46=3,vacation_home_main_costs!$M$3,D46=4,vacation_home_main_costs!$M$4,D46=5,vacation_home_main_costs!$M$5,D46=6,vacation_home_main_costs!$M$6)</f>
        <v>40660</v>
      </c>
      <c r="S46" s="33">
        <f t="shared" si="6"/>
        <v>5258</v>
      </c>
      <c r="T46" s="34" t="str">
        <f t="shared" si="3"/>
        <v>Lucro</v>
      </c>
    </row>
    <row r="47" ht="12.75" customHeight="1">
      <c r="A47" s="8">
        <v>5385993.0</v>
      </c>
      <c r="B47" s="30" t="s">
        <v>91</v>
      </c>
      <c r="C47" s="11">
        <v>116.0</v>
      </c>
      <c r="D47" s="24">
        <v>4.0</v>
      </c>
      <c r="E47" s="33">
        <f>Ocupacao_Calendario!B47*C47*31</f>
        <v>2445.28</v>
      </c>
      <c r="F47" s="33">
        <f>Ocupacao_Calendario!C47*C47*28</f>
        <v>2825.76</v>
      </c>
      <c r="G47" s="33">
        <f>Ocupacao_Calendario!D47*C47*31</f>
        <v>2049.72</v>
      </c>
      <c r="H47" s="33">
        <f>Ocupacao_Calendario!E47*C47*30</f>
        <v>2331.6</v>
      </c>
      <c r="I47" s="33">
        <f>Ocupacao_Calendario!F47*C47*31</f>
        <v>1510.32</v>
      </c>
      <c r="J47" s="33">
        <f>Ocupacao_Calendario!G47*C47*30</f>
        <v>3340.8</v>
      </c>
      <c r="K47" s="33">
        <f>Ocupacao_Calendario!H47*C47*31</f>
        <v>2984.68</v>
      </c>
      <c r="L47" s="33">
        <f>Ocupacao_Calendario!I47*C47*31</f>
        <v>3344.28</v>
      </c>
      <c r="M47" s="33">
        <f>Ocupacao_Calendario!J47*C47*30</f>
        <v>3445.2</v>
      </c>
      <c r="N47" s="33">
        <f>Ocupacao_Calendario!K47*C47*31</f>
        <v>2876.8</v>
      </c>
      <c r="O47" s="33">
        <f>Ocupacao_Calendario!L47*C47*30</f>
        <v>2575.2</v>
      </c>
      <c r="P47" s="33">
        <f>Ocupacao_Calendario!M47*C47*31</f>
        <v>3308.32</v>
      </c>
      <c r="Q47" s="33">
        <f t="shared" si="1"/>
        <v>33037.96</v>
      </c>
      <c r="R47" s="33">
        <f>IFS(D47=2,vacation_home_main_costs!$M$2,D47=3,vacation_home_main_costs!$M$3,D47=4,vacation_home_main_costs!$M$4,D47=5,vacation_home_main_costs!$M$5,D47=6,vacation_home_main_costs!$M$6)</f>
        <v>40660</v>
      </c>
      <c r="S47" s="33">
        <f t="shared" si="6"/>
        <v>-7622.04</v>
      </c>
      <c r="T47" s="34" t="str">
        <f t="shared" si="3"/>
        <v>Prejuizo</v>
      </c>
    </row>
    <row r="48" ht="12.75" customHeight="1">
      <c r="A48" s="8">
        <v>1.7492179E7</v>
      </c>
      <c r="B48" s="30" t="s">
        <v>92</v>
      </c>
      <c r="C48" s="11">
        <v>95.0</v>
      </c>
      <c r="D48" s="24">
        <v>4.0</v>
      </c>
      <c r="E48" s="33">
        <f>Ocupacao_Calendario!B48*C48*31</f>
        <v>2297.1</v>
      </c>
      <c r="F48" s="33">
        <f>Ocupacao_Calendario!C48*C48*28</f>
        <v>1968.4</v>
      </c>
      <c r="G48" s="33">
        <f>Ocupacao_Calendario!D48*C48*31</f>
        <v>1973.15</v>
      </c>
      <c r="H48" s="33">
        <f>Ocupacao_Calendario!E48*C48*30</f>
        <v>1881</v>
      </c>
      <c r="I48" s="33">
        <f>Ocupacao_Calendario!F48*C48*31</f>
        <v>2326.55</v>
      </c>
      <c r="J48" s="33">
        <f>Ocupacao_Calendario!G48*C48*30</f>
        <v>2764.5</v>
      </c>
      <c r="K48" s="33">
        <f>Ocupacao_Calendario!H48*C48*31</f>
        <v>2503.25</v>
      </c>
      <c r="L48" s="33">
        <f>Ocupacao_Calendario!I48*C48*31</f>
        <v>2179.3</v>
      </c>
      <c r="M48" s="33">
        <f>Ocupacao_Calendario!J48*C48*30</f>
        <v>2736</v>
      </c>
      <c r="N48" s="33">
        <f>Ocupacao_Calendario!K48*C48*31</f>
        <v>2444.35</v>
      </c>
      <c r="O48" s="33">
        <f>Ocupacao_Calendario!L48*C48*30</f>
        <v>2308.5</v>
      </c>
      <c r="P48" s="33">
        <f>Ocupacao_Calendario!M48*C48*31</f>
        <v>2267.65</v>
      </c>
      <c r="Q48" s="33">
        <f t="shared" si="1"/>
        <v>27649.75</v>
      </c>
      <c r="R48" s="33">
        <f>IFS(D48=2,vacation_home_main_costs!$M$2,D48=3,vacation_home_main_costs!$M$3,D48=4,vacation_home_main_costs!$M$4,D48=5,vacation_home_main_costs!$M$5,D48=6,vacation_home_main_costs!$M$6)</f>
        <v>40660</v>
      </c>
      <c r="S48" s="33">
        <f t="shared" si="6"/>
        <v>-13010.25</v>
      </c>
      <c r="T48" s="34" t="str">
        <f t="shared" si="3"/>
        <v>Prejuizo</v>
      </c>
    </row>
    <row r="49" ht="12.75" customHeight="1">
      <c r="A49" s="8">
        <v>1.9303828E7</v>
      </c>
      <c r="B49" s="30" t="s">
        <v>93</v>
      </c>
      <c r="C49" s="11">
        <v>149.0</v>
      </c>
      <c r="D49" s="24">
        <v>4.0</v>
      </c>
      <c r="E49" s="33">
        <f>Ocupacao_Calendario!B49*C49*31</f>
        <v>4018.53</v>
      </c>
      <c r="F49" s="33">
        <f>Ocupacao_Calendario!C49*C49*28</f>
        <v>3587.92</v>
      </c>
      <c r="G49" s="33">
        <f>Ocupacao_Calendario!D49*C49*31</f>
        <v>3279.49</v>
      </c>
      <c r="H49" s="33">
        <f>Ocupacao_Calendario!E49*C49*30</f>
        <v>2547.9</v>
      </c>
      <c r="I49" s="33">
        <f>Ocupacao_Calendario!F49*C49*31</f>
        <v>3094.73</v>
      </c>
      <c r="J49" s="33">
        <f>Ocupacao_Calendario!G49*C49*30</f>
        <v>4112.4</v>
      </c>
      <c r="K49" s="33">
        <f>Ocupacao_Calendario!H49*C49*31</f>
        <v>4480.43</v>
      </c>
      <c r="L49" s="33">
        <f>Ocupacao_Calendario!I49*C49*31</f>
        <v>4110.91</v>
      </c>
      <c r="M49" s="33">
        <f>Ocupacao_Calendario!J49*C49*30</f>
        <v>3352.5</v>
      </c>
      <c r="N49" s="33">
        <f>Ocupacao_Calendario!K49*C49*31</f>
        <v>3879.96</v>
      </c>
      <c r="O49" s="33">
        <f>Ocupacao_Calendario!L49*C49*30</f>
        <v>3933.6</v>
      </c>
      <c r="P49" s="33">
        <f>Ocupacao_Calendario!M49*C49*31</f>
        <v>4157.1</v>
      </c>
      <c r="Q49" s="33">
        <f t="shared" si="1"/>
        <v>44555.47</v>
      </c>
      <c r="R49" s="33">
        <f>IFS(D49=2,vacation_home_main_costs!$M$2,D49=3,vacation_home_main_costs!$M$3,D49=4,vacation_home_main_costs!$M$4,D49=5,vacation_home_main_costs!$M$5,D49=6,vacation_home_main_costs!$M$6)</f>
        <v>40660</v>
      </c>
      <c r="S49" s="33">
        <f t="shared" si="6"/>
        <v>3895.47</v>
      </c>
      <c r="T49" s="34" t="str">
        <f t="shared" si="3"/>
        <v>Lucro</v>
      </c>
    </row>
    <row r="50" ht="12.75" customHeight="1">
      <c r="A50" s="8">
        <v>5394508.0</v>
      </c>
      <c r="B50" s="30" t="s">
        <v>94</v>
      </c>
      <c r="C50" s="11">
        <v>100.0</v>
      </c>
      <c r="D50" s="24">
        <v>4.0</v>
      </c>
      <c r="E50" s="33">
        <f>Ocupacao_Calendario!B50*C50*31</f>
        <v>2263</v>
      </c>
      <c r="F50" s="33">
        <f>Ocupacao_Calendario!C50*C50*28</f>
        <v>2100</v>
      </c>
      <c r="G50" s="33">
        <f>Ocupacao_Calendario!D50*C50*31</f>
        <v>1550</v>
      </c>
      <c r="H50" s="33">
        <f>Ocupacao_Calendario!E50*C50*30</f>
        <v>2160</v>
      </c>
      <c r="I50" s="33">
        <f>Ocupacao_Calendario!F50*C50*31</f>
        <v>2449</v>
      </c>
      <c r="J50" s="33">
        <f>Ocupacao_Calendario!G50*C50*30</f>
        <v>2670</v>
      </c>
      <c r="K50" s="33">
        <f>Ocupacao_Calendario!H50*C50*31</f>
        <v>2542</v>
      </c>
      <c r="L50" s="33">
        <f>Ocupacao_Calendario!I50*C50*31</f>
        <v>2263</v>
      </c>
      <c r="M50" s="33">
        <f>Ocupacao_Calendario!J50*C50*30</f>
        <v>2730</v>
      </c>
      <c r="N50" s="33">
        <f>Ocupacao_Calendario!K50*C50*31</f>
        <v>2852</v>
      </c>
      <c r="O50" s="33">
        <f>Ocupacao_Calendario!L50*C50*30</f>
        <v>2190</v>
      </c>
      <c r="P50" s="33">
        <f>Ocupacao_Calendario!M50*C50*31</f>
        <v>2883</v>
      </c>
      <c r="Q50" s="33">
        <f t="shared" si="1"/>
        <v>28652</v>
      </c>
      <c r="R50" s="33">
        <f>IFS(D50=2,vacation_home_main_costs!$M$2,D50=3,vacation_home_main_costs!$M$3,D50=4,vacation_home_main_costs!$M$4,D50=5,vacation_home_main_costs!$M$5,D50=6,vacation_home_main_costs!$M$6)</f>
        <v>40660</v>
      </c>
      <c r="S50" s="33">
        <f t="shared" si="6"/>
        <v>-12008</v>
      </c>
      <c r="T50" s="34" t="str">
        <f t="shared" si="3"/>
        <v>Prejuizo</v>
      </c>
    </row>
    <row r="51" ht="12.75" customHeight="1">
      <c r="A51" s="8">
        <v>9625698.0</v>
      </c>
      <c r="B51" s="30" t="s">
        <v>95</v>
      </c>
      <c r="C51" s="11">
        <v>115.0</v>
      </c>
      <c r="D51" s="24">
        <v>4.0</v>
      </c>
      <c r="E51" s="33">
        <f>Ocupacao_Calendario!B51*C51*31</f>
        <v>2923.3</v>
      </c>
      <c r="F51" s="33">
        <f>Ocupacao_Calendario!C51*C51*28</f>
        <v>2511.6</v>
      </c>
      <c r="G51" s="33">
        <f>Ocupacao_Calendario!D51*C51*31</f>
        <v>1782.5</v>
      </c>
      <c r="H51" s="33">
        <f>Ocupacao_Calendario!E51*C51*30</f>
        <v>2691</v>
      </c>
      <c r="I51" s="33">
        <f>Ocupacao_Calendario!F51*C51*31</f>
        <v>2388.55</v>
      </c>
      <c r="J51" s="33">
        <f>Ocupacao_Calendario!G51*C51*30</f>
        <v>2415</v>
      </c>
      <c r="K51" s="33">
        <f>Ocupacao_Calendario!H51*C51*31</f>
        <v>3422.4</v>
      </c>
      <c r="L51" s="33">
        <f>Ocupacao_Calendario!I51*C51*31</f>
        <v>2887.65</v>
      </c>
      <c r="M51" s="33">
        <f>Ocupacao_Calendario!J51*C51*30</f>
        <v>2863.5</v>
      </c>
      <c r="N51" s="33">
        <f>Ocupacao_Calendario!K51*C51*31</f>
        <v>3458.05</v>
      </c>
      <c r="O51" s="33">
        <f>Ocupacao_Calendario!L51*C51*30</f>
        <v>3415.5</v>
      </c>
      <c r="P51" s="33">
        <f>Ocupacao_Calendario!M51*C51*31</f>
        <v>3208.5</v>
      </c>
      <c r="Q51" s="33">
        <f t="shared" si="1"/>
        <v>33967.55</v>
      </c>
      <c r="R51" s="33">
        <f>IFS(D51=2,vacation_home_main_costs!$M$2,D51=3,vacation_home_main_costs!$M$3,D51=4,vacation_home_main_costs!$M$4,D51=5,vacation_home_main_costs!$M$5,D51=6,vacation_home_main_costs!$M$6)</f>
        <v>40660</v>
      </c>
      <c r="S51" s="33">
        <f t="shared" si="6"/>
        <v>-6692.45</v>
      </c>
      <c r="T51" s="34" t="str">
        <f t="shared" si="3"/>
        <v>Prejuizo</v>
      </c>
    </row>
    <row r="52" ht="12.75" customHeight="1">
      <c r="A52" s="8">
        <v>1.2112853E7</v>
      </c>
      <c r="B52" s="30" t="s">
        <v>96</v>
      </c>
      <c r="C52" s="11">
        <v>140.0</v>
      </c>
      <c r="D52" s="24">
        <v>5.0</v>
      </c>
      <c r="E52" s="33">
        <f>Ocupacao_Calendario!B52*C52*31</f>
        <v>4296.6</v>
      </c>
      <c r="F52" s="33">
        <f>Ocupacao_Calendario!C52*C52*28</f>
        <v>3724</v>
      </c>
      <c r="G52" s="33">
        <f>Ocupacao_Calendario!D52*C52*31</f>
        <v>2690.8</v>
      </c>
      <c r="H52" s="33">
        <f>Ocupacao_Calendario!E52*C52*30</f>
        <v>3402</v>
      </c>
      <c r="I52" s="33">
        <f>Ocupacao_Calendario!F52*C52*31</f>
        <v>2126.6</v>
      </c>
      <c r="J52" s="33">
        <f>Ocupacao_Calendario!G52*C52*30</f>
        <v>2730</v>
      </c>
      <c r="K52" s="33">
        <f>Ocupacao_Calendario!H52*C52*31</f>
        <v>3949.4</v>
      </c>
      <c r="L52" s="33">
        <f>Ocupacao_Calendario!I52*C52*31</f>
        <v>3862.6</v>
      </c>
      <c r="M52" s="33">
        <f>Ocupacao_Calendario!J52*C52*30</f>
        <v>4200</v>
      </c>
      <c r="N52" s="33">
        <f>Ocupacao_Calendario!K52*C52*31</f>
        <v>3689</v>
      </c>
      <c r="O52" s="33">
        <f>Ocupacao_Calendario!L52*C52*30</f>
        <v>4158</v>
      </c>
      <c r="P52" s="33">
        <f>Ocupacao_Calendario!M52*C52*31</f>
        <v>3385.2</v>
      </c>
      <c r="Q52" s="33">
        <f t="shared" si="1"/>
        <v>42214.2</v>
      </c>
      <c r="R52" s="33">
        <f>IFS(D52=2,vacation_home_main_costs!$M$2,D52=3,vacation_home_main_costs!$M$3,D52=4,vacation_home_main_costs!$M$4,D52=5,vacation_home_main_costs!$M$5,D52=6,vacation_home_main_costs!$M$6)</f>
        <v>45400</v>
      </c>
      <c r="S52" s="33">
        <f t="shared" si="6"/>
        <v>-3185.8</v>
      </c>
      <c r="T52" s="34" t="str">
        <f t="shared" si="3"/>
        <v>Prejuizo</v>
      </c>
    </row>
    <row r="53" ht="12.75" customHeight="1">
      <c r="A53" s="8">
        <v>1.382121E7</v>
      </c>
      <c r="B53" s="30" t="s">
        <v>97</v>
      </c>
      <c r="C53" s="11">
        <v>179.0</v>
      </c>
      <c r="D53" s="24">
        <v>5.0</v>
      </c>
      <c r="E53" s="33">
        <f>Ocupacao_Calendario!B53*C53*31</f>
        <v>5105.08</v>
      </c>
      <c r="F53" s="33">
        <f>Ocupacao_Calendario!C53*C53*28</f>
        <v>4310.32</v>
      </c>
      <c r="G53" s="33">
        <f>Ocupacao_Calendario!D53*C53*31</f>
        <v>2719.01</v>
      </c>
      <c r="H53" s="33">
        <f>Ocupacao_Calendario!E53*C53*30</f>
        <v>2416.5</v>
      </c>
      <c r="I53" s="33">
        <f>Ocupacao_Calendario!F53*C53*31</f>
        <v>3828.81</v>
      </c>
      <c r="J53" s="33">
        <f>Ocupacao_Calendario!G53*C53*30</f>
        <v>3597.9</v>
      </c>
      <c r="K53" s="33">
        <f>Ocupacao_Calendario!H53*C53*31</f>
        <v>4106.26</v>
      </c>
      <c r="L53" s="33">
        <f>Ocupacao_Calendario!I53*C53*31</f>
        <v>5049.59</v>
      </c>
      <c r="M53" s="33">
        <f>Ocupacao_Calendario!J53*C53*30</f>
        <v>4671.9</v>
      </c>
      <c r="N53" s="33">
        <f>Ocupacao_Calendario!K53*C53*31</f>
        <v>4994.1</v>
      </c>
      <c r="O53" s="33">
        <f>Ocupacao_Calendario!L53*C53*30</f>
        <v>3973.8</v>
      </c>
      <c r="P53" s="33">
        <f>Ocupacao_Calendario!M53*C53*31</f>
        <v>4883.12</v>
      </c>
      <c r="Q53" s="33">
        <f t="shared" si="1"/>
        <v>49656.39</v>
      </c>
      <c r="R53" s="33">
        <f>IFS(D53=2,vacation_home_main_costs!$M$2,D53=3,vacation_home_main_costs!$M$3,D53=4,vacation_home_main_costs!$M$4,D53=5,vacation_home_main_costs!$M$5,D53=6,vacation_home_main_costs!$M$6)</f>
        <v>45400</v>
      </c>
      <c r="S53" s="33">
        <f t="shared" si="6"/>
        <v>4256.39</v>
      </c>
      <c r="T53" s="34" t="str">
        <f t="shared" si="3"/>
        <v>Lucro</v>
      </c>
    </row>
    <row r="54" ht="12.75" customHeight="1">
      <c r="A54" s="8">
        <v>1.6847375E7</v>
      </c>
      <c r="B54" s="30" t="s">
        <v>98</v>
      </c>
      <c r="C54" s="11">
        <v>176.0</v>
      </c>
      <c r="D54" s="24">
        <v>5.0</v>
      </c>
      <c r="E54" s="33">
        <f>Ocupacao_Calendario!B54*C54*31</f>
        <v>4364.8</v>
      </c>
      <c r="F54" s="33">
        <f>Ocupacao_Calendario!C54*C54*28</f>
        <v>3745.28</v>
      </c>
      <c r="G54" s="33">
        <f>Ocupacao_Calendario!D54*C54*31</f>
        <v>3764.64</v>
      </c>
      <c r="H54" s="33">
        <f>Ocupacao_Calendario!E54*C54*30</f>
        <v>4171.2</v>
      </c>
      <c r="I54" s="33">
        <f>Ocupacao_Calendario!F54*C54*31</f>
        <v>4583.04</v>
      </c>
      <c r="J54" s="33">
        <f>Ocupacao_Calendario!G54*C54*30</f>
        <v>4963.2</v>
      </c>
      <c r="K54" s="33">
        <f>Ocupacao_Calendario!H54*C54*31</f>
        <v>4364.8</v>
      </c>
      <c r="L54" s="33">
        <f>Ocupacao_Calendario!I54*C54*31</f>
        <v>5401.44</v>
      </c>
      <c r="M54" s="33">
        <f>Ocupacao_Calendario!J54*C54*30</f>
        <v>4329.6</v>
      </c>
      <c r="N54" s="33">
        <f>Ocupacao_Calendario!K54*C54*31</f>
        <v>4637.6</v>
      </c>
      <c r="O54" s="33">
        <f>Ocupacao_Calendario!L54*C54*30</f>
        <v>4804.8</v>
      </c>
      <c r="P54" s="33">
        <f>Ocupacao_Calendario!M54*C54*31</f>
        <v>4092</v>
      </c>
      <c r="Q54" s="33">
        <f t="shared" si="1"/>
        <v>53222.4</v>
      </c>
      <c r="R54" s="33">
        <f>IFS(D54=2,vacation_home_main_costs!$M$2,D54=3,vacation_home_main_costs!$M$3,D54=4,vacation_home_main_costs!$M$4,D54=5,vacation_home_main_costs!$M$5,D54=6,vacation_home_main_costs!$M$6)</f>
        <v>45400</v>
      </c>
      <c r="S54" s="33">
        <f t="shared" si="6"/>
        <v>7822.4</v>
      </c>
      <c r="T54" s="34" t="str">
        <f t="shared" si="3"/>
        <v>Lucro</v>
      </c>
    </row>
    <row r="55" ht="12.75" customHeight="1">
      <c r="A55" s="8">
        <v>1.9522947E7</v>
      </c>
      <c r="B55" s="30" t="s">
        <v>99</v>
      </c>
      <c r="C55" s="11">
        <v>159.0</v>
      </c>
      <c r="D55" s="24">
        <v>5.0</v>
      </c>
      <c r="E55" s="33">
        <f>Ocupacao_Calendario!B55*C55*31</f>
        <v>4041.78</v>
      </c>
      <c r="F55" s="33">
        <f>Ocupacao_Calendario!C55*C55*28</f>
        <v>3294.48</v>
      </c>
      <c r="G55" s="33">
        <f>Ocupacao_Calendario!D55*C55*31</f>
        <v>2661.66</v>
      </c>
      <c r="H55" s="33">
        <f>Ocupacao_Calendario!E55*C55*30</f>
        <v>2766.6</v>
      </c>
      <c r="I55" s="33">
        <f>Ocupacao_Calendario!F55*C55*31</f>
        <v>2020.89</v>
      </c>
      <c r="J55" s="33">
        <f>Ocupacao_Calendario!G55*C55*30</f>
        <v>4674.6</v>
      </c>
      <c r="K55" s="33">
        <f>Ocupacao_Calendario!H55*C55*31</f>
        <v>3943.2</v>
      </c>
      <c r="L55" s="33">
        <f>Ocupacao_Calendario!I55*C55*31</f>
        <v>4189.65</v>
      </c>
      <c r="M55" s="33">
        <f>Ocupacao_Calendario!J55*C55*30</f>
        <v>4245.3</v>
      </c>
      <c r="N55" s="33">
        <f>Ocupacao_Calendario!K55*C55*31</f>
        <v>4781.13</v>
      </c>
      <c r="O55" s="33">
        <f>Ocupacao_Calendario!L55*C55*30</f>
        <v>4340.7</v>
      </c>
      <c r="P55" s="33">
        <f>Ocupacao_Calendario!M55*C55*31</f>
        <v>4288.23</v>
      </c>
      <c r="Q55" s="33">
        <f t="shared" si="1"/>
        <v>45248.22</v>
      </c>
      <c r="R55" s="33">
        <f>IFS(D55=2,vacation_home_main_costs!$M$2,D55=3,vacation_home_main_costs!$M$3,D55=4,vacation_home_main_costs!$M$4,D55=5,vacation_home_main_costs!$M$5,D55=6,vacation_home_main_costs!$M$6)</f>
        <v>45400</v>
      </c>
      <c r="S55" s="33">
        <f t="shared" si="6"/>
        <v>-151.78</v>
      </c>
      <c r="T55" s="34" t="str">
        <f t="shared" si="3"/>
        <v>Prejuizo</v>
      </c>
    </row>
    <row r="56" ht="12.75" customHeight="1">
      <c r="A56" s="8">
        <v>2.1087893E7</v>
      </c>
      <c r="B56" s="30" t="s">
        <v>100</v>
      </c>
      <c r="C56" s="11">
        <v>89.0</v>
      </c>
      <c r="D56" s="24">
        <v>5.0</v>
      </c>
      <c r="E56" s="33">
        <f>Ocupacao_Calendario!B56*C56*31</f>
        <v>1958.89</v>
      </c>
      <c r="F56" s="33">
        <f>Ocupacao_Calendario!C56*C56*28</f>
        <v>2168.04</v>
      </c>
      <c r="G56" s="33">
        <f>Ocupacao_Calendario!D56*C56*31</f>
        <v>1793.35</v>
      </c>
      <c r="H56" s="33">
        <f>Ocupacao_Calendario!E56*C56*30</f>
        <v>1495.2</v>
      </c>
      <c r="I56" s="33">
        <f>Ocupacao_Calendario!F56*C56*31</f>
        <v>2124.43</v>
      </c>
      <c r="J56" s="33">
        <f>Ocupacao_Calendario!G56*C56*30</f>
        <v>1949.1</v>
      </c>
      <c r="K56" s="33">
        <f>Ocupacao_Calendario!H56*C56*31</f>
        <v>1958.89</v>
      </c>
      <c r="L56" s="33">
        <f>Ocupacao_Calendario!I56*C56*31</f>
        <v>2152.02</v>
      </c>
      <c r="M56" s="33">
        <f>Ocupacao_Calendario!J56*C56*30</f>
        <v>2002.5</v>
      </c>
      <c r="N56" s="33">
        <f>Ocupacao_Calendario!K56*C56*31</f>
        <v>2179.61</v>
      </c>
      <c r="O56" s="33">
        <f>Ocupacao_Calendario!L56*C56*30</f>
        <v>2376.3</v>
      </c>
      <c r="P56" s="33">
        <f>Ocupacao_Calendario!M56*C56*31</f>
        <v>2014.07</v>
      </c>
      <c r="Q56" s="33">
        <f t="shared" si="1"/>
        <v>24172.4</v>
      </c>
      <c r="R56" s="33">
        <f>IFS(D56=2,vacation_home_main_costs!$M$2,D56=3,vacation_home_main_costs!$M$3,D56=4,vacation_home_main_costs!$M$4,D56=5,vacation_home_main_costs!$M$5,D56=6,vacation_home_main_costs!$M$6)</f>
        <v>45400</v>
      </c>
      <c r="S56" s="33">
        <f t="shared" si="6"/>
        <v>-21227.6</v>
      </c>
      <c r="T56" s="34" t="str">
        <f t="shared" si="3"/>
        <v>Prejuizo</v>
      </c>
    </row>
    <row r="57" ht="12.75" customHeight="1">
      <c r="A57" s="8">
        <v>1.4340339E7</v>
      </c>
      <c r="B57" s="30" t="s">
        <v>101</v>
      </c>
      <c r="C57" s="11">
        <v>140.0</v>
      </c>
      <c r="D57" s="24">
        <v>6.0</v>
      </c>
      <c r="E57" s="33">
        <f>Ocupacao_Calendario!B57*C57*31</f>
        <v>2994.6</v>
      </c>
      <c r="F57" s="33">
        <f>Ocupacao_Calendario!C57*C57*28</f>
        <v>3253.6</v>
      </c>
      <c r="G57" s="33">
        <f>Ocupacao_Calendario!D57*C57*31</f>
        <v>3428.6</v>
      </c>
      <c r="H57" s="33">
        <f>Ocupacao_Calendario!E57*C57*30</f>
        <v>3612</v>
      </c>
      <c r="I57" s="33">
        <f>Ocupacao_Calendario!F57*C57*31</f>
        <v>2604</v>
      </c>
      <c r="J57" s="33">
        <f>Ocupacao_Calendario!G57*C57*30</f>
        <v>2982</v>
      </c>
      <c r="K57" s="33">
        <f>Ocupacao_Calendario!H57*C57*31</f>
        <v>4209.8</v>
      </c>
      <c r="L57" s="33">
        <f>Ocupacao_Calendario!I57*C57*31</f>
        <v>2994.6</v>
      </c>
      <c r="M57" s="33">
        <f>Ocupacao_Calendario!J57*C57*30</f>
        <v>3402</v>
      </c>
      <c r="N57" s="33">
        <f>Ocupacao_Calendario!K57*C57*31</f>
        <v>4296.6</v>
      </c>
      <c r="O57" s="33">
        <f>Ocupacao_Calendario!L57*C57*30</f>
        <v>3276</v>
      </c>
      <c r="P57" s="33">
        <f>Ocupacao_Calendario!M57*C57*31</f>
        <v>3472</v>
      </c>
      <c r="Q57" s="33">
        <f t="shared" si="1"/>
        <v>40525.8</v>
      </c>
      <c r="R57" s="33">
        <f>IFS(D57=2,vacation_home_main_costs!$M$2,D57=3,vacation_home_main_costs!$M$3,D57=4,vacation_home_main_costs!$M$4,D57=5,vacation_home_main_costs!$M$5,D57=6,vacation_home_main_costs!$M$6)</f>
        <v>51900</v>
      </c>
      <c r="S57" s="33">
        <f t="shared" si="6"/>
        <v>-11374.2</v>
      </c>
      <c r="T57" s="34" t="str">
        <f t="shared" si="3"/>
        <v>Prejuizo</v>
      </c>
    </row>
    <row r="58" ht="12.75" customHeight="1">
      <c r="A58" s="8">
        <v>2.0660569E7</v>
      </c>
      <c r="B58" s="30" t="s">
        <v>102</v>
      </c>
      <c r="C58" s="11">
        <v>239.0</v>
      </c>
      <c r="D58" s="24">
        <v>7.0</v>
      </c>
      <c r="E58" s="33">
        <f>Ocupacao_Calendario!B58*C58*31</f>
        <v>5927.2</v>
      </c>
      <c r="F58" s="33">
        <f>Ocupacao_Calendario!C58*C58*28</f>
        <v>6692</v>
      </c>
      <c r="G58" s="33">
        <f>Ocupacao_Calendario!D58*C58*31</f>
        <v>5556.75</v>
      </c>
      <c r="H58" s="33">
        <f>Ocupacao_Calendario!E58*C58*30</f>
        <v>4588.8</v>
      </c>
      <c r="I58" s="33">
        <f>Ocupacao_Calendario!F58*C58*31</f>
        <v>3852.68</v>
      </c>
      <c r="J58" s="33">
        <f>Ocupacao_Calendario!G58*C58*30</f>
        <v>6237.9</v>
      </c>
      <c r="K58" s="33">
        <f>Ocupacao_Calendario!H58*C58*31</f>
        <v>6594.01</v>
      </c>
      <c r="L58" s="33">
        <f>Ocupacao_Calendario!I58*C58*31</f>
        <v>7409</v>
      </c>
      <c r="M58" s="33">
        <f>Ocupacao_Calendario!J58*C58*30</f>
        <v>6166.2</v>
      </c>
      <c r="N58" s="33">
        <f>Ocupacao_Calendario!K58*C58*31</f>
        <v>6519.92</v>
      </c>
      <c r="O58" s="33">
        <f>Ocupacao_Calendario!L58*C58*30</f>
        <v>5736</v>
      </c>
      <c r="P58" s="33">
        <f>Ocupacao_Calendario!M58*C58*31</f>
        <v>7334.91</v>
      </c>
      <c r="Q58" s="33">
        <f t="shared" si="1"/>
        <v>72615.37</v>
      </c>
      <c r="R58" s="37" t="str">
        <f>IFS(D58=2,vacation_home_main_costs!$M$2,D58=3,vacation_home_main_costs!$M$3,D58=4,vacation_home_main_costs!$M$4,D58=5,vacation_home_main_costs!$M$5,D58=6,vacation_home_main_costs!$M$6)</f>
        <v>#N/A</v>
      </c>
      <c r="S58" s="38" t="s">
        <v>55</v>
      </c>
      <c r="T58" s="34" t="str">
        <f t="shared" si="3"/>
        <v>Lucro</v>
      </c>
    </row>
    <row r="59" ht="12.75" customHeight="1">
      <c r="A59" s="8">
        <v>1.4931746E7</v>
      </c>
      <c r="B59" s="30" t="s">
        <v>103</v>
      </c>
      <c r="C59" s="11">
        <v>120.0</v>
      </c>
      <c r="D59" s="24">
        <v>4.0</v>
      </c>
      <c r="E59" s="33">
        <f>Ocupacao_Calendario!B59*C59*31</f>
        <v>2678.4</v>
      </c>
      <c r="F59" s="33">
        <f>Ocupacao_Calendario!C59*C59*28</f>
        <v>2923.2</v>
      </c>
      <c r="G59" s="33">
        <f>Ocupacao_Calendario!D59*C59*31</f>
        <v>2418</v>
      </c>
      <c r="H59" s="33">
        <f>Ocupacao_Calendario!E59*C59*30</f>
        <v>1764</v>
      </c>
      <c r="I59" s="33">
        <f>Ocupacao_Calendario!F59*C59*31</f>
        <v>2641.2</v>
      </c>
      <c r="J59" s="33">
        <f>Ocupacao_Calendario!G59*C59*30</f>
        <v>2880</v>
      </c>
      <c r="K59" s="33">
        <f>Ocupacao_Calendario!H59*C59*31</f>
        <v>3571.2</v>
      </c>
      <c r="L59" s="33">
        <f>Ocupacao_Calendario!I59*C59*31</f>
        <v>3645.6</v>
      </c>
      <c r="M59" s="33">
        <f>Ocupacao_Calendario!J59*C59*30</f>
        <v>3492</v>
      </c>
      <c r="N59" s="33">
        <f>Ocupacao_Calendario!K59*C59*31</f>
        <v>3013.2</v>
      </c>
      <c r="O59" s="33">
        <f>Ocupacao_Calendario!L59*C59*30</f>
        <v>2772</v>
      </c>
      <c r="P59" s="33">
        <f>Ocupacao_Calendario!M59*C59*31</f>
        <v>3720</v>
      </c>
      <c r="Q59" s="33">
        <f t="shared" si="1"/>
        <v>35518.8</v>
      </c>
      <c r="R59" s="33">
        <f>IFS(D59=2,vacation_home_main_costs!$M$2,D59=3,vacation_home_main_costs!$M$3,D59=4,vacation_home_main_costs!$M$4,D59=5,vacation_home_main_costs!$M$5,D59=6,vacation_home_main_costs!$M$6)</f>
        <v>40660</v>
      </c>
      <c r="S59" s="33">
        <f t="shared" ref="S59:S85" si="7">Q59-R59</f>
        <v>-5141.2</v>
      </c>
      <c r="T59" s="34" t="str">
        <f t="shared" si="3"/>
        <v>Prejuizo</v>
      </c>
    </row>
    <row r="60" ht="12.75" customHeight="1">
      <c r="A60" s="8">
        <v>1.965384E7</v>
      </c>
      <c r="B60" s="30" t="s">
        <v>104</v>
      </c>
      <c r="C60" s="11">
        <v>142.0</v>
      </c>
      <c r="D60" s="24">
        <v>4.0</v>
      </c>
      <c r="E60" s="33">
        <f>Ocupacao_Calendario!B60*C60*31</f>
        <v>3697.68</v>
      </c>
      <c r="F60" s="33">
        <f>Ocupacao_Calendario!C60*C60*28</f>
        <v>2783.2</v>
      </c>
      <c r="G60" s="33">
        <f>Ocupacao_Calendario!D60*C60*31</f>
        <v>2112.96</v>
      </c>
      <c r="H60" s="33">
        <f>Ocupacao_Calendario!E60*C60*30</f>
        <v>3748.8</v>
      </c>
      <c r="I60" s="33">
        <f>Ocupacao_Calendario!F60*C60*31</f>
        <v>3169.44</v>
      </c>
      <c r="J60" s="33">
        <f>Ocupacao_Calendario!G60*C60*30</f>
        <v>3067.2</v>
      </c>
      <c r="K60" s="33">
        <f>Ocupacao_Calendario!H60*C60*31</f>
        <v>3433.56</v>
      </c>
      <c r="L60" s="33">
        <f>Ocupacao_Calendario!I60*C60*31</f>
        <v>2993.36</v>
      </c>
      <c r="M60" s="33">
        <f>Ocupacao_Calendario!J60*C60*30</f>
        <v>3621</v>
      </c>
      <c r="N60" s="33">
        <f>Ocupacao_Calendario!K60*C60*31</f>
        <v>3961.8</v>
      </c>
      <c r="O60" s="33">
        <f>Ocupacao_Calendario!L60*C60*30</f>
        <v>4217.4</v>
      </c>
      <c r="P60" s="33">
        <f>Ocupacao_Calendario!M60*C60*31</f>
        <v>4402</v>
      </c>
      <c r="Q60" s="33">
        <f t="shared" si="1"/>
        <v>41208.4</v>
      </c>
      <c r="R60" s="33">
        <f>IFS(D60=2,vacation_home_main_costs!$M$2,D60=3,vacation_home_main_costs!$M$3,D60=4,vacation_home_main_costs!$M$4,D60=5,vacation_home_main_costs!$M$5,D60=6,vacation_home_main_costs!$M$6)</f>
        <v>40660</v>
      </c>
      <c r="S60" s="33">
        <f t="shared" si="7"/>
        <v>548.4</v>
      </c>
      <c r="T60" s="34" t="str">
        <f t="shared" si="3"/>
        <v>Lucro</v>
      </c>
    </row>
    <row r="61" ht="12.75" customHeight="1">
      <c r="A61" s="8">
        <v>1.969239E7</v>
      </c>
      <c r="B61" s="30" t="s">
        <v>105</v>
      </c>
      <c r="C61" s="11">
        <v>189.0</v>
      </c>
      <c r="D61" s="24">
        <v>6.0</v>
      </c>
      <c r="E61" s="33">
        <f>Ocupacao_Calendario!B61*C61*31</f>
        <v>3632.58</v>
      </c>
      <c r="F61" s="33">
        <f>Ocupacao_Calendario!C61*C61*28</f>
        <v>3810.24</v>
      </c>
      <c r="G61" s="33">
        <f>Ocupacao_Calendario!D61*C61*31</f>
        <v>2988.09</v>
      </c>
      <c r="H61" s="33">
        <f>Ocupacao_Calendario!E61*C61*30</f>
        <v>4536</v>
      </c>
      <c r="I61" s="33">
        <f>Ocupacao_Calendario!F61*C61*31</f>
        <v>3691.17</v>
      </c>
      <c r="J61" s="33">
        <f>Ocupacao_Calendario!G61*C61*30</f>
        <v>4649.4</v>
      </c>
      <c r="K61" s="33">
        <f>Ocupacao_Calendario!H61*C61*31</f>
        <v>5566.05</v>
      </c>
      <c r="L61" s="33">
        <f>Ocupacao_Calendario!I61*C61*31</f>
        <v>5624.64</v>
      </c>
      <c r="M61" s="33">
        <f>Ocupacao_Calendario!J61*C61*30</f>
        <v>5443.2</v>
      </c>
      <c r="N61" s="33">
        <f>Ocupacao_Calendario!K61*C61*31</f>
        <v>4628.61</v>
      </c>
      <c r="O61" s="33">
        <f>Ocupacao_Calendario!L61*C61*30</f>
        <v>5499.9</v>
      </c>
      <c r="P61" s="33">
        <f>Ocupacao_Calendario!M61*C61*31</f>
        <v>3984.12</v>
      </c>
      <c r="Q61" s="33">
        <f t="shared" si="1"/>
        <v>54054</v>
      </c>
      <c r="R61" s="33">
        <f>IFS(D61=2,vacation_home_main_costs!$M$2,D61=3,vacation_home_main_costs!$M$3,D61=4,vacation_home_main_costs!$M$4,D61=5,vacation_home_main_costs!$M$5,D61=6,vacation_home_main_costs!$M$6)</f>
        <v>51900</v>
      </c>
      <c r="S61" s="33">
        <f t="shared" si="7"/>
        <v>2154</v>
      </c>
      <c r="T61" s="34" t="str">
        <f t="shared" si="3"/>
        <v>Lucro</v>
      </c>
    </row>
    <row r="62" ht="12.75" customHeight="1">
      <c r="A62" s="8">
        <v>3152957.0</v>
      </c>
      <c r="B62" s="30" t="s">
        <v>106</v>
      </c>
      <c r="C62" s="11">
        <v>92.0</v>
      </c>
      <c r="D62" s="24">
        <v>3.0</v>
      </c>
      <c r="E62" s="33">
        <f>Ocupacao_Calendario!B62*C62*31</f>
        <v>2766.44</v>
      </c>
      <c r="F62" s="33">
        <f>Ocupacao_Calendario!C62*C62*28</f>
        <v>2550.24</v>
      </c>
      <c r="G62" s="33">
        <f>Ocupacao_Calendario!D62*C62*31</f>
        <v>2224.56</v>
      </c>
      <c r="H62" s="33">
        <f>Ocupacao_Calendario!E62*C62*30</f>
        <v>1932</v>
      </c>
      <c r="I62" s="33">
        <f>Ocupacao_Calendario!F62*C62*31</f>
        <v>1311.92</v>
      </c>
      <c r="J62" s="33">
        <f>Ocupacao_Calendario!G62*C62*30</f>
        <v>2594.4</v>
      </c>
      <c r="K62" s="33">
        <f>Ocupacao_Calendario!H62*C62*31</f>
        <v>2110.48</v>
      </c>
      <c r="L62" s="33">
        <f>Ocupacao_Calendario!I62*C62*31</f>
        <v>2823.48</v>
      </c>
      <c r="M62" s="33">
        <f>Ocupacao_Calendario!J62*C62*30</f>
        <v>2704.8</v>
      </c>
      <c r="N62" s="33">
        <f>Ocupacao_Calendario!K62*C62*31</f>
        <v>2310.12</v>
      </c>
      <c r="O62" s="33">
        <f>Ocupacao_Calendario!L62*C62*30</f>
        <v>2346</v>
      </c>
      <c r="P62" s="33">
        <f>Ocupacao_Calendario!M62*C62*31</f>
        <v>2652.36</v>
      </c>
      <c r="Q62" s="33">
        <f t="shared" si="1"/>
        <v>28326.8</v>
      </c>
      <c r="R62" s="33">
        <f>IFS(D62=2,vacation_home_main_costs!$M$2,D62=3,vacation_home_main_costs!$M$3,D62=4,vacation_home_main_costs!$M$4,D62=5,vacation_home_main_costs!$M$5,D62=6,vacation_home_main_costs!$M$6)</f>
        <v>34800</v>
      </c>
      <c r="S62" s="33">
        <f t="shared" si="7"/>
        <v>-6473.2</v>
      </c>
      <c r="T62" s="34" t="str">
        <f t="shared" si="3"/>
        <v>Prejuizo</v>
      </c>
    </row>
    <row r="63" ht="12.75" customHeight="1">
      <c r="A63" s="8">
        <v>8932762.0</v>
      </c>
      <c r="B63" s="30" t="s">
        <v>107</v>
      </c>
      <c r="C63" s="11">
        <v>135.0</v>
      </c>
      <c r="D63" s="24">
        <v>2.0</v>
      </c>
      <c r="E63" s="33">
        <f>Ocupacao_Calendario!B63*C63*31</f>
        <v>2929.5</v>
      </c>
      <c r="F63" s="33">
        <f>Ocupacao_Calendario!C63*C63*28</f>
        <v>3402</v>
      </c>
      <c r="G63" s="33">
        <f>Ocupacao_Calendario!D63*C63*31</f>
        <v>2301.75</v>
      </c>
      <c r="H63" s="33">
        <f>Ocupacao_Calendario!E63*C63*30</f>
        <v>3199.5</v>
      </c>
      <c r="I63" s="33">
        <f>Ocupacao_Calendario!F63*C63*31</f>
        <v>1715.85</v>
      </c>
      <c r="J63" s="33">
        <f>Ocupacao_Calendario!G63*C63*30</f>
        <v>2673</v>
      </c>
      <c r="K63" s="33">
        <f>Ocupacao_Calendario!H63*C63*31</f>
        <v>4185</v>
      </c>
      <c r="L63" s="33">
        <f>Ocupacao_Calendario!I63*C63*31</f>
        <v>3557.25</v>
      </c>
      <c r="M63" s="33">
        <f>Ocupacao_Calendario!J63*C63*30</f>
        <v>3766.5</v>
      </c>
      <c r="N63" s="33">
        <f>Ocupacao_Calendario!K63*C63*31</f>
        <v>3766.5</v>
      </c>
      <c r="O63" s="33">
        <f>Ocupacao_Calendario!L63*C63*30</f>
        <v>3321</v>
      </c>
      <c r="P63" s="33">
        <f>Ocupacao_Calendario!M63*C63*31</f>
        <v>3306.15</v>
      </c>
      <c r="Q63" s="33">
        <f t="shared" si="1"/>
        <v>38124</v>
      </c>
      <c r="R63" s="33">
        <f>IFS(D63=2,vacation_home_main_costs!$M$2,D63=3,vacation_home_main_costs!$M$3,D63=4,vacation_home_main_costs!$M$4,D63=5,vacation_home_main_costs!$M$5,D63=6,vacation_home_main_costs!$M$6)</f>
        <v>31100</v>
      </c>
      <c r="S63" s="33">
        <f t="shared" si="7"/>
        <v>7024</v>
      </c>
      <c r="T63" s="34" t="str">
        <f t="shared" si="3"/>
        <v>Lucro</v>
      </c>
    </row>
    <row r="64" ht="12.75" customHeight="1">
      <c r="A64" s="8">
        <v>1.7432218E7</v>
      </c>
      <c r="B64" s="30" t="s">
        <v>108</v>
      </c>
      <c r="C64" s="11">
        <v>156.0</v>
      </c>
      <c r="D64" s="24">
        <v>4.0</v>
      </c>
      <c r="E64" s="33">
        <f>Ocupacao_Calendario!B64*C64*31</f>
        <v>3191.76</v>
      </c>
      <c r="F64" s="33">
        <f>Ocupacao_Calendario!C64*C64*28</f>
        <v>3974.88</v>
      </c>
      <c r="G64" s="33">
        <f>Ocupacao_Calendario!D64*C64*31</f>
        <v>2272.92</v>
      </c>
      <c r="H64" s="33">
        <f>Ocupacao_Calendario!E64*C64*30</f>
        <v>3322.8</v>
      </c>
      <c r="I64" s="33">
        <f>Ocupacao_Calendario!F64*C64*31</f>
        <v>4062.24</v>
      </c>
      <c r="J64" s="33">
        <f>Ocupacao_Calendario!G64*C64*30</f>
        <v>3697.2</v>
      </c>
      <c r="K64" s="33">
        <f>Ocupacao_Calendario!H64*C64*31</f>
        <v>3530.28</v>
      </c>
      <c r="L64" s="33">
        <f>Ocupacao_Calendario!I64*C64*31</f>
        <v>3385.2</v>
      </c>
      <c r="M64" s="33">
        <f>Ocupacao_Calendario!J64*C64*30</f>
        <v>3510</v>
      </c>
      <c r="N64" s="33">
        <f>Ocupacao_Calendario!K64*C64*31</f>
        <v>3578.64</v>
      </c>
      <c r="O64" s="33">
        <f>Ocupacao_Calendario!L64*C64*30</f>
        <v>3978</v>
      </c>
      <c r="P64" s="33">
        <f>Ocupacao_Calendario!M64*C64*31</f>
        <v>4158.96</v>
      </c>
      <c r="Q64" s="33">
        <f t="shared" si="1"/>
        <v>42662.88</v>
      </c>
      <c r="R64" s="33">
        <f>IFS(D64=2,vacation_home_main_costs!$M$2,D64=3,vacation_home_main_costs!$M$3,D64=4,vacation_home_main_costs!$M$4,D64=5,vacation_home_main_costs!$M$5,D64=6,vacation_home_main_costs!$M$6)</f>
        <v>40660</v>
      </c>
      <c r="S64" s="33">
        <f t="shared" si="7"/>
        <v>2002.88</v>
      </c>
      <c r="T64" s="34" t="str">
        <f t="shared" si="3"/>
        <v>Lucro</v>
      </c>
    </row>
    <row r="65" ht="12.75" customHeight="1">
      <c r="A65" s="8">
        <v>2.0653003E7</v>
      </c>
      <c r="B65" s="30" t="s">
        <v>109</v>
      </c>
      <c r="C65" s="11">
        <v>109.0</v>
      </c>
      <c r="D65" s="24">
        <v>4.0</v>
      </c>
      <c r="E65" s="33">
        <f>Ocupacao_Calendario!B65*C65*31</f>
        <v>2399.09</v>
      </c>
      <c r="F65" s="33">
        <f>Ocupacao_Calendario!C65*C65*28</f>
        <v>2990.96</v>
      </c>
      <c r="G65" s="33">
        <f>Ocupacao_Calendario!D65*C65*31</f>
        <v>2297.72</v>
      </c>
      <c r="H65" s="33">
        <f>Ocupacao_Calendario!E65*C65*30</f>
        <v>2517.9</v>
      </c>
      <c r="I65" s="33">
        <f>Ocupacao_Calendario!F65*C65*31</f>
        <v>1554.34</v>
      </c>
      <c r="J65" s="33">
        <f>Ocupacao_Calendario!G65*C65*30</f>
        <v>2485.2</v>
      </c>
      <c r="K65" s="33">
        <f>Ocupacao_Calendario!H65*C65*31</f>
        <v>2973.52</v>
      </c>
      <c r="L65" s="33">
        <f>Ocupacao_Calendario!I65*C65*31</f>
        <v>3311.42</v>
      </c>
      <c r="M65" s="33">
        <f>Ocupacao_Calendario!J65*C65*30</f>
        <v>2550.6</v>
      </c>
      <c r="N65" s="33">
        <f>Ocupacao_Calendario!K65*C65*31</f>
        <v>2838.36</v>
      </c>
      <c r="O65" s="33">
        <f>Ocupacao_Calendario!L65*C65*30</f>
        <v>2648.7</v>
      </c>
      <c r="P65" s="33">
        <f>Ocupacao_Calendario!M65*C65*31</f>
        <v>2838.36</v>
      </c>
      <c r="Q65" s="33">
        <f t="shared" si="1"/>
        <v>31406.17</v>
      </c>
      <c r="R65" s="33">
        <f>IFS(D65=2,vacation_home_main_costs!$M$2,D65=3,vacation_home_main_costs!$M$3,D65=4,vacation_home_main_costs!$M$4,D65=5,vacation_home_main_costs!$M$5,D65=6,vacation_home_main_costs!$M$6)</f>
        <v>40660</v>
      </c>
      <c r="S65" s="33">
        <f t="shared" si="7"/>
        <v>-9253.83</v>
      </c>
      <c r="T65" s="34" t="str">
        <f t="shared" si="3"/>
        <v>Prejuizo</v>
      </c>
    </row>
    <row r="66" ht="12.75" customHeight="1">
      <c r="A66" s="8">
        <v>2.0815316E7</v>
      </c>
      <c r="B66" s="30" t="s">
        <v>110</v>
      </c>
      <c r="C66" s="11">
        <v>159.0</v>
      </c>
      <c r="D66" s="24">
        <v>5.0</v>
      </c>
      <c r="E66" s="33">
        <f>Ocupacao_Calendario!B66*C66*31</f>
        <v>4189.65</v>
      </c>
      <c r="F66" s="33">
        <f>Ocupacao_Calendario!C66*C66*28</f>
        <v>3650.64</v>
      </c>
      <c r="G66" s="33">
        <f>Ocupacao_Calendario!D66*C66*31</f>
        <v>3105.27</v>
      </c>
      <c r="H66" s="33">
        <f>Ocupacao_Calendario!E66*C66*30</f>
        <v>4054.5</v>
      </c>
      <c r="I66" s="33">
        <f>Ocupacao_Calendario!F66*C66*31</f>
        <v>3351.72</v>
      </c>
      <c r="J66" s="33">
        <f>Ocupacao_Calendario!G66*C66*30</f>
        <v>3243.6</v>
      </c>
      <c r="K66" s="33">
        <f>Ocupacao_Calendario!H66*C66*31</f>
        <v>3499.59</v>
      </c>
      <c r="L66" s="33">
        <f>Ocupacao_Calendario!I66*C66*31</f>
        <v>3696.75</v>
      </c>
      <c r="M66" s="33">
        <f>Ocupacao_Calendario!J66*C66*30</f>
        <v>4245.3</v>
      </c>
      <c r="N66" s="33">
        <f>Ocupacao_Calendario!K66*C66*31</f>
        <v>3795.33</v>
      </c>
      <c r="O66" s="33">
        <f>Ocupacao_Calendario!L66*C66*30</f>
        <v>4197.6</v>
      </c>
      <c r="P66" s="33">
        <f>Ocupacao_Calendario!M66*C66*31</f>
        <v>4436.1</v>
      </c>
      <c r="Q66" s="33">
        <f t="shared" si="1"/>
        <v>45466.05</v>
      </c>
      <c r="R66" s="33">
        <f>IFS(D66=2,vacation_home_main_costs!$M$2,D66=3,vacation_home_main_costs!$M$3,D66=4,vacation_home_main_costs!$M$4,D66=5,vacation_home_main_costs!$M$5,D66=6,vacation_home_main_costs!$M$6)</f>
        <v>45400</v>
      </c>
      <c r="S66" s="33">
        <f t="shared" si="7"/>
        <v>66.05</v>
      </c>
      <c r="T66" s="34" t="str">
        <f t="shared" si="3"/>
        <v>Lucro</v>
      </c>
    </row>
    <row r="67" ht="12.75" customHeight="1">
      <c r="A67" s="8">
        <v>2.0960928E7</v>
      </c>
      <c r="B67" s="30" t="s">
        <v>111</v>
      </c>
      <c r="C67" s="11">
        <v>220.0</v>
      </c>
      <c r="D67" s="24">
        <v>5.0</v>
      </c>
      <c r="E67" s="33">
        <f>Ocupacao_Calendario!B67*C67*31</f>
        <v>5046.8</v>
      </c>
      <c r="F67" s="33">
        <f>Ocupacao_Calendario!C67*C67*28</f>
        <v>4620</v>
      </c>
      <c r="G67" s="33">
        <f>Ocupacao_Calendario!D67*C67*31</f>
        <v>5183.2</v>
      </c>
      <c r="H67" s="33">
        <f>Ocupacao_Calendario!E67*C67*30</f>
        <v>4092</v>
      </c>
      <c r="I67" s="33">
        <f>Ocupacao_Calendario!F67*C67*31</f>
        <v>5728.8</v>
      </c>
      <c r="J67" s="33">
        <f>Ocupacao_Calendario!G67*C67*30</f>
        <v>4818</v>
      </c>
      <c r="K67" s="33">
        <f>Ocupacao_Calendario!H67*C67*31</f>
        <v>6683.6</v>
      </c>
      <c r="L67" s="33">
        <f>Ocupacao_Calendario!I67*C67*31</f>
        <v>4842.2</v>
      </c>
      <c r="M67" s="33">
        <f>Ocupacao_Calendario!J67*C67*30</f>
        <v>4950</v>
      </c>
      <c r="N67" s="33">
        <f>Ocupacao_Calendario!K67*C67*31</f>
        <v>6683.6</v>
      </c>
      <c r="O67" s="33">
        <f>Ocupacao_Calendario!L67*C67*30</f>
        <v>4884</v>
      </c>
      <c r="P67" s="33">
        <f>Ocupacao_Calendario!M67*C67*31</f>
        <v>5592.4</v>
      </c>
      <c r="Q67" s="33">
        <f t="shared" si="1"/>
        <v>63124.6</v>
      </c>
      <c r="R67" s="33">
        <f>IFS(D67=2,vacation_home_main_costs!$M$2,D67=3,vacation_home_main_costs!$M$3,D67=4,vacation_home_main_costs!$M$4,D67=5,vacation_home_main_costs!$M$5,D67=6,vacation_home_main_costs!$M$6)</f>
        <v>45400</v>
      </c>
      <c r="S67" s="33">
        <f t="shared" si="7"/>
        <v>17724.6</v>
      </c>
      <c r="T67" s="34" t="str">
        <f t="shared" si="3"/>
        <v>Lucro</v>
      </c>
    </row>
    <row r="68" ht="12.75" customHeight="1">
      <c r="A68" s="8">
        <v>2.1215438E7</v>
      </c>
      <c r="B68" s="30" t="s">
        <v>112</v>
      </c>
      <c r="C68" s="11">
        <v>233.0</v>
      </c>
      <c r="D68" s="24">
        <v>6.0</v>
      </c>
      <c r="E68" s="33">
        <f>Ocupacao_Calendario!B68*C68*31</f>
        <v>5850.63</v>
      </c>
      <c r="F68" s="33">
        <f>Ocupacao_Calendario!C68*C68*28</f>
        <v>6524</v>
      </c>
      <c r="G68" s="33">
        <f>Ocupacao_Calendario!D68*C68*31</f>
        <v>4261.57</v>
      </c>
      <c r="H68" s="33">
        <f>Ocupacao_Calendario!E68*C68*30</f>
        <v>5941.5</v>
      </c>
      <c r="I68" s="33">
        <f>Ocupacao_Calendario!F68*C68*31</f>
        <v>4767.18</v>
      </c>
      <c r="J68" s="33">
        <f>Ocupacao_Calendario!G68*C68*30</f>
        <v>4753.2</v>
      </c>
      <c r="K68" s="33">
        <f>Ocupacao_Calendario!H68*C68*31</f>
        <v>5706.17</v>
      </c>
      <c r="L68" s="33">
        <f>Ocupacao_Calendario!I68*C68*31</f>
        <v>5128.33</v>
      </c>
      <c r="M68" s="33">
        <f>Ocupacao_Calendario!J68*C68*30</f>
        <v>5242.5</v>
      </c>
      <c r="N68" s="33">
        <f>Ocupacao_Calendario!K68*C68*31</f>
        <v>6139.55</v>
      </c>
      <c r="O68" s="33">
        <f>Ocupacao_Calendario!L68*C68*30</f>
        <v>5242.5</v>
      </c>
      <c r="P68" s="33">
        <f>Ocupacao_Calendario!M68*C68*31</f>
        <v>7223</v>
      </c>
      <c r="Q68" s="33">
        <f t="shared" si="1"/>
        <v>66780.13</v>
      </c>
      <c r="R68" s="33">
        <f>IFS(D68=2,vacation_home_main_costs!$M$2,D68=3,vacation_home_main_costs!$M$3,D68=4,vacation_home_main_costs!$M$4,D68=5,vacation_home_main_costs!$M$5,D68=6,vacation_home_main_costs!$M$6)</f>
        <v>51900</v>
      </c>
      <c r="S68" s="33">
        <f t="shared" si="7"/>
        <v>14880.13</v>
      </c>
      <c r="T68" s="34" t="str">
        <f t="shared" si="3"/>
        <v>Lucro</v>
      </c>
    </row>
    <row r="69" ht="12.75" customHeight="1">
      <c r="A69" s="8">
        <v>2.1349367E7</v>
      </c>
      <c r="B69" s="30" t="s">
        <v>113</v>
      </c>
      <c r="C69" s="11">
        <v>59.0</v>
      </c>
      <c r="D69" s="24">
        <v>2.0</v>
      </c>
      <c r="E69" s="33">
        <f>Ocupacao_Calendario!B69*C69*31</f>
        <v>1280.3</v>
      </c>
      <c r="F69" s="33">
        <f>Ocupacao_Calendario!C69*C69*28</f>
        <v>1536.36</v>
      </c>
      <c r="G69" s="33">
        <f>Ocupacao_Calendario!D69*C69*31</f>
        <v>1316.88</v>
      </c>
      <c r="H69" s="33">
        <f>Ocupacao_Calendario!E69*C69*30</f>
        <v>885</v>
      </c>
      <c r="I69" s="33">
        <f>Ocupacao_Calendario!F69*C69*31</f>
        <v>1463.2</v>
      </c>
      <c r="J69" s="33">
        <f>Ocupacao_Calendario!G69*C69*30</f>
        <v>1699.2</v>
      </c>
      <c r="K69" s="33">
        <f>Ocupacao_Calendario!H69*C69*31</f>
        <v>1481.49</v>
      </c>
      <c r="L69" s="33">
        <f>Ocupacao_Calendario!I69*C69*31</f>
        <v>1371.75</v>
      </c>
      <c r="M69" s="33">
        <f>Ocupacao_Calendario!J69*C69*30</f>
        <v>1646.1</v>
      </c>
      <c r="N69" s="33">
        <f>Ocupacao_Calendario!K69*C69*31</f>
        <v>1682.68</v>
      </c>
      <c r="O69" s="33">
        <f>Ocupacao_Calendario!L69*C69*30</f>
        <v>1274.4</v>
      </c>
      <c r="P69" s="33">
        <f>Ocupacao_Calendario!M69*C69*31</f>
        <v>1499.78</v>
      </c>
      <c r="Q69" s="33">
        <f t="shared" si="1"/>
        <v>17137.14</v>
      </c>
      <c r="R69" s="33">
        <f>IFS(D69=2,vacation_home_main_costs!$M$2,D69=3,vacation_home_main_costs!$M$3,D69=4,vacation_home_main_costs!$M$4,D69=5,vacation_home_main_costs!$M$5,D69=6,vacation_home_main_costs!$M$6)</f>
        <v>31100</v>
      </c>
      <c r="S69" s="33">
        <f t="shared" si="7"/>
        <v>-13962.86</v>
      </c>
      <c r="T69" s="34" t="str">
        <f t="shared" si="3"/>
        <v>Prejuizo</v>
      </c>
    </row>
    <row r="70" ht="12.75" customHeight="1">
      <c r="A70" s="8">
        <v>2.2433001E7</v>
      </c>
      <c r="B70" s="30" t="s">
        <v>114</v>
      </c>
      <c r="C70" s="11">
        <v>149.0</v>
      </c>
      <c r="D70" s="24">
        <v>4.0</v>
      </c>
      <c r="E70" s="33">
        <f>Ocupacao_Calendario!B70*C70*31</f>
        <v>3094.73</v>
      </c>
      <c r="F70" s="33">
        <f>Ocupacao_Calendario!C70*C70*28</f>
        <v>3003.84</v>
      </c>
      <c r="G70" s="33">
        <f>Ocupacao_Calendario!D70*C70*31</f>
        <v>3279.49</v>
      </c>
      <c r="H70" s="33">
        <f>Ocupacao_Calendario!E70*C70*30</f>
        <v>2592.6</v>
      </c>
      <c r="I70" s="33">
        <f>Ocupacao_Calendario!F70*C70*31</f>
        <v>2771.4</v>
      </c>
      <c r="J70" s="33">
        <f>Ocupacao_Calendario!G70*C70*30</f>
        <v>3754.8</v>
      </c>
      <c r="K70" s="33">
        <f>Ocupacao_Calendario!H70*C70*31</f>
        <v>3279.49</v>
      </c>
      <c r="L70" s="33">
        <f>Ocupacao_Calendario!I70*C70*31</f>
        <v>3279.49</v>
      </c>
      <c r="M70" s="33">
        <f>Ocupacao_Calendario!J70*C70*30</f>
        <v>3754.8</v>
      </c>
      <c r="N70" s="33">
        <f>Ocupacao_Calendario!K70*C70*31</f>
        <v>3602.82</v>
      </c>
      <c r="O70" s="33">
        <f>Ocupacao_Calendario!L70*C70*30</f>
        <v>4470</v>
      </c>
      <c r="P70" s="33">
        <f>Ocupacao_Calendario!M70*C70*31</f>
        <v>4434.24</v>
      </c>
      <c r="Q70" s="33">
        <f t="shared" si="1"/>
        <v>41317.7</v>
      </c>
      <c r="R70" s="33">
        <f>IFS(D70=2,vacation_home_main_costs!$M$2,D70=3,vacation_home_main_costs!$M$3,D70=4,vacation_home_main_costs!$M$4,D70=5,vacation_home_main_costs!$M$5,D70=6,vacation_home_main_costs!$M$6)</f>
        <v>40660</v>
      </c>
      <c r="S70" s="33">
        <f t="shared" si="7"/>
        <v>657.7</v>
      </c>
      <c r="T70" s="34" t="str">
        <f t="shared" si="3"/>
        <v>Lucro</v>
      </c>
    </row>
    <row r="71" ht="12.75" customHeight="1">
      <c r="A71" s="8">
        <v>2.4980019E7</v>
      </c>
      <c r="B71" s="30" t="s">
        <v>115</v>
      </c>
      <c r="C71" s="11">
        <v>76.0</v>
      </c>
      <c r="D71" s="24">
        <v>3.0</v>
      </c>
      <c r="E71" s="33">
        <f>Ocupacao_Calendario!B71*C71*31</f>
        <v>2096.84</v>
      </c>
      <c r="F71" s="33">
        <f>Ocupacao_Calendario!C71*C71*28</f>
        <v>1936.48</v>
      </c>
      <c r="G71" s="33">
        <f>Ocupacao_Calendario!D71*C71*31</f>
        <v>1625.64</v>
      </c>
      <c r="H71" s="33">
        <f>Ocupacao_Calendario!E71*C71*30</f>
        <v>1254</v>
      </c>
      <c r="I71" s="33">
        <f>Ocupacao_Calendario!F71*C71*31</f>
        <v>1201.56</v>
      </c>
      <c r="J71" s="33">
        <f>Ocupacao_Calendario!G71*C71*30</f>
        <v>1778.4</v>
      </c>
      <c r="K71" s="33">
        <f>Ocupacao_Calendario!H71*C71*31</f>
        <v>2356</v>
      </c>
      <c r="L71" s="33">
        <f>Ocupacao_Calendario!I71*C71*31</f>
        <v>2356</v>
      </c>
      <c r="M71" s="33">
        <f>Ocupacao_Calendario!J71*C71*30</f>
        <v>2211.6</v>
      </c>
      <c r="N71" s="33">
        <f>Ocupacao_Calendario!K71*C71*31</f>
        <v>2356</v>
      </c>
      <c r="O71" s="33">
        <f>Ocupacao_Calendario!L71*C71*30</f>
        <v>1732.8</v>
      </c>
      <c r="P71" s="33">
        <f>Ocupacao_Calendario!M71*C71*31</f>
        <v>1861.24</v>
      </c>
      <c r="Q71" s="33">
        <f t="shared" si="1"/>
        <v>22766.56</v>
      </c>
      <c r="R71" s="33">
        <f>IFS(D71=2,vacation_home_main_costs!$M$2,D71=3,vacation_home_main_costs!$M$3,D71=4,vacation_home_main_costs!$M$4,D71=5,vacation_home_main_costs!$M$5,D71=6,vacation_home_main_costs!$M$6)</f>
        <v>34800</v>
      </c>
      <c r="S71" s="33">
        <f t="shared" si="7"/>
        <v>-12033.44</v>
      </c>
      <c r="T71" s="34" t="str">
        <f t="shared" si="3"/>
        <v>Prejuizo</v>
      </c>
    </row>
    <row r="72" ht="12.75" customHeight="1">
      <c r="A72" s="8">
        <v>2.645268E7</v>
      </c>
      <c r="B72" s="30" t="s">
        <v>116</v>
      </c>
      <c r="C72" s="11">
        <v>149.0</v>
      </c>
      <c r="D72" s="24">
        <v>4.0</v>
      </c>
      <c r="E72" s="33">
        <f>Ocupacao_Calendario!B72*C72*31</f>
        <v>2863.78</v>
      </c>
      <c r="F72" s="33">
        <f>Ocupacao_Calendario!C72*C72*28</f>
        <v>3921.68</v>
      </c>
      <c r="G72" s="33">
        <f>Ocupacao_Calendario!D72*C72*31</f>
        <v>4018.53</v>
      </c>
      <c r="H72" s="33">
        <f>Ocupacao_Calendario!E72*C72*30</f>
        <v>3933.6</v>
      </c>
      <c r="I72" s="33">
        <f>Ocupacao_Calendario!F72*C72*31</f>
        <v>2771.4</v>
      </c>
      <c r="J72" s="33">
        <f>Ocupacao_Calendario!G72*C72*30</f>
        <v>3084.3</v>
      </c>
      <c r="K72" s="33">
        <f>Ocupacao_Calendario!H72*C72*31</f>
        <v>4157.1</v>
      </c>
      <c r="L72" s="33">
        <f>Ocupacao_Calendario!I72*C72*31</f>
        <v>4572.81</v>
      </c>
      <c r="M72" s="33">
        <f>Ocupacao_Calendario!J72*C72*30</f>
        <v>3307.8</v>
      </c>
      <c r="N72" s="33">
        <f>Ocupacao_Calendario!K72*C72*31</f>
        <v>4434.24</v>
      </c>
      <c r="O72" s="33">
        <f>Ocupacao_Calendario!L72*C72*30</f>
        <v>4425.3</v>
      </c>
      <c r="P72" s="33">
        <f>Ocupacao_Calendario!M72*C72*31</f>
        <v>3833.77</v>
      </c>
      <c r="Q72" s="33">
        <f t="shared" si="1"/>
        <v>45324.31</v>
      </c>
      <c r="R72" s="33">
        <f>IFS(D72=2,vacation_home_main_costs!$M$2,D72=3,vacation_home_main_costs!$M$3,D72=4,vacation_home_main_costs!$M$4,D72=5,vacation_home_main_costs!$M$5,D72=6,vacation_home_main_costs!$M$6)</f>
        <v>40660</v>
      </c>
      <c r="S72" s="33">
        <f t="shared" si="7"/>
        <v>4664.31</v>
      </c>
      <c r="T72" s="34" t="str">
        <f t="shared" si="3"/>
        <v>Lucro</v>
      </c>
    </row>
    <row r="73" ht="12.75" customHeight="1">
      <c r="A73" s="8">
        <v>3051708.0</v>
      </c>
      <c r="B73" s="30" t="s">
        <v>117</v>
      </c>
      <c r="C73" s="11">
        <v>108.0</v>
      </c>
      <c r="D73" s="24">
        <v>4.0</v>
      </c>
      <c r="E73" s="33">
        <f>Ocupacao_Calendario!B73*C73*31</f>
        <v>2544.48</v>
      </c>
      <c r="F73" s="33">
        <f>Ocupacao_Calendario!C73*C73*28</f>
        <v>2933.28</v>
      </c>
      <c r="G73" s="33">
        <f>Ocupacao_Calendario!D73*C73*31</f>
        <v>1406.16</v>
      </c>
      <c r="H73" s="33">
        <f>Ocupacao_Calendario!E73*C73*30</f>
        <v>2851.2</v>
      </c>
      <c r="I73" s="33">
        <f>Ocupacao_Calendario!F73*C73*31</f>
        <v>2176.2</v>
      </c>
      <c r="J73" s="33">
        <f>Ocupacao_Calendario!G73*C73*30</f>
        <v>2851.2</v>
      </c>
      <c r="K73" s="33">
        <f>Ocupacao_Calendario!H73*C73*31</f>
        <v>2879.28</v>
      </c>
      <c r="L73" s="33">
        <f>Ocupacao_Calendario!I73*C73*31</f>
        <v>3180.6</v>
      </c>
      <c r="M73" s="33">
        <f>Ocupacao_Calendario!J73*C73*30</f>
        <v>2365.2</v>
      </c>
      <c r="N73" s="33">
        <f>Ocupacao_Calendario!K73*C73*31</f>
        <v>2879.28</v>
      </c>
      <c r="O73" s="33">
        <f>Ocupacao_Calendario!L73*C73*30</f>
        <v>2430</v>
      </c>
      <c r="P73" s="33">
        <f>Ocupacao_Calendario!M73*C73*31</f>
        <v>2912.76</v>
      </c>
      <c r="Q73" s="33">
        <f t="shared" si="1"/>
        <v>31409.64</v>
      </c>
      <c r="R73" s="33">
        <f>IFS(D73=2,vacation_home_main_costs!$M$2,D73=3,vacation_home_main_costs!$M$3,D73=4,vacation_home_main_costs!$M$4,D73=5,vacation_home_main_costs!$M$5,D73=6,vacation_home_main_costs!$M$6)</f>
        <v>40660</v>
      </c>
      <c r="S73" s="33">
        <f t="shared" si="7"/>
        <v>-9250.36</v>
      </c>
      <c r="T73" s="34" t="str">
        <f t="shared" si="3"/>
        <v>Prejuizo</v>
      </c>
    </row>
    <row r="74" ht="12.75" customHeight="1">
      <c r="A74" s="8">
        <v>2.1799563E7</v>
      </c>
      <c r="B74" s="30" t="s">
        <v>118</v>
      </c>
      <c r="C74" s="11">
        <v>115.0</v>
      </c>
      <c r="D74" s="24">
        <v>5.0</v>
      </c>
      <c r="E74" s="33">
        <f>Ocupacao_Calendario!B74*C74*31</f>
        <v>2780.7</v>
      </c>
      <c r="F74" s="33">
        <f>Ocupacao_Calendario!C74*C74*28</f>
        <v>3220</v>
      </c>
      <c r="G74" s="33">
        <f>Ocupacao_Calendario!D74*C74*31</f>
        <v>1711.2</v>
      </c>
      <c r="H74" s="33">
        <f>Ocupacao_Calendario!E74*C74*30</f>
        <v>3105</v>
      </c>
      <c r="I74" s="33">
        <f>Ocupacao_Calendario!F74*C74*31</f>
        <v>2887.65</v>
      </c>
      <c r="J74" s="33">
        <f>Ocupacao_Calendario!G74*C74*30</f>
        <v>3105</v>
      </c>
      <c r="K74" s="33">
        <f>Ocupacao_Calendario!H74*C74*31</f>
        <v>2958.95</v>
      </c>
      <c r="L74" s="33">
        <f>Ocupacao_Calendario!I74*C74*31</f>
        <v>2887.65</v>
      </c>
      <c r="M74" s="33">
        <f>Ocupacao_Calendario!J74*C74*30</f>
        <v>2518.5</v>
      </c>
      <c r="N74" s="33">
        <f>Ocupacao_Calendario!K74*C74*31</f>
        <v>3172.85</v>
      </c>
      <c r="O74" s="33">
        <f>Ocupacao_Calendario!L74*C74*30</f>
        <v>2553</v>
      </c>
      <c r="P74" s="33">
        <f>Ocupacao_Calendario!M74*C74*31</f>
        <v>3279.8</v>
      </c>
      <c r="Q74" s="33">
        <f t="shared" si="1"/>
        <v>34180.3</v>
      </c>
      <c r="R74" s="33">
        <f>IFS(D74=2,vacation_home_main_costs!$M$2,D74=3,vacation_home_main_costs!$M$3,D74=4,vacation_home_main_costs!$M$4,D74=5,vacation_home_main_costs!$M$5,D74=6,vacation_home_main_costs!$M$6)</f>
        <v>45400</v>
      </c>
      <c r="S74" s="33">
        <f t="shared" si="7"/>
        <v>-11219.7</v>
      </c>
      <c r="T74" s="34" t="str">
        <f t="shared" si="3"/>
        <v>Prejuizo</v>
      </c>
    </row>
    <row r="75" ht="12.75" customHeight="1">
      <c r="A75" s="8">
        <v>2.5168316E7</v>
      </c>
      <c r="B75" s="30" t="s">
        <v>119</v>
      </c>
      <c r="C75" s="11">
        <v>150.0</v>
      </c>
      <c r="D75" s="24">
        <v>5.0</v>
      </c>
      <c r="E75" s="33">
        <f>Ocupacao_Calendario!B75*C75*31</f>
        <v>4464</v>
      </c>
      <c r="F75" s="33">
        <f>Ocupacao_Calendario!C75*C75*28</f>
        <v>3570</v>
      </c>
      <c r="G75" s="33">
        <f>Ocupacao_Calendario!D75*C75*31</f>
        <v>2278.5</v>
      </c>
      <c r="H75" s="33">
        <f>Ocupacao_Calendario!E75*C75*30</f>
        <v>3690</v>
      </c>
      <c r="I75" s="33">
        <f>Ocupacao_Calendario!F75*C75*31</f>
        <v>3394.5</v>
      </c>
      <c r="J75" s="33">
        <f>Ocupacao_Calendario!G75*C75*30</f>
        <v>4365</v>
      </c>
      <c r="K75" s="33">
        <f>Ocupacao_Calendario!H75*C75*31</f>
        <v>3441</v>
      </c>
      <c r="L75" s="33">
        <f>Ocupacao_Calendario!I75*C75*31</f>
        <v>4278</v>
      </c>
      <c r="M75" s="33">
        <f>Ocupacao_Calendario!J75*C75*30</f>
        <v>3780</v>
      </c>
      <c r="N75" s="33">
        <f>Ocupacao_Calendario!K75*C75*31</f>
        <v>3348</v>
      </c>
      <c r="O75" s="33">
        <f>Ocupacao_Calendario!L75*C75*30</f>
        <v>4275</v>
      </c>
      <c r="P75" s="33">
        <f>Ocupacao_Calendario!M75*C75*31</f>
        <v>3348</v>
      </c>
      <c r="Q75" s="33">
        <f t="shared" si="1"/>
        <v>44232</v>
      </c>
      <c r="R75" s="33">
        <f>IFS(D75=2,vacation_home_main_costs!$M$2,D75=3,vacation_home_main_costs!$M$3,D75=4,vacation_home_main_costs!$M$4,D75=5,vacation_home_main_costs!$M$5,D75=6,vacation_home_main_costs!$M$6)</f>
        <v>45400</v>
      </c>
      <c r="S75" s="33">
        <f t="shared" si="7"/>
        <v>-1168</v>
      </c>
      <c r="T75" s="34" t="str">
        <f t="shared" si="3"/>
        <v>Prejuizo</v>
      </c>
    </row>
    <row r="76" ht="12.75" customHeight="1">
      <c r="A76" s="8">
        <v>8574020.0</v>
      </c>
      <c r="B76" s="30" t="s">
        <v>120</v>
      </c>
      <c r="C76" s="11">
        <v>145.0</v>
      </c>
      <c r="D76" s="24">
        <v>4.0</v>
      </c>
      <c r="E76" s="33">
        <f>Ocupacao_Calendario!B76*C76*31</f>
        <v>3685.9</v>
      </c>
      <c r="F76" s="33">
        <f>Ocupacao_Calendario!C76*C76*28</f>
        <v>3694.6</v>
      </c>
      <c r="G76" s="33">
        <f>Ocupacao_Calendario!D76*C76*31</f>
        <v>2247.5</v>
      </c>
      <c r="H76" s="33">
        <f>Ocupacao_Calendario!E76*C76*30</f>
        <v>2044.5</v>
      </c>
      <c r="I76" s="33">
        <f>Ocupacao_Calendario!F76*C76*31</f>
        <v>1753.05</v>
      </c>
      <c r="J76" s="33">
        <f>Ocupacao_Calendario!G76*C76*30</f>
        <v>3088.5</v>
      </c>
      <c r="K76" s="33">
        <f>Ocupacao_Calendario!H76*C76*31</f>
        <v>3640.95</v>
      </c>
      <c r="L76" s="33">
        <f>Ocupacao_Calendario!I76*C76*31</f>
        <v>3596</v>
      </c>
      <c r="M76" s="33">
        <f>Ocupacao_Calendario!J76*C76*30</f>
        <v>3828</v>
      </c>
      <c r="N76" s="33">
        <f>Ocupacao_Calendario!K76*C76*31</f>
        <v>4315.2</v>
      </c>
      <c r="O76" s="33">
        <f>Ocupacao_Calendario!L76*C76*30</f>
        <v>4219.5</v>
      </c>
      <c r="P76" s="33">
        <f>Ocupacao_Calendario!M76*C76*31</f>
        <v>4360.15</v>
      </c>
      <c r="Q76" s="33">
        <f t="shared" si="1"/>
        <v>40473.85</v>
      </c>
      <c r="R76" s="33">
        <f>IFS(D76=2,vacation_home_main_costs!$M$2,D76=3,vacation_home_main_costs!$M$3,D76=4,vacation_home_main_costs!$M$4,D76=5,vacation_home_main_costs!$M$5,D76=6,vacation_home_main_costs!$M$6)</f>
        <v>40660</v>
      </c>
      <c r="S76" s="33">
        <f t="shared" si="7"/>
        <v>-186.15</v>
      </c>
      <c r="T76" s="34" t="str">
        <f t="shared" si="3"/>
        <v>Prejuizo</v>
      </c>
    </row>
    <row r="77" ht="12.75" customHeight="1">
      <c r="A77" s="8">
        <v>983375.0</v>
      </c>
      <c r="B77" s="30" t="s">
        <v>121</v>
      </c>
      <c r="C77" s="11">
        <v>99.0</v>
      </c>
      <c r="D77" s="24">
        <v>4.0</v>
      </c>
      <c r="E77" s="33">
        <f>Ocupacao_Calendario!B77*C77*31</f>
        <v>2608.65</v>
      </c>
      <c r="F77" s="33">
        <f>Ocupacao_Calendario!C77*C77*28</f>
        <v>1857.24</v>
      </c>
      <c r="G77" s="33">
        <f>Ocupacao_Calendario!D77*C77*31</f>
        <v>2485.89</v>
      </c>
      <c r="H77" s="33">
        <f>Ocupacao_Calendario!E77*C77*30</f>
        <v>2494.8</v>
      </c>
      <c r="I77" s="33">
        <f>Ocupacao_Calendario!F77*C77*31</f>
        <v>1872.09</v>
      </c>
      <c r="J77" s="33">
        <f>Ocupacao_Calendario!G77*C77*30</f>
        <v>2554.2</v>
      </c>
      <c r="K77" s="33">
        <f>Ocupacao_Calendario!H77*C77*31</f>
        <v>2946.24</v>
      </c>
      <c r="L77" s="33">
        <f>Ocupacao_Calendario!I77*C77*31</f>
        <v>2516.58</v>
      </c>
      <c r="M77" s="33">
        <f>Ocupacao_Calendario!J77*C77*30</f>
        <v>2851.2</v>
      </c>
      <c r="N77" s="33">
        <f>Ocupacao_Calendario!K77*C77*31</f>
        <v>2240.37</v>
      </c>
      <c r="O77" s="33">
        <f>Ocupacao_Calendario!L77*C77*30</f>
        <v>2286.9</v>
      </c>
      <c r="P77" s="33">
        <f>Ocupacao_Calendario!M77*C77*31</f>
        <v>3069</v>
      </c>
      <c r="Q77" s="33">
        <f t="shared" si="1"/>
        <v>29783.16</v>
      </c>
      <c r="R77" s="33">
        <f>IFS(D77=2,vacation_home_main_costs!$M$2,D77=3,vacation_home_main_costs!$M$3,D77=4,vacation_home_main_costs!$M$4,D77=5,vacation_home_main_costs!$M$5,D77=6,vacation_home_main_costs!$M$6)</f>
        <v>40660</v>
      </c>
      <c r="S77" s="33">
        <f t="shared" si="7"/>
        <v>-10876.84</v>
      </c>
      <c r="T77" s="34" t="str">
        <f t="shared" si="3"/>
        <v>Prejuizo</v>
      </c>
    </row>
    <row r="78" ht="12.75" customHeight="1">
      <c r="A78" s="8">
        <v>1089393.0</v>
      </c>
      <c r="B78" s="30" t="s">
        <v>122</v>
      </c>
      <c r="C78" s="11">
        <v>79.0</v>
      </c>
      <c r="D78" s="24">
        <v>4.0</v>
      </c>
      <c r="E78" s="33">
        <f>Ocupacao_Calendario!B78*C78*31</f>
        <v>1591.85</v>
      </c>
      <c r="F78" s="33">
        <f>Ocupacao_Calendario!C78*C78*28</f>
        <v>1504.16</v>
      </c>
      <c r="G78" s="33">
        <f>Ocupacao_Calendario!D78*C78*31</f>
        <v>1493.89</v>
      </c>
      <c r="H78" s="33">
        <f>Ocupacao_Calendario!E78*C78*30</f>
        <v>1611.6</v>
      </c>
      <c r="I78" s="33">
        <f>Ocupacao_Calendario!F78*C78*31</f>
        <v>955.11</v>
      </c>
      <c r="J78" s="33">
        <f>Ocupacao_Calendario!G78*C78*30</f>
        <v>1635.3</v>
      </c>
      <c r="K78" s="33">
        <f>Ocupacao_Calendario!H78*C78*31</f>
        <v>1885.73</v>
      </c>
      <c r="L78" s="33">
        <f>Ocupacao_Calendario!I78*C78*31</f>
        <v>2326.55</v>
      </c>
      <c r="M78" s="33">
        <f>Ocupacao_Calendario!J78*C78*30</f>
        <v>1730.1</v>
      </c>
      <c r="N78" s="33">
        <f>Ocupacao_Calendario!K78*C78*31</f>
        <v>1738.79</v>
      </c>
      <c r="O78" s="33">
        <f>Ocupacao_Calendario!L78*C78*30</f>
        <v>1730.1</v>
      </c>
      <c r="P78" s="33">
        <f>Ocupacao_Calendario!M78*C78*31</f>
        <v>2400.02</v>
      </c>
      <c r="Q78" s="33">
        <f t="shared" si="1"/>
        <v>20603.2</v>
      </c>
      <c r="R78" s="33">
        <f>IFS(D78=2,vacation_home_main_costs!$M$2,D78=3,vacation_home_main_costs!$M$3,D78=4,vacation_home_main_costs!$M$4,D78=5,vacation_home_main_costs!$M$5,D78=6,vacation_home_main_costs!$M$6)</f>
        <v>40660</v>
      </c>
      <c r="S78" s="33">
        <f t="shared" si="7"/>
        <v>-20056.8</v>
      </c>
      <c r="T78" s="34" t="str">
        <f t="shared" si="3"/>
        <v>Prejuizo</v>
      </c>
    </row>
    <row r="79" ht="12.75" customHeight="1">
      <c r="A79" s="8">
        <v>1.1640495E7</v>
      </c>
      <c r="B79" s="30" t="s">
        <v>123</v>
      </c>
      <c r="C79" s="11">
        <v>149.0</v>
      </c>
      <c r="D79" s="24">
        <v>4.0</v>
      </c>
      <c r="E79" s="33">
        <f>Ocupacao_Calendario!B79*C79*31</f>
        <v>3233.3</v>
      </c>
      <c r="F79" s="33">
        <f>Ocupacao_Calendario!C79*C79*28</f>
        <v>3421.04</v>
      </c>
      <c r="G79" s="33">
        <f>Ocupacao_Calendario!D79*C79*31</f>
        <v>3233.3</v>
      </c>
      <c r="H79" s="33">
        <f>Ocupacao_Calendario!E79*C79*30</f>
        <v>3754.8</v>
      </c>
      <c r="I79" s="33">
        <f>Ocupacao_Calendario!F79*C79*31</f>
        <v>2355.69</v>
      </c>
      <c r="J79" s="33">
        <f>Ocupacao_Calendario!G79*C79*30</f>
        <v>3844.2</v>
      </c>
      <c r="K79" s="33">
        <f>Ocupacao_Calendario!H79*C79*31</f>
        <v>3833.77</v>
      </c>
      <c r="L79" s="33">
        <f>Ocupacao_Calendario!I79*C79*31</f>
        <v>3279.49</v>
      </c>
      <c r="M79" s="33">
        <f>Ocupacao_Calendario!J79*C79*30</f>
        <v>3620.7</v>
      </c>
      <c r="N79" s="33">
        <f>Ocupacao_Calendario!K79*C79*31</f>
        <v>3879.96</v>
      </c>
      <c r="O79" s="33">
        <f>Ocupacao_Calendario!L79*C79*30</f>
        <v>3173.7</v>
      </c>
      <c r="P79" s="33">
        <f>Ocupacao_Calendario!M79*C79*31</f>
        <v>3695.2</v>
      </c>
      <c r="Q79" s="33">
        <f t="shared" si="1"/>
        <v>41325.15</v>
      </c>
      <c r="R79" s="33">
        <f>IFS(D79=2,vacation_home_main_costs!$M$2,D79=3,vacation_home_main_costs!$M$3,D79=4,vacation_home_main_costs!$M$4,D79=5,vacation_home_main_costs!$M$5,D79=6,vacation_home_main_costs!$M$6)</f>
        <v>40660</v>
      </c>
      <c r="S79" s="33">
        <f t="shared" si="7"/>
        <v>665.15</v>
      </c>
      <c r="T79" s="34" t="str">
        <f t="shared" si="3"/>
        <v>Lucro</v>
      </c>
    </row>
    <row r="80" ht="12.75" customHeight="1">
      <c r="A80" s="8">
        <v>1190056.0</v>
      </c>
      <c r="B80" s="30" t="s">
        <v>124</v>
      </c>
      <c r="C80" s="11">
        <v>150.0</v>
      </c>
      <c r="D80" s="24">
        <v>4.0</v>
      </c>
      <c r="E80" s="33">
        <f>Ocupacao_Calendario!B80*C80*31</f>
        <v>4185</v>
      </c>
      <c r="F80" s="33">
        <f>Ocupacao_Calendario!C80*C80*28</f>
        <v>3612</v>
      </c>
      <c r="G80" s="33">
        <f>Ocupacao_Calendario!D80*C80*31</f>
        <v>3813</v>
      </c>
      <c r="H80" s="33">
        <f>Ocupacao_Calendario!E80*C80*30</f>
        <v>3735</v>
      </c>
      <c r="I80" s="33">
        <f>Ocupacao_Calendario!F80*C80*31</f>
        <v>2139</v>
      </c>
      <c r="J80" s="33">
        <f>Ocupacao_Calendario!G80*C80*30</f>
        <v>3375</v>
      </c>
      <c r="K80" s="33">
        <f>Ocupacao_Calendario!H80*C80*31</f>
        <v>3673.5</v>
      </c>
      <c r="L80" s="33">
        <f>Ocupacao_Calendario!I80*C80*31</f>
        <v>3394.5</v>
      </c>
      <c r="M80" s="33">
        <f>Ocupacao_Calendario!J80*C80*30</f>
        <v>3645</v>
      </c>
      <c r="N80" s="33">
        <f>Ocupacao_Calendario!K80*C80*31</f>
        <v>3999</v>
      </c>
      <c r="O80" s="33">
        <f>Ocupacao_Calendario!L80*C80*30</f>
        <v>4500</v>
      </c>
      <c r="P80" s="33">
        <f>Ocupacao_Calendario!M80*C80*31</f>
        <v>3766.5</v>
      </c>
      <c r="Q80" s="33">
        <f t="shared" si="1"/>
        <v>43837.5</v>
      </c>
      <c r="R80" s="33">
        <f>IFS(D80=2,vacation_home_main_costs!$M$2,D80=3,vacation_home_main_costs!$M$3,D80=4,vacation_home_main_costs!$M$4,D80=5,vacation_home_main_costs!$M$5,D80=6,vacation_home_main_costs!$M$6)</f>
        <v>40660</v>
      </c>
      <c r="S80" s="33">
        <f t="shared" si="7"/>
        <v>3177.5</v>
      </c>
      <c r="T80" s="34" t="str">
        <f t="shared" si="3"/>
        <v>Lucro</v>
      </c>
    </row>
    <row r="81" ht="12.75" customHeight="1">
      <c r="A81" s="8">
        <v>1.3330433E7</v>
      </c>
      <c r="B81" s="30" t="s">
        <v>125</v>
      </c>
      <c r="C81" s="17">
        <v>159.0</v>
      </c>
      <c r="D81" s="24">
        <v>5.0</v>
      </c>
      <c r="E81" s="33">
        <f>Ocupacao_Calendario!B81*C81*31</f>
        <v>3647.46</v>
      </c>
      <c r="F81" s="33">
        <f>Ocupacao_Calendario!C81*C81*28</f>
        <v>4452</v>
      </c>
      <c r="G81" s="33">
        <f>Ocupacao_Calendario!D81*C81*31</f>
        <v>3696.75</v>
      </c>
      <c r="H81" s="33">
        <f>Ocupacao_Calendario!E81*C81*30</f>
        <v>3386.7</v>
      </c>
      <c r="I81" s="33">
        <f>Ocupacao_Calendario!F81*C81*31</f>
        <v>2464.5</v>
      </c>
      <c r="J81" s="33">
        <f>Ocupacao_Calendario!G81*C81*30</f>
        <v>3434.4</v>
      </c>
      <c r="K81" s="33">
        <f>Ocupacao_Calendario!H81*C81*31</f>
        <v>4288.23</v>
      </c>
      <c r="L81" s="33">
        <f>Ocupacao_Calendario!I81*C81*31</f>
        <v>4140.36</v>
      </c>
      <c r="M81" s="33">
        <f>Ocupacao_Calendario!J81*C81*30</f>
        <v>4626.9</v>
      </c>
      <c r="N81" s="33">
        <f>Ocupacao_Calendario!K81*C81*31</f>
        <v>4337.52</v>
      </c>
      <c r="O81" s="33">
        <f>Ocupacao_Calendario!L81*C81*30</f>
        <v>3911.4</v>
      </c>
      <c r="P81" s="33">
        <f>Ocupacao_Calendario!M81*C81*31</f>
        <v>4731.84</v>
      </c>
      <c r="Q81" s="33">
        <f t="shared" si="1"/>
        <v>47118.06</v>
      </c>
      <c r="R81" s="33">
        <f>IFS(D81=2,vacation_home_main_costs!$M$2,D81=3,vacation_home_main_costs!$M$3,D81=4,vacation_home_main_costs!$M$4,D81=5,vacation_home_main_costs!$M$5,D81=6,vacation_home_main_costs!$M$6)</f>
        <v>45400</v>
      </c>
      <c r="S81" s="33">
        <f t="shared" si="7"/>
        <v>1718.06</v>
      </c>
      <c r="T81" s="34" t="str">
        <f t="shared" si="3"/>
        <v>Lucro</v>
      </c>
    </row>
    <row r="82" ht="12.75" customHeight="1">
      <c r="A82" s="8">
        <v>1.5675913E7</v>
      </c>
      <c r="B82" s="30" t="s">
        <v>126</v>
      </c>
      <c r="C82" s="11">
        <v>185.0</v>
      </c>
      <c r="D82" s="24">
        <v>5.0</v>
      </c>
      <c r="E82" s="33">
        <f>Ocupacao_Calendario!B82*C82*31</f>
        <v>5161.5</v>
      </c>
      <c r="F82" s="33">
        <f>Ocupacao_Calendario!C82*C82*28</f>
        <v>3988.6</v>
      </c>
      <c r="G82" s="33">
        <f>Ocupacao_Calendario!D82*C82*31</f>
        <v>2408.7</v>
      </c>
      <c r="H82" s="33">
        <f>Ocupacao_Calendario!E82*C82*30</f>
        <v>3052.5</v>
      </c>
      <c r="I82" s="33">
        <f>Ocupacao_Calendario!F82*C82*31</f>
        <v>3670.4</v>
      </c>
      <c r="J82" s="33">
        <f>Ocupacao_Calendario!G82*C82*30</f>
        <v>4273.5</v>
      </c>
      <c r="K82" s="33">
        <f>Ocupacao_Calendario!H82*C82*31</f>
        <v>5046.8</v>
      </c>
      <c r="L82" s="33">
        <f>Ocupacao_Calendario!I82*C82*31</f>
        <v>5620.3</v>
      </c>
      <c r="M82" s="33">
        <f>Ocupacao_Calendario!J82*C82*30</f>
        <v>5550</v>
      </c>
      <c r="N82" s="33">
        <f>Ocupacao_Calendario!K82*C82*31</f>
        <v>5448.25</v>
      </c>
      <c r="O82" s="33">
        <f>Ocupacao_Calendario!L82*C82*30</f>
        <v>5494.5</v>
      </c>
      <c r="P82" s="33">
        <f>Ocupacao_Calendario!M82*C82*31</f>
        <v>5735</v>
      </c>
      <c r="Q82" s="33">
        <f t="shared" si="1"/>
        <v>55450.05</v>
      </c>
      <c r="R82" s="33">
        <f>IFS(D82=2,vacation_home_main_costs!$M$2,D82=3,vacation_home_main_costs!$M$3,D82=4,vacation_home_main_costs!$M$4,D82=5,vacation_home_main_costs!$M$5,D82=6,vacation_home_main_costs!$M$6)</f>
        <v>45400</v>
      </c>
      <c r="S82" s="33">
        <f t="shared" si="7"/>
        <v>10050.05</v>
      </c>
      <c r="T82" s="34" t="str">
        <f t="shared" si="3"/>
        <v>Lucro</v>
      </c>
    </row>
    <row r="83" ht="12.75" customHeight="1">
      <c r="A83" s="8">
        <v>1.5879493E7</v>
      </c>
      <c r="B83" s="30" t="s">
        <v>127</v>
      </c>
      <c r="C83" s="11">
        <v>135.0</v>
      </c>
      <c r="D83" s="24">
        <v>4.0</v>
      </c>
      <c r="E83" s="33">
        <f>Ocupacao_Calendario!B83*C83*31</f>
        <v>3557.25</v>
      </c>
      <c r="F83" s="33">
        <f>Ocupacao_Calendario!C83*C83*28</f>
        <v>3250.8</v>
      </c>
      <c r="G83" s="33">
        <f>Ocupacao_Calendario!D83*C83*31</f>
        <v>2301.75</v>
      </c>
      <c r="H83" s="33">
        <f>Ocupacao_Calendario!E83*C83*30</f>
        <v>2146.5</v>
      </c>
      <c r="I83" s="33">
        <f>Ocupacao_Calendario!F83*C83*31</f>
        <v>2218.05</v>
      </c>
      <c r="J83" s="33">
        <f>Ocupacao_Calendario!G83*C83*30</f>
        <v>3199.5</v>
      </c>
      <c r="K83" s="33">
        <f>Ocupacao_Calendario!H83*C83*31</f>
        <v>4059.45</v>
      </c>
      <c r="L83" s="33">
        <f>Ocupacao_Calendario!I83*C83*31</f>
        <v>2929.5</v>
      </c>
      <c r="M83" s="33">
        <f>Ocupacao_Calendario!J83*C83*30</f>
        <v>3321</v>
      </c>
      <c r="N83" s="33">
        <f>Ocupacao_Calendario!K83*C83*31</f>
        <v>3724.65</v>
      </c>
      <c r="O83" s="33">
        <f>Ocupacao_Calendario!L83*C83*30</f>
        <v>3847.5</v>
      </c>
      <c r="P83" s="33">
        <f>Ocupacao_Calendario!M83*C83*31</f>
        <v>3933.9</v>
      </c>
      <c r="Q83" s="33">
        <f t="shared" si="1"/>
        <v>38489.85</v>
      </c>
      <c r="R83" s="33">
        <f>IFS(D83=2,vacation_home_main_costs!$M$2,D83=3,vacation_home_main_costs!$M$3,D83=4,vacation_home_main_costs!$M$4,D83=5,vacation_home_main_costs!$M$5,D83=6,vacation_home_main_costs!$M$6)</f>
        <v>40660</v>
      </c>
      <c r="S83" s="33">
        <f t="shared" si="7"/>
        <v>-2170.15</v>
      </c>
      <c r="T83" s="34" t="str">
        <f t="shared" si="3"/>
        <v>Prejuizo</v>
      </c>
    </row>
    <row r="84" ht="12.75" customHeight="1">
      <c r="A84" s="8">
        <v>1.6087481E7</v>
      </c>
      <c r="B84" s="30" t="s">
        <v>128</v>
      </c>
      <c r="C84" s="11">
        <v>139.0</v>
      </c>
      <c r="D84" s="24">
        <v>4.0</v>
      </c>
      <c r="E84" s="33">
        <f>Ocupacao_Calendario!B84*C84*31</f>
        <v>2930.12</v>
      </c>
      <c r="F84" s="33">
        <f>Ocupacao_Calendario!C84*C84*28</f>
        <v>2841.16</v>
      </c>
      <c r="G84" s="33">
        <f>Ocupacao_Calendario!D84*C84*31</f>
        <v>2413.04</v>
      </c>
      <c r="H84" s="33">
        <f>Ocupacao_Calendario!E84*C84*30</f>
        <v>1959.9</v>
      </c>
      <c r="I84" s="33">
        <f>Ocupacao_Calendario!F84*C84*31</f>
        <v>2499.22</v>
      </c>
      <c r="J84" s="33">
        <f>Ocupacao_Calendario!G84*C84*30</f>
        <v>3461.1</v>
      </c>
      <c r="K84" s="33">
        <f>Ocupacao_Calendario!H84*C84*31</f>
        <v>3361.02</v>
      </c>
      <c r="L84" s="33">
        <f>Ocupacao_Calendario!I84*C84*31</f>
        <v>4136.64</v>
      </c>
      <c r="M84" s="33">
        <f>Ocupacao_Calendario!J84*C84*30</f>
        <v>4086.6</v>
      </c>
      <c r="N84" s="33">
        <f>Ocupacao_Calendario!K84*C84*31</f>
        <v>4007.37</v>
      </c>
      <c r="O84" s="33">
        <f>Ocupacao_Calendario!L84*C84*30</f>
        <v>4086.6</v>
      </c>
      <c r="P84" s="33">
        <f>Ocupacao_Calendario!M84*C84*31</f>
        <v>3059.39</v>
      </c>
      <c r="Q84" s="33">
        <f t="shared" si="1"/>
        <v>38842.16</v>
      </c>
      <c r="R84" s="33">
        <f>IFS(D84=2,vacation_home_main_costs!$M$2,D84=3,vacation_home_main_costs!$M$3,D84=4,vacation_home_main_costs!$M$4,D84=5,vacation_home_main_costs!$M$5,D84=6,vacation_home_main_costs!$M$6)</f>
        <v>40660</v>
      </c>
      <c r="S84" s="33">
        <f t="shared" si="7"/>
        <v>-1817.84</v>
      </c>
      <c r="T84" s="34" t="str">
        <f t="shared" si="3"/>
        <v>Prejuizo</v>
      </c>
    </row>
    <row r="85" ht="12.75" customHeight="1">
      <c r="A85" s="8">
        <v>5252947.0</v>
      </c>
      <c r="B85" s="30" t="s">
        <v>129</v>
      </c>
      <c r="C85" s="11">
        <v>75.0</v>
      </c>
      <c r="D85" s="24">
        <v>3.0</v>
      </c>
      <c r="E85" s="33">
        <f>Ocupacao_Calendario!B85*C85*31</f>
        <v>2069.25</v>
      </c>
      <c r="F85" s="33">
        <f>Ocupacao_Calendario!C85*C85*28</f>
        <v>1827</v>
      </c>
      <c r="G85" s="33">
        <f>Ocupacao_Calendario!D85*C85*31</f>
        <v>999.75</v>
      </c>
      <c r="H85" s="33">
        <f>Ocupacao_Calendario!E85*C85*30</f>
        <v>1395</v>
      </c>
      <c r="I85" s="33">
        <f>Ocupacao_Calendario!F85*C85*31</f>
        <v>953.25</v>
      </c>
      <c r="J85" s="33">
        <f>Ocupacao_Calendario!G85*C85*30</f>
        <v>1575</v>
      </c>
      <c r="K85" s="33">
        <f>Ocupacao_Calendario!H85*C85*31</f>
        <v>1697.25</v>
      </c>
      <c r="L85" s="33">
        <f>Ocupacao_Calendario!I85*C85*31</f>
        <v>1999.5</v>
      </c>
      <c r="M85" s="33">
        <f>Ocupacao_Calendario!J85*C85*30</f>
        <v>1935</v>
      </c>
      <c r="N85" s="33">
        <f>Ocupacao_Calendario!K85*C85*31</f>
        <v>1999.5</v>
      </c>
      <c r="O85" s="33">
        <f>Ocupacao_Calendario!L85*C85*30</f>
        <v>2047.5</v>
      </c>
      <c r="P85" s="33">
        <f>Ocupacao_Calendario!M85*C85*31</f>
        <v>2046</v>
      </c>
      <c r="Q85" s="33">
        <f t="shared" si="1"/>
        <v>20544</v>
      </c>
      <c r="R85" s="33">
        <f>IFS(D85=2,vacation_home_main_costs!$M$2,D85=3,vacation_home_main_costs!$M$3,D85=4,vacation_home_main_costs!$M$4,D85=5,vacation_home_main_costs!$M$5,D85=6,vacation_home_main_costs!$M$6)</f>
        <v>34800</v>
      </c>
      <c r="S85" s="33">
        <f t="shared" si="7"/>
        <v>-14256</v>
      </c>
      <c r="T85" s="34" t="str">
        <f t="shared" si="3"/>
        <v>Prejuizo</v>
      </c>
    </row>
    <row r="86" ht="12.75" customHeight="1">
      <c r="A86" s="8">
        <v>3.0255205E7</v>
      </c>
      <c r="B86" s="30" t="s">
        <v>130</v>
      </c>
      <c r="C86" s="11">
        <v>65.0</v>
      </c>
      <c r="D86" s="24">
        <v>1.0</v>
      </c>
      <c r="E86" s="33">
        <f>Ocupacao_Calendario!B86*C86*31</f>
        <v>1390.35</v>
      </c>
      <c r="F86" s="33">
        <f>Ocupacao_Calendario!C86*C86*28</f>
        <v>1820</v>
      </c>
      <c r="G86" s="33">
        <f>Ocupacao_Calendario!D86*C86*31</f>
        <v>886.6</v>
      </c>
      <c r="H86" s="33">
        <f>Ocupacao_Calendario!E86*C86*30</f>
        <v>1014</v>
      </c>
      <c r="I86" s="33">
        <f>Ocupacao_Calendario!F86*C86*31</f>
        <v>1168.7</v>
      </c>
      <c r="J86" s="33">
        <f>Ocupacao_Calendario!G86*C86*30</f>
        <v>1794</v>
      </c>
      <c r="K86" s="33">
        <f>Ocupacao_Calendario!H86*C86*31</f>
        <v>1652.3</v>
      </c>
      <c r="L86" s="33">
        <f>Ocupacao_Calendario!I86*C86*31</f>
        <v>1571.7</v>
      </c>
      <c r="M86" s="33">
        <f>Ocupacao_Calendario!J86*C86*30</f>
        <v>1599</v>
      </c>
      <c r="N86" s="33">
        <f>Ocupacao_Calendario!K86*C86*31</f>
        <v>1571.7</v>
      </c>
      <c r="O86" s="33">
        <f>Ocupacao_Calendario!L86*C86*30</f>
        <v>1813.5</v>
      </c>
      <c r="P86" s="33">
        <f>Ocupacao_Calendario!M86*C86*31</f>
        <v>1652.3</v>
      </c>
      <c r="Q86" s="33">
        <f t="shared" si="1"/>
        <v>17934.15</v>
      </c>
      <c r="R86" s="37" t="str">
        <f>IFS(D86=2,vacation_home_main_costs!$M$2,D86=3,vacation_home_main_costs!$M$3,D86=4,vacation_home_main_costs!$M$4,D86=5,vacation_home_main_costs!$M$5,D86=6,vacation_home_main_costs!$M$6)</f>
        <v>#N/A</v>
      </c>
      <c r="S86" s="38" t="s">
        <v>55</v>
      </c>
      <c r="T86" s="34" t="str">
        <f t="shared" si="3"/>
        <v>Lucro</v>
      </c>
    </row>
    <row r="87" ht="12.75" customHeight="1">
      <c r="A87" s="8">
        <v>644892.0</v>
      </c>
      <c r="B87" s="30" t="s">
        <v>131</v>
      </c>
      <c r="C87" s="11">
        <v>69.0</v>
      </c>
      <c r="D87" s="24">
        <v>4.0</v>
      </c>
      <c r="E87" s="33">
        <f>Ocupacao_Calendario!B87*C87*31</f>
        <v>1540.08</v>
      </c>
      <c r="F87" s="33">
        <f>Ocupacao_Calendario!C87*C87*28</f>
        <v>1468.32</v>
      </c>
      <c r="G87" s="33">
        <f>Ocupacao_Calendario!D87*C87*31</f>
        <v>1689.81</v>
      </c>
      <c r="H87" s="33">
        <f>Ocupacao_Calendario!E87*C87*30</f>
        <v>1242</v>
      </c>
      <c r="I87" s="33">
        <f>Ocupacao_Calendario!F87*C87*31</f>
        <v>834.21</v>
      </c>
      <c r="J87" s="33">
        <f>Ocupacao_Calendario!G87*C87*30</f>
        <v>1345.5</v>
      </c>
      <c r="K87" s="33">
        <f>Ocupacao_Calendario!H87*C87*31</f>
        <v>1540.08</v>
      </c>
      <c r="L87" s="33">
        <f>Ocupacao_Calendario!I87*C87*31</f>
        <v>1796.76</v>
      </c>
      <c r="M87" s="33">
        <f>Ocupacao_Calendario!J87*C87*30</f>
        <v>1738.8</v>
      </c>
      <c r="N87" s="33">
        <f>Ocupacao_Calendario!K87*C87*31</f>
        <v>1732.59</v>
      </c>
      <c r="O87" s="33">
        <f>Ocupacao_Calendario!L87*C87*30</f>
        <v>1531.8</v>
      </c>
      <c r="P87" s="33">
        <f>Ocupacao_Calendario!M87*C87*31</f>
        <v>2053.44</v>
      </c>
      <c r="Q87" s="33">
        <f t="shared" si="1"/>
        <v>18513.39</v>
      </c>
      <c r="R87" s="33">
        <f>IFS(D87=2,vacation_home_main_costs!$M$2,D87=3,vacation_home_main_costs!$M$3,D87=4,vacation_home_main_costs!$M$4,D87=5,vacation_home_main_costs!$M$5,D87=6,vacation_home_main_costs!$M$6)</f>
        <v>40660</v>
      </c>
      <c r="S87" s="33">
        <f>Q87-R87</f>
        <v>-22146.61</v>
      </c>
      <c r="T87" s="34" t="str">
        <f t="shared" si="3"/>
        <v>Prejuizo</v>
      </c>
    </row>
    <row r="88" ht="12.75" customHeight="1">
      <c r="A88" s="8">
        <v>1.7653174E7</v>
      </c>
      <c r="B88" s="30" t="s">
        <v>132</v>
      </c>
      <c r="C88" s="11">
        <v>199.0</v>
      </c>
      <c r="D88" s="24">
        <v>7.0</v>
      </c>
      <c r="E88" s="33">
        <f>Ocupacao_Calendario!B88*C88*31</f>
        <v>4133.23</v>
      </c>
      <c r="F88" s="33">
        <f>Ocupacao_Calendario!C88*C88*28</f>
        <v>4959.08</v>
      </c>
      <c r="G88" s="33">
        <f>Ocupacao_Calendario!D88*C88*31</f>
        <v>4503.37</v>
      </c>
      <c r="H88" s="33">
        <f>Ocupacao_Calendario!E88*C88*30</f>
        <v>4716.3</v>
      </c>
      <c r="I88" s="33">
        <f>Ocupacao_Calendario!F88*C88*31</f>
        <v>2961.12</v>
      </c>
      <c r="J88" s="33">
        <f>Ocupacao_Calendario!G88*C88*30</f>
        <v>4656.6</v>
      </c>
      <c r="K88" s="33">
        <f>Ocupacao_Calendario!H88*C88*31</f>
        <v>4626.75</v>
      </c>
      <c r="L88" s="33">
        <f>Ocupacao_Calendario!I88*C88*31</f>
        <v>5120.27</v>
      </c>
      <c r="M88" s="33">
        <f>Ocupacao_Calendario!J88*C88*30</f>
        <v>5492.4</v>
      </c>
      <c r="N88" s="33">
        <f>Ocupacao_Calendario!K88*C88*31</f>
        <v>6107.31</v>
      </c>
      <c r="O88" s="33">
        <f>Ocupacao_Calendario!L88*C88*30</f>
        <v>4596.9</v>
      </c>
      <c r="P88" s="33">
        <f>Ocupacao_Calendario!M88*C88*31</f>
        <v>6107.31</v>
      </c>
      <c r="Q88" s="33">
        <f t="shared" si="1"/>
        <v>57980.64</v>
      </c>
      <c r="R88" s="37" t="str">
        <f>IFS(D88=2,vacation_home_main_costs!$M$2,D88=3,vacation_home_main_costs!$M$3,D88=4,vacation_home_main_costs!$M$4,D88=5,vacation_home_main_costs!$M$5,D88=6,vacation_home_main_costs!$M$6)</f>
        <v>#N/A</v>
      </c>
      <c r="S88" s="38" t="s">
        <v>55</v>
      </c>
      <c r="T88" s="34" t="str">
        <f t="shared" si="3"/>
        <v>Lucro</v>
      </c>
    </row>
    <row r="89" ht="12.75" customHeight="1">
      <c r="A89" s="8">
        <v>2.3915896E7</v>
      </c>
      <c r="B89" s="30" t="s">
        <v>133</v>
      </c>
      <c r="C89" s="11">
        <v>112.0</v>
      </c>
      <c r="D89" s="24">
        <v>2.0</v>
      </c>
      <c r="E89" s="33">
        <f>Ocupacao_Calendario!B89*C89*31</f>
        <v>2117.92</v>
      </c>
      <c r="F89" s="33">
        <f>Ocupacao_Calendario!C89*C89*28</f>
        <v>2132.48</v>
      </c>
      <c r="G89" s="33">
        <f>Ocupacao_Calendario!D89*C89*31</f>
        <v>1527.68</v>
      </c>
      <c r="H89" s="33">
        <f>Ocupacao_Calendario!E89*C89*30</f>
        <v>2217.6</v>
      </c>
      <c r="I89" s="33">
        <f>Ocupacao_Calendario!F89*C89*31</f>
        <v>2291.52</v>
      </c>
      <c r="J89" s="33">
        <f>Ocupacao_Calendario!G89*C89*30</f>
        <v>3292.8</v>
      </c>
      <c r="K89" s="33">
        <f>Ocupacao_Calendario!H89*C89*31</f>
        <v>2916.48</v>
      </c>
      <c r="L89" s="33">
        <f>Ocupacao_Calendario!I89*C89*31</f>
        <v>2812.32</v>
      </c>
      <c r="M89" s="33">
        <f>Ocupacao_Calendario!J89*C89*30</f>
        <v>3192</v>
      </c>
      <c r="N89" s="33">
        <f>Ocupacao_Calendario!K89*C89*31</f>
        <v>2916.48</v>
      </c>
      <c r="O89" s="33">
        <f>Ocupacao_Calendario!L89*C89*30</f>
        <v>3124.8</v>
      </c>
      <c r="P89" s="33">
        <f>Ocupacao_Calendario!M89*C89*31</f>
        <v>3367.84</v>
      </c>
      <c r="Q89" s="33">
        <f t="shared" si="1"/>
        <v>31909.92</v>
      </c>
      <c r="R89" s="33">
        <f>IFS(D89=2,vacation_home_main_costs!$M$2,D89=3,vacation_home_main_costs!$M$3,D89=4,vacation_home_main_costs!$M$4,D89=5,vacation_home_main_costs!$M$5,D89=6,vacation_home_main_costs!$M$6)</f>
        <v>31100</v>
      </c>
      <c r="S89" s="33">
        <f t="shared" ref="S89:S92" si="8">Q89-R89</f>
        <v>809.92</v>
      </c>
      <c r="T89" s="34" t="str">
        <f t="shared" si="3"/>
        <v>Lucro</v>
      </c>
    </row>
    <row r="90" ht="12.75" customHeight="1">
      <c r="A90" s="8">
        <v>1.9952053E7</v>
      </c>
      <c r="B90" s="30" t="s">
        <v>134</v>
      </c>
      <c r="C90" s="11">
        <v>249.0</v>
      </c>
      <c r="D90" s="24">
        <v>5.0</v>
      </c>
      <c r="E90" s="33">
        <f>Ocupacao_Calendario!B90*C90*31</f>
        <v>7333.05</v>
      </c>
      <c r="F90" s="33">
        <f>Ocupacao_Calendario!C90*C90*28</f>
        <v>6344.52</v>
      </c>
      <c r="G90" s="33">
        <f>Ocupacao_Calendario!D90*C90*31</f>
        <v>4245.45</v>
      </c>
      <c r="H90" s="33">
        <f>Ocupacao_Calendario!E90*C90*30</f>
        <v>5004.9</v>
      </c>
      <c r="I90" s="33">
        <f>Ocupacao_Calendario!F90*C90*31</f>
        <v>4554.21</v>
      </c>
      <c r="J90" s="33">
        <f>Ocupacao_Calendario!G90*C90*30</f>
        <v>5453.1</v>
      </c>
      <c r="K90" s="33">
        <f>Ocupacao_Calendario!H90*C90*31</f>
        <v>7641.81</v>
      </c>
      <c r="L90" s="33">
        <f>Ocupacao_Calendario!I90*C90*31</f>
        <v>6406.77</v>
      </c>
      <c r="M90" s="33">
        <f>Ocupacao_Calendario!J90*C90*30</f>
        <v>5751.9</v>
      </c>
      <c r="N90" s="33">
        <f>Ocupacao_Calendario!K90*C90*31</f>
        <v>7564.62</v>
      </c>
      <c r="O90" s="33">
        <f>Ocupacao_Calendario!L90*C90*30</f>
        <v>6723</v>
      </c>
      <c r="P90" s="33">
        <f>Ocupacao_Calendario!M90*C90*31</f>
        <v>7564.62</v>
      </c>
      <c r="Q90" s="33">
        <f t="shared" si="1"/>
        <v>74587.95</v>
      </c>
      <c r="R90" s="33">
        <f>IFS(D90=2,vacation_home_main_costs!$M$2,D90=3,vacation_home_main_costs!$M$3,D90=4,vacation_home_main_costs!$M$4,D90=5,vacation_home_main_costs!$M$5,D90=6,vacation_home_main_costs!$M$6)</f>
        <v>45400</v>
      </c>
      <c r="S90" s="33">
        <f t="shared" si="8"/>
        <v>29187.95</v>
      </c>
      <c r="T90" s="34" t="str">
        <f t="shared" si="3"/>
        <v>Lucro</v>
      </c>
    </row>
    <row r="91" ht="12.75" customHeight="1">
      <c r="A91" s="8">
        <v>2.2656435E7</v>
      </c>
      <c r="B91" s="30" t="s">
        <v>135</v>
      </c>
      <c r="C91" s="11">
        <v>98.0</v>
      </c>
      <c r="D91" s="24">
        <v>4.0</v>
      </c>
      <c r="E91" s="33">
        <f>Ocupacao_Calendario!B91*C91*31</f>
        <v>1913.94</v>
      </c>
      <c r="F91" s="33">
        <f>Ocupacao_Calendario!C91*C91*28</f>
        <v>2634.24</v>
      </c>
      <c r="G91" s="33">
        <f>Ocupacao_Calendario!D91*C91*31</f>
        <v>2551.92</v>
      </c>
      <c r="H91" s="33">
        <f>Ocupacao_Calendario!E91*C91*30</f>
        <v>1587.6</v>
      </c>
      <c r="I91" s="33">
        <f>Ocupacao_Calendario!F91*C91*31</f>
        <v>2126.6</v>
      </c>
      <c r="J91" s="33">
        <f>Ocupacao_Calendario!G91*C91*30</f>
        <v>2557.8</v>
      </c>
      <c r="K91" s="33">
        <f>Ocupacao_Calendario!H91*C91*31</f>
        <v>3038</v>
      </c>
      <c r="L91" s="33">
        <f>Ocupacao_Calendario!I91*C91*31</f>
        <v>2187.36</v>
      </c>
      <c r="M91" s="33">
        <f>Ocupacao_Calendario!J91*C91*30</f>
        <v>2675.4</v>
      </c>
      <c r="N91" s="33">
        <f>Ocupacao_Calendario!K91*C91*31</f>
        <v>3038</v>
      </c>
      <c r="O91" s="33">
        <f>Ocupacao_Calendario!L91*C91*30</f>
        <v>2881.2</v>
      </c>
      <c r="P91" s="33">
        <f>Ocupacao_Calendario!M91*C91*31</f>
        <v>2703.82</v>
      </c>
      <c r="Q91" s="33">
        <f t="shared" si="1"/>
        <v>29895.88</v>
      </c>
      <c r="R91" s="33">
        <f>IFS(D91=2,vacation_home_main_costs!$M$2,D91=3,vacation_home_main_costs!$M$3,D91=4,vacation_home_main_costs!$M$4,D91=5,vacation_home_main_costs!$M$5,D91=6,vacation_home_main_costs!$M$6)</f>
        <v>40660</v>
      </c>
      <c r="S91" s="33">
        <f t="shared" si="8"/>
        <v>-10764.12</v>
      </c>
      <c r="T91" s="34" t="str">
        <f t="shared" si="3"/>
        <v>Prejuizo</v>
      </c>
    </row>
    <row r="92" ht="12.75" customHeight="1">
      <c r="A92" s="8">
        <v>2.5550638E7</v>
      </c>
      <c r="B92" s="30" t="s">
        <v>136</v>
      </c>
      <c r="C92" s="11">
        <v>99.0</v>
      </c>
      <c r="D92" s="24">
        <v>2.0</v>
      </c>
      <c r="E92" s="33">
        <f>Ocupacao_Calendario!B92*C92*31</f>
        <v>2976.93</v>
      </c>
      <c r="F92" s="33">
        <f>Ocupacao_Calendario!C92*C92*28</f>
        <v>1968.12</v>
      </c>
      <c r="G92" s="33">
        <f>Ocupacao_Calendario!D92*C92*31</f>
        <v>1964.16</v>
      </c>
      <c r="H92" s="33">
        <f>Ocupacao_Calendario!E92*C92*30</f>
        <v>1663.2</v>
      </c>
      <c r="I92" s="33">
        <f>Ocupacao_Calendario!F92*C92*31</f>
        <v>2025.54</v>
      </c>
      <c r="J92" s="33">
        <f>Ocupacao_Calendario!G92*C92*30</f>
        <v>2346.3</v>
      </c>
      <c r="K92" s="33">
        <f>Ocupacao_Calendario!H92*C92*31</f>
        <v>2363.13</v>
      </c>
      <c r="L92" s="33">
        <f>Ocupacao_Calendario!I92*C92*31</f>
        <v>2884.86</v>
      </c>
      <c r="M92" s="33">
        <f>Ocupacao_Calendario!J92*C92*30</f>
        <v>2643.3</v>
      </c>
      <c r="N92" s="33">
        <f>Ocupacao_Calendario!K92*C92*31</f>
        <v>2209.68</v>
      </c>
      <c r="O92" s="33">
        <f>Ocupacao_Calendario!L92*C92*30</f>
        <v>2524.5</v>
      </c>
      <c r="P92" s="33">
        <f>Ocupacao_Calendario!M92*C92*31</f>
        <v>3038.31</v>
      </c>
      <c r="Q92" s="33">
        <f t="shared" si="1"/>
        <v>28608.03</v>
      </c>
      <c r="R92" s="33">
        <f>IFS(D92=2,vacation_home_main_costs!$M$2,D92=3,vacation_home_main_costs!$M$3,D92=4,vacation_home_main_costs!$M$4,D92=5,vacation_home_main_costs!$M$5,D92=6,vacation_home_main_costs!$M$6)</f>
        <v>31100</v>
      </c>
      <c r="S92" s="33">
        <f t="shared" si="8"/>
        <v>-2491.97</v>
      </c>
      <c r="T92" s="34" t="str">
        <f t="shared" si="3"/>
        <v>Prejuizo</v>
      </c>
    </row>
    <row r="93" ht="12.75" customHeight="1">
      <c r="A93" s="8">
        <v>2.8891005E7</v>
      </c>
      <c r="B93" s="30" t="s">
        <v>137</v>
      </c>
      <c r="C93" s="11">
        <v>60.0</v>
      </c>
      <c r="D93" s="24">
        <v>1.0</v>
      </c>
      <c r="E93" s="33">
        <f>Ocupacao_Calendario!B93*C93*31</f>
        <v>1209</v>
      </c>
      <c r="F93" s="33">
        <f>Ocupacao_Calendario!C93*C93*28</f>
        <v>1478.4</v>
      </c>
      <c r="G93" s="33">
        <f>Ocupacao_Calendario!D93*C93*31</f>
        <v>1525.2</v>
      </c>
      <c r="H93" s="33">
        <f>Ocupacao_Calendario!E93*C93*30</f>
        <v>1512</v>
      </c>
      <c r="I93" s="33">
        <f>Ocupacao_Calendario!F93*C93*31</f>
        <v>781.2</v>
      </c>
      <c r="J93" s="33">
        <f>Ocupacao_Calendario!G93*C93*30</f>
        <v>1314</v>
      </c>
      <c r="K93" s="33">
        <f>Ocupacao_Calendario!H93*C93*31</f>
        <v>1469.4</v>
      </c>
      <c r="L93" s="33">
        <f>Ocupacao_Calendario!I93*C93*31</f>
        <v>1804.2</v>
      </c>
      <c r="M93" s="33">
        <f>Ocupacao_Calendario!J93*C93*30</f>
        <v>1746</v>
      </c>
      <c r="N93" s="33">
        <f>Ocupacao_Calendario!K93*C93*31</f>
        <v>1841.4</v>
      </c>
      <c r="O93" s="33">
        <f>Ocupacao_Calendario!L93*C93*30</f>
        <v>1476</v>
      </c>
      <c r="P93" s="33">
        <f>Ocupacao_Calendario!M93*C93*31</f>
        <v>1283.4</v>
      </c>
      <c r="Q93" s="33">
        <f t="shared" si="1"/>
        <v>17440.2</v>
      </c>
      <c r="R93" s="37" t="str">
        <f>IFS(D93=2,vacation_home_main_costs!$M$2,D93=3,vacation_home_main_costs!$M$3,D93=4,vacation_home_main_costs!$M$4,D93=5,vacation_home_main_costs!$M$5,D93=6,vacation_home_main_costs!$M$6)</f>
        <v>#N/A</v>
      </c>
      <c r="S93" s="38" t="s">
        <v>55</v>
      </c>
      <c r="T93" s="34" t="str">
        <f t="shared" si="3"/>
        <v>Lucro</v>
      </c>
    </row>
    <row r="94" ht="12.75" customHeight="1">
      <c r="A94" s="8">
        <v>1734922.0</v>
      </c>
      <c r="B94" s="30" t="s">
        <v>138</v>
      </c>
      <c r="C94" s="11">
        <v>71.0</v>
      </c>
      <c r="D94" s="24">
        <v>3.0</v>
      </c>
      <c r="E94" s="33">
        <f>Ocupacao_Calendario!B94*C94*31</f>
        <v>1408.64</v>
      </c>
      <c r="F94" s="33">
        <f>Ocupacao_Calendario!C94*C94*28</f>
        <v>1669.92</v>
      </c>
      <c r="G94" s="33">
        <f>Ocupacao_Calendario!D94*C94*31</f>
        <v>1452.66</v>
      </c>
      <c r="H94" s="33">
        <f>Ocupacao_Calendario!E94*C94*30</f>
        <v>1256.7</v>
      </c>
      <c r="I94" s="33">
        <f>Ocupacao_Calendario!F94*C94*31</f>
        <v>1298.59</v>
      </c>
      <c r="J94" s="33">
        <f>Ocupacao_Calendario!G94*C94*30</f>
        <v>2023.5</v>
      </c>
      <c r="K94" s="33">
        <f>Ocupacao_Calendario!H94*C94*31</f>
        <v>1540.7</v>
      </c>
      <c r="L94" s="33">
        <f>Ocupacao_Calendario!I94*C94*31</f>
        <v>1980.9</v>
      </c>
      <c r="M94" s="33">
        <f>Ocupacao_Calendario!J94*C94*30</f>
        <v>2087.4</v>
      </c>
      <c r="N94" s="33">
        <f>Ocupacao_Calendario!K94*C94*31</f>
        <v>1826.83</v>
      </c>
      <c r="O94" s="33">
        <f>Ocupacao_Calendario!L94*C94*30</f>
        <v>1874.4</v>
      </c>
      <c r="P94" s="33">
        <f>Ocupacao_Calendario!M94*C94*31</f>
        <v>1716.78</v>
      </c>
      <c r="Q94" s="33">
        <f t="shared" si="1"/>
        <v>20137.02</v>
      </c>
      <c r="R94" s="33">
        <f>IFS(D94=2,vacation_home_main_costs!$M$2,D94=3,vacation_home_main_costs!$M$3,D94=4,vacation_home_main_costs!$M$4,D94=5,vacation_home_main_costs!$M$5,D94=6,vacation_home_main_costs!$M$6)</f>
        <v>34800</v>
      </c>
      <c r="S94" s="33">
        <f t="shared" ref="S94:S100" si="9">Q94-R94</f>
        <v>-14662.98</v>
      </c>
      <c r="T94" s="34" t="str">
        <f t="shared" si="3"/>
        <v>Prejuizo</v>
      </c>
    </row>
    <row r="95" ht="12.75" customHeight="1">
      <c r="A95" s="8">
        <v>3.0443579E7</v>
      </c>
      <c r="B95" s="30" t="s">
        <v>139</v>
      </c>
      <c r="C95" s="11">
        <v>119.0</v>
      </c>
      <c r="D95" s="24">
        <v>4.0</v>
      </c>
      <c r="E95" s="33">
        <f>Ocupacao_Calendario!B95*C95*31</f>
        <v>2766.75</v>
      </c>
      <c r="F95" s="33">
        <f>Ocupacao_Calendario!C95*C95*28</f>
        <v>2698.92</v>
      </c>
      <c r="G95" s="33">
        <f>Ocupacao_Calendario!D95*C95*31</f>
        <v>2692.97</v>
      </c>
      <c r="H95" s="33">
        <f>Ocupacao_Calendario!E95*C95*30</f>
        <v>1999.2</v>
      </c>
      <c r="I95" s="33">
        <f>Ocupacao_Calendario!F95*C95*31</f>
        <v>2951.2</v>
      </c>
      <c r="J95" s="33">
        <f>Ocupacao_Calendario!G95*C95*30</f>
        <v>2963.1</v>
      </c>
      <c r="K95" s="33">
        <f>Ocupacao_Calendario!H95*C95*31</f>
        <v>2766.75</v>
      </c>
      <c r="L95" s="33">
        <f>Ocupacao_Calendario!I95*C95*31</f>
        <v>3356.99</v>
      </c>
      <c r="M95" s="33">
        <f>Ocupacao_Calendario!J95*C95*30</f>
        <v>2891.7</v>
      </c>
      <c r="N95" s="33">
        <f>Ocupacao_Calendario!K95*C95*31</f>
        <v>2619.19</v>
      </c>
      <c r="O95" s="33">
        <f>Ocupacao_Calendario!L95*C95*30</f>
        <v>2856</v>
      </c>
      <c r="P95" s="33">
        <f>Ocupacao_Calendario!M95*C95*31</f>
        <v>3135.65</v>
      </c>
      <c r="Q95" s="33">
        <f t="shared" si="1"/>
        <v>33698.42</v>
      </c>
      <c r="R95" s="33">
        <f>IFS(D95=2,vacation_home_main_costs!$M$2,D95=3,vacation_home_main_costs!$M$3,D95=4,vacation_home_main_costs!$M$4,D95=5,vacation_home_main_costs!$M$5,D95=6,vacation_home_main_costs!$M$6)</f>
        <v>40660</v>
      </c>
      <c r="S95" s="33">
        <f t="shared" si="9"/>
        <v>-6961.58</v>
      </c>
      <c r="T95" s="34" t="str">
        <f t="shared" si="3"/>
        <v>Prejuizo</v>
      </c>
    </row>
    <row r="96" ht="12.75" customHeight="1">
      <c r="A96" s="8">
        <v>1.976274E7</v>
      </c>
      <c r="B96" s="30" t="s">
        <v>140</v>
      </c>
      <c r="C96" s="11">
        <v>90.0</v>
      </c>
      <c r="D96" s="24">
        <v>2.0</v>
      </c>
      <c r="E96" s="33">
        <f>Ocupacao_Calendario!B96*C96*31</f>
        <v>2120.4</v>
      </c>
      <c r="F96" s="33">
        <f>Ocupacao_Calendario!C96*C96*28</f>
        <v>2368.8</v>
      </c>
      <c r="G96" s="33">
        <f>Ocupacao_Calendario!D96*C96*31</f>
        <v>1646.1</v>
      </c>
      <c r="H96" s="33">
        <f>Ocupacao_Calendario!E96*C96*30</f>
        <v>1458</v>
      </c>
      <c r="I96" s="33">
        <f>Ocupacao_Calendario!F96*C96*31</f>
        <v>1143.9</v>
      </c>
      <c r="J96" s="33">
        <f>Ocupacao_Calendario!G96*C96*30</f>
        <v>2619</v>
      </c>
      <c r="K96" s="33">
        <f>Ocupacao_Calendario!H96*C96*31</f>
        <v>2064.6</v>
      </c>
      <c r="L96" s="33">
        <f>Ocupacao_Calendario!I96*C96*31</f>
        <v>2036.7</v>
      </c>
      <c r="M96" s="33">
        <f>Ocupacao_Calendario!J96*C96*30</f>
        <v>2646</v>
      </c>
      <c r="N96" s="33">
        <f>Ocupacao_Calendario!K96*C96*31</f>
        <v>2455.2</v>
      </c>
      <c r="O96" s="33">
        <f>Ocupacao_Calendario!L96*C96*30</f>
        <v>2349</v>
      </c>
      <c r="P96" s="33">
        <f>Ocupacao_Calendario!M96*C96*31</f>
        <v>2455.2</v>
      </c>
      <c r="Q96" s="33">
        <f t="shared" si="1"/>
        <v>25362.9</v>
      </c>
      <c r="R96" s="33">
        <f>IFS(D96=2,vacation_home_main_costs!$M$2,D96=3,vacation_home_main_costs!$M$3,D96=4,vacation_home_main_costs!$M$4,D96=5,vacation_home_main_costs!$M$5,D96=6,vacation_home_main_costs!$M$6)</f>
        <v>31100</v>
      </c>
      <c r="S96" s="33">
        <f t="shared" si="9"/>
        <v>-5737.1</v>
      </c>
      <c r="T96" s="34" t="str">
        <f t="shared" si="3"/>
        <v>Prejuizo</v>
      </c>
    </row>
    <row r="97" ht="12.75" customHeight="1">
      <c r="A97" s="8">
        <v>1.6283846E7</v>
      </c>
      <c r="B97" s="30" t="s">
        <v>141</v>
      </c>
      <c r="C97" s="11">
        <v>125.0</v>
      </c>
      <c r="D97" s="24">
        <v>4.0</v>
      </c>
      <c r="E97" s="33">
        <f>Ocupacao_Calendario!B97*C97*31</f>
        <v>2480</v>
      </c>
      <c r="F97" s="33">
        <f>Ocupacao_Calendario!C97*C97*28</f>
        <v>3500</v>
      </c>
      <c r="G97" s="33">
        <f>Ocupacao_Calendario!D97*C97*31</f>
        <v>2480</v>
      </c>
      <c r="H97" s="33">
        <f>Ocupacao_Calendario!E97*C97*30</f>
        <v>2587.5</v>
      </c>
      <c r="I97" s="33">
        <f>Ocupacao_Calendario!F97*C97*31</f>
        <v>2673.75</v>
      </c>
      <c r="J97" s="33">
        <f>Ocupacao_Calendario!G97*C97*30</f>
        <v>3262.5</v>
      </c>
      <c r="K97" s="33">
        <f>Ocupacao_Calendario!H97*C97*31</f>
        <v>3177.5</v>
      </c>
      <c r="L97" s="33">
        <f>Ocupacao_Calendario!I97*C97*31</f>
        <v>3216.25</v>
      </c>
      <c r="M97" s="33">
        <f>Ocupacao_Calendario!J97*C97*30</f>
        <v>3750</v>
      </c>
      <c r="N97" s="33">
        <f>Ocupacao_Calendario!K97*C97*31</f>
        <v>3720</v>
      </c>
      <c r="O97" s="33">
        <f>Ocupacao_Calendario!L97*C97*30</f>
        <v>3112.5</v>
      </c>
      <c r="P97" s="33">
        <f>Ocupacao_Calendario!M97*C97*31</f>
        <v>2945</v>
      </c>
      <c r="Q97" s="33">
        <f t="shared" si="1"/>
        <v>36905</v>
      </c>
      <c r="R97" s="33">
        <f>IFS(D97=2,vacation_home_main_costs!$M$2,D97=3,vacation_home_main_costs!$M$3,D97=4,vacation_home_main_costs!$M$4,D97=5,vacation_home_main_costs!$M$5,D97=6,vacation_home_main_costs!$M$6)</f>
        <v>40660</v>
      </c>
      <c r="S97" s="33">
        <f t="shared" si="9"/>
        <v>-3755</v>
      </c>
      <c r="T97" s="34" t="str">
        <f t="shared" si="3"/>
        <v>Prejuizo</v>
      </c>
    </row>
    <row r="98" ht="12.75" customHeight="1">
      <c r="A98" s="8">
        <v>1569029.0</v>
      </c>
      <c r="B98" s="30" t="s">
        <v>142</v>
      </c>
      <c r="C98" s="11">
        <v>98.0</v>
      </c>
      <c r="D98" s="24">
        <v>3.0</v>
      </c>
      <c r="E98" s="33">
        <f>Ocupacao_Calendario!B98*C98*31</f>
        <v>2916.48</v>
      </c>
      <c r="F98" s="33">
        <f>Ocupacao_Calendario!C98*C98*28</f>
        <v>2277.52</v>
      </c>
      <c r="G98" s="33">
        <f>Ocupacao_Calendario!D98*C98*31</f>
        <v>2369.64</v>
      </c>
      <c r="H98" s="33">
        <f>Ocupacao_Calendario!E98*C98*30</f>
        <v>2616.6</v>
      </c>
      <c r="I98" s="33">
        <f>Ocupacao_Calendario!F98*C98*31</f>
        <v>2551.92</v>
      </c>
      <c r="J98" s="33">
        <f>Ocupacao_Calendario!G98*C98*30</f>
        <v>2851.8</v>
      </c>
      <c r="K98" s="33">
        <f>Ocupacao_Calendario!H98*C98*31</f>
        <v>3007.62</v>
      </c>
      <c r="L98" s="33">
        <f>Ocupacao_Calendario!I98*C98*31</f>
        <v>2946.86</v>
      </c>
      <c r="M98" s="33">
        <f>Ocupacao_Calendario!J98*C98*30</f>
        <v>2205</v>
      </c>
      <c r="N98" s="33">
        <f>Ocupacao_Calendario!K98*C98*31</f>
        <v>2825.34</v>
      </c>
      <c r="O98" s="33">
        <f>Ocupacao_Calendario!L98*C98*30</f>
        <v>2410.8</v>
      </c>
      <c r="P98" s="33">
        <f>Ocupacao_Calendario!M98*C98*31</f>
        <v>2703.82</v>
      </c>
      <c r="Q98" s="33">
        <f t="shared" si="1"/>
        <v>31683.4</v>
      </c>
      <c r="R98" s="33">
        <f>IFS(D98=2,vacation_home_main_costs!$M$2,D98=3,vacation_home_main_costs!$M$3,D98=4,vacation_home_main_costs!$M$4,D98=5,vacation_home_main_costs!$M$5,D98=6,vacation_home_main_costs!$M$6)</f>
        <v>34800</v>
      </c>
      <c r="S98" s="33">
        <f t="shared" si="9"/>
        <v>-3116.6</v>
      </c>
      <c r="T98" s="34" t="str">
        <f t="shared" si="3"/>
        <v>Prejuizo</v>
      </c>
    </row>
    <row r="99" ht="12.75" customHeight="1">
      <c r="A99" s="8">
        <v>1.3924071E7</v>
      </c>
      <c r="B99" s="30" t="s">
        <v>143</v>
      </c>
      <c r="C99" s="11">
        <v>129.0</v>
      </c>
      <c r="D99" s="24">
        <v>6.0</v>
      </c>
      <c r="E99" s="33">
        <f>Ocupacao_Calendario!B99*C99*31</f>
        <v>2879.28</v>
      </c>
      <c r="F99" s="33">
        <f>Ocupacao_Calendario!C99*C99*28</f>
        <v>2817.36</v>
      </c>
      <c r="G99" s="33">
        <f>Ocupacao_Calendario!D99*C99*31</f>
        <v>2919.27</v>
      </c>
      <c r="H99" s="33">
        <f>Ocupacao_Calendario!E99*C99*30</f>
        <v>3173.4</v>
      </c>
      <c r="I99" s="33">
        <f>Ocupacao_Calendario!F99*C99*31</f>
        <v>3159.21</v>
      </c>
      <c r="J99" s="33">
        <f>Ocupacao_Calendario!G99*C99*30</f>
        <v>2941.2</v>
      </c>
      <c r="K99" s="33">
        <f>Ocupacao_Calendario!H99*C99*31</f>
        <v>3719.07</v>
      </c>
      <c r="L99" s="33">
        <f>Ocupacao_Calendario!I99*C99*31</f>
        <v>3799.05</v>
      </c>
      <c r="M99" s="33">
        <f>Ocupacao_Calendario!J99*C99*30</f>
        <v>3483</v>
      </c>
      <c r="N99" s="33">
        <f>Ocupacao_Calendario!K99*C99*31</f>
        <v>3639.09</v>
      </c>
      <c r="O99" s="33">
        <f>Ocupacao_Calendario!L99*C99*30</f>
        <v>3483</v>
      </c>
      <c r="P99" s="33">
        <f>Ocupacao_Calendario!M99*C99*31</f>
        <v>2879.28</v>
      </c>
      <c r="Q99" s="33">
        <f t="shared" si="1"/>
        <v>38892.21</v>
      </c>
      <c r="R99" s="33">
        <f>IFS(D99=2,vacation_home_main_costs!$M$2,D99=3,vacation_home_main_costs!$M$3,D99=4,vacation_home_main_costs!$M$4,D99=5,vacation_home_main_costs!$M$5,D99=6,vacation_home_main_costs!$M$6)</f>
        <v>51900</v>
      </c>
      <c r="S99" s="33">
        <f t="shared" si="9"/>
        <v>-13007.79</v>
      </c>
      <c r="T99" s="34" t="str">
        <f t="shared" si="3"/>
        <v>Prejuizo</v>
      </c>
    </row>
    <row r="100" ht="12.75" customHeight="1">
      <c r="A100" s="8">
        <v>1.0659478E7</v>
      </c>
      <c r="B100" s="30" t="s">
        <v>144</v>
      </c>
      <c r="C100" s="11">
        <v>135.0</v>
      </c>
      <c r="D100" s="24">
        <v>4.0</v>
      </c>
      <c r="E100" s="33">
        <f>Ocupacao_Calendario!B100*C100*31</f>
        <v>3096.9</v>
      </c>
      <c r="F100" s="33">
        <f>Ocupacao_Calendario!C100*C100*28</f>
        <v>3439.8</v>
      </c>
      <c r="G100" s="33">
        <f>Ocupacao_Calendario!D100*C100*31</f>
        <v>2594.7</v>
      </c>
      <c r="H100" s="33">
        <f>Ocupacao_Calendario!E100*C100*30</f>
        <v>1984.5</v>
      </c>
      <c r="I100" s="33">
        <f>Ocupacao_Calendario!F100*C100*31</f>
        <v>2427.3</v>
      </c>
      <c r="J100" s="33">
        <f>Ocupacao_Calendario!G100*C100*30</f>
        <v>3402</v>
      </c>
      <c r="K100" s="33">
        <f>Ocupacao_Calendario!H100*C100*31</f>
        <v>3431.7</v>
      </c>
      <c r="L100" s="33">
        <f>Ocupacao_Calendario!I100*C100*31</f>
        <v>3599.1</v>
      </c>
      <c r="M100" s="33">
        <f>Ocupacao_Calendario!J100*C100*30</f>
        <v>2956.5</v>
      </c>
      <c r="N100" s="33">
        <f>Ocupacao_Calendario!K100*C100*31</f>
        <v>4059.45</v>
      </c>
      <c r="O100" s="33">
        <f>Ocupacao_Calendario!L100*C100*30</f>
        <v>3280.5</v>
      </c>
      <c r="P100" s="33">
        <f>Ocupacao_Calendario!M100*C100*31</f>
        <v>3599.1</v>
      </c>
      <c r="Q100" s="33">
        <f t="shared" si="1"/>
        <v>37871.55</v>
      </c>
      <c r="R100" s="33">
        <f>IFS(D100=2,vacation_home_main_costs!$M$2,D100=3,vacation_home_main_costs!$M$3,D100=4,vacation_home_main_costs!$M$4,D100=5,vacation_home_main_costs!$M$5,D100=6,vacation_home_main_costs!$M$6)</f>
        <v>40660</v>
      </c>
      <c r="S100" s="33">
        <f t="shared" si="9"/>
        <v>-2788.45</v>
      </c>
      <c r="T100" s="34" t="str">
        <f t="shared" si="3"/>
        <v>Prejuizo</v>
      </c>
    </row>
    <row r="101" ht="12.75" customHeight="1">
      <c r="A101" s="8">
        <v>2.3627216E7</v>
      </c>
      <c r="B101" s="30" t="s">
        <v>145</v>
      </c>
      <c r="C101" s="11">
        <v>50.0</v>
      </c>
      <c r="D101" s="24">
        <v>1.0</v>
      </c>
      <c r="E101" s="33">
        <f>Ocupacao_Calendario!B101*C101*31</f>
        <v>1503.5</v>
      </c>
      <c r="F101" s="33">
        <f>Ocupacao_Calendario!C101*C101*28</f>
        <v>1022</v>
      </c>
      <c r="G101" s="33">
        <f>Ocupacao_Calendario!D101*C101*31</f>
        <v>1147</v>
      </c>
      <c r="H101" s="33">
        <f>Ocupacao_Calendario!E101*C101*30</f>
        <v>1335</v>
      </c>
      <c r="I101" s="33">
        <f>Ocupacao_Calendario!F101*C101*31</f>
        <v>620</v>
      </c>
      <c r="J101" s="33">
        <f>Ocupacao_Calendario!G101*C101*30</f>
        <v>1110</v>
      </c>
      <c r="K101" s="33">
        <f>Ocupacao_Calendario!H101*C101*31</f>
        <v>1317.5</v>
      </c>
      <c r="L101" s="33">
        <f>Ocupacao_Calendario!I101*C101*31</f>
        <v>1085</v>
      </c>
      <c r="M101" s="33">
        <f>Ocupacao_Calendario!J101*C101*30</f>
        <v>1320</v>
      </c>
      <c r="N101" s="33">
        <f>Ocupacao_Calendario!K101*C101*31</f>
        <v>1286.5</v>
      </c>
      <c r="O101" s="33">
        <f>Ocupacao_Calendario!L101*C101*30</f>
        <v>1500</v>
      </c>
      <c r="P101" s="33">
        <f>Ocupacao_Calendario!M101*C101*31</f>
        <v>1054</v>
      </c>
      <c r="Q101" s="33">
        <f t="shared" si="1"/>
        <v>14300.5</v>
      </c>
      <c r="R101" s="37" t="str">
        <f>IFS(D101=2,vacation_home_main_costs!$M$2,D101=3,vacation_home_main_costs!$M$3,D101=4,vacation_home_main_costs!$M$4,D101=5,vacation_home_main_costs!$M$5,D101=6,vacation_home_main_costs!$M$6)</f>
        <v>#N/A</v>
      </c>
      <c r="S101" s="38" t="s">
        <v>55</v>
      </c>
      <c r="T101" s="34" t="str">
        <f t="shared" si="3"/>
        <v>Lucro</v>
      </c>
    </row>
    <row r="102" ht="12.75" customHeight="1">
      <c r="A102" s="8">
        <v>2.9353224E7</v>
      </c>
      <c r="B102" s="30" t="s">
        <v>146</v>
      </c>
      <c r="C102" s="11">
        <v>281.0</v>
      </c>
      <c r="D102" s="24">
        <v>8.0</v>
      </c>
      <c r="E102" s="33">
        <f>Ocupacao_Calendario!B102*C102*31</f>
        <v>6620.36</v>
      </c>
      <c r="F102" s="33">
        <f>Ocupacao_Calendario!C102*C102*28</f>
        <v>6294.4</v>
      </c>
      <c r="G102" s="33">
        <f>Ocupacao_Calendario!D102*C102*31</f>
        <v>4094.17</v>
      </c>
      <c r="H102" s="33">
        <f>Ocupacao_Calendario!E102*C102*30</f>
        <v>5901</v>
      </c>
      <c r="I102" s="33">
        <f>Ocupacao_Calendario!F102*C102*31</f>
        <v>6533.25</v>
      </c>
      <c r="J102" s="33">
        <f>Ocupacao_Calendario!G102*C102*30</f>
        <v>7249.8</v>
      </c>
      <c r="K102" s="33">
        <f>Ocupacao_Calendario!H102*C102*31</f>
        <v>7317.24</v>
      </c>
      <c r="L102" s="33">
        <f>Ocupacao_Calendario!I102*C102*31</f>
        <v>8362.56</v>
      </c>
      <c r="M102" s="33">
        <f>Ocupacao_Calendario!J102*C102*30</f>
        <v>7587</v>
      </c>
      <c r="N102" s="33">
        <f>Ocupacao_Calendario!K102*C102*31</f>
        <v>8623.89</v>
      </c>
      <c r="O102" s="33">
        <f>Ocupacao_Calendario!L102*C102*30</f>
        <v>6322.5</v>
      </c>
      <c r="P102" s="33">
        <f>Ocupacao_Calendario!M102*C102*31</f>
        <v>6271.92</v>
      </c>
      <c r="Q102" s="33">
        <f t="shared" si="1"/>
        <v>81178.09</v>
      </c>
      <c r="R102" s="37" t="str">
        <f>IFS(D102=2,vacation_home_main_costs!$M$2,D102=3,vacation_home_main_costs!$M$3,D102=4,vacation_home_main_costs!$M$4,D102=5,vacation_home_main_costs!$M$5,D102=6,vacation_home_main_costs!$M$6)</f>
        <v>#N/A</v>
      </c>
      <c r="S102" s="38" t="s">
        <v>55</v>
      </c>
      <c r="T102" s="34" t="str">
        <f t="shared" si="3"/>
        <v>Lucro</v>
      </c>
    </row>
    <row r="103" ht="12.75" customHeight="1">
      <c r="A103" s="8">
        <v>287406.0</v>
      </c>
      <c r="B103" s="30" t="s">
        <v>147</v>
      </c>
      <c r="C103" s="11">
        <v>99.0</v>
      </c>
      <c r="D103" s="24">
        <v>3.0</v>
      </c>
      <c r="E103" s="33">
        <f>Ocupacao_Calendario!B103*C103*31</f>
        <v>2025.54</v>
      </c>
      <c r="F103" s="33">
        <f>Ocupacao_Calendario!C103*C103*28</f>
        <v>2328.48</v>
      </c>
      <c r="G103" s="33">
        <f>Ocupacao_Calendario!D103*C103*31</f>
        <v>2025.54</v>
      </c>
      <c r="H103" s="33">
        <f>Ocupacao_Calendario!E103*C103*30</f>
        <v>1425.6</v>
      </c>
      <c r="I103" s="33">
        <f>Ocupacao_Calendario!F103*C103*31</f>
        <v>1473.12</v>
      </c>
      <c r="J103" s="33">
        <f>Ocupacao_Calendario!G103*C103*30</f>
        <v>2168.1</v>
      </c>
      <c r="K103" s="33">
        <f>Ocupacao_Calendario!H103*C103*31</f>
        <v>2639.34</v>
      </c>
      <c r="L103" s="33">
        <f>Ocupacao_Calendario!I103*C103*31</f>
        <v>2884.86</v>
      </c>
      <c r="M103" s="33">
        <f>Ocupacao_Calendario!J103*C103*30</f>
        <v>2316.6</v>
      </c>
      <c r="N103" s="33">
        <f>Ocupacao_Calendario!K103*C103*31</f>
        <v>2485.89</v>
      </c>
      <c r="O103" s="33">
        <f>Ocupacao_Calendario!L103*C103*30</f>
        <v>2851.2</v>
      </c>
      <c r="P103" s="33">
        <f>Ocupacao_Calendario!M103*C103*31</f>
        <v>2363.13</v>
      </c>
      <c r="Q103" s="33">
        <f t="shared" si="1"/>
        <v>26987.4</v>
      </c>
      <c r="R103" s="33">
        <f>IFS(D103=2,vacation_home_main_costs!$M$2,D103=3,vacation_home_main_costs!$M$3,D103=4,vacation_home_main_costs!$M$4,D103=5,vacation_home_main_costs!$M$5,D103=6,vacation_home_main_costs!$M$6)</f>
        <v>34800</v>
      </c>
      <c r="S103" s="33">
        <f t="shared" ref="S103:S108" si="10">Q103-R103</f>
        <v>-7812.6</v>
      </c>
      <c r="T103" s="34" t="str">
        <f t="shared" si="3"/>
        <v>Prejuizo</v>
      </c>
    </row>
    <row r="104" ht="12.75" customHeight="1">
      <c r="A104" s="8">
        <v>1.8791709E7</v>
      </c>
      <c r="B104" s="30" t="s">
        <v>148</v>
      </c>
      <c r="C104" s="11">
        <v>145.0</v>
      </c>
      <c r="D104" s="24">
        <v>4.0</v>
      </c>
      <c r="E104" s="33">
        <f>Ocupacao_Calendario!B104*C104*31</f>
        <v>3056.6</v>
      </c>
      <c r="F104" s="33">
        <f>Ocupacao_Calendario!C104*C104*28</f>
        <v>3978.8</v>
      </c>
      <c r="G104" s="33">
        <f>Ocupacao_Calendario!D104*C104*31</f>
        <v>3371.25</v>
      </c>
      <c r="H104" s="33">
        <f>Ocupacao_Calendario!E104*C104*30</f>
        <v>3175.5</v>
      </c>
      <c r="I104" s="33">
        <f>Ocupacao_Calendario!F104*C104*31</f>
        <v>3371.25</v>
      </c>
      <c r="J104" s="33">
        <f>Ocupacao_Calendario!G104*C104*30</f>
        <v>3045</v>
      </c>
      <c r="K104" s="33">
        <f>Ocupacao_Calendario!H104*C104*31</f>
        <v>4135.4</v>
      </c>
      <c r="L104" s="33">
        <f>Ocupacao_Calendario!I104*C104*31</f>
        <v>3730.85</v>
      </c>
      <c r="M104" s="33">
        <f>Ocupacao_Calendario!J104*C104*30</f>
        <v>3654</v>
      </c>
      <c r="N104" s="33">
        <f>Ocupacao_Calendario!K104*C104*31</f>
        <v>3640.95</v>
      </c>
      <c r="O104" s="33">
        <f>Ocupacao_Calendario!L104*C104*30</f>
        <v>3262.5</v>
      </c>
      <c r="P104" s="33">
        <f>Ocupacao_Calendario!M104*C104*31</f>
        <v>3551.05</v>
      </c>
      <c r="Q104" s="33">
        <f t="shared" si="1"/>
        <v>41973.15</v>
      </c>
      <c r="R104" s="33">
        <f>IFS(D104=2,vacation_home_main_costs!$M$2,D104=3,vacation_home_main_costs!$M$3,D104=4,vacation_home_main_costs!$M$4,D104=5,vacation_home_main_costs!$M$5,D104=6,vacation_home_main_costs!$M$6)</f>
        <v>40660</v>
      </c>
      <c r="S104" s="33">
        <f t="shared" si="10"/>
        <v>1313.15</v>
      </c>
      <c r="T104" s="34" t="str">
        <f t="shared" si="3"/>
        <v>Lucro</v>
      </c>
    </row>
    <row r="105" ht="12.75" customHeight="1">
      <c r="A105" s="8">
        <v>1.7875047E7</v>
      </c>
      <c r="B105" s="30" t="s">
        <v>149</v>
      </c>
      <c r="C105" s="11">
        <v>80.0</v>
      </c>
      <c r="D105" s="24">
        <v>3.0</v>
      </c>
      <c r="E105" s="33">
        <f>Ocupacao_Calendario!B105*C105*31</f>
        <v>1909.6</v>
      </c>
      <c r="F105" s="33">
        <f>Ocupacao_Calendario!C105*C105*28</f>
        <v>1859.2</v>
      </c>
      <c r="G105" s="33">
        <f>Ocupacao_Calendario!D105*C105*31</f>
        <v>1190.4</v>
      </c>
      <c r="H105" s="33">
        <f>Ocupacao_Calendario!E105*C105*30</f>
        <v>1128</v>
      </c>
      <c r="I105" s="33">
        <f>Ocupacao_Calendario!F105*C105*31</f>
        <v>1339.2</v>
      </c>
      <c r="J105" s="33">
        <f>Ocupacao_Calendario!G105*C105*30</f>
        <v>2304</v>
      </c>
      <c r="K105" s="33">
        <f>Ocupacao_Calendario!H105*C105*31</f>
        <v>2430.4</v>
      </c>
      <c r="L105" s="33">
        <f>Ocupacao_Calendario!I105*C105*31</f>
        <v>2157.6</v>
      </c>
      <c r="M105" s="33">
        <f>Ocupacao_Calendario!J105*C105*30</f>
        <v>1968</v>
      </c>
      <c r="N105" s="33">
        <f>Ocupacao_Calendario!K105*C105*31</f>
        <v>2380.8</v>
      </c>
      <c r="O105" s="33">
        <f>Ocupacao_Calendario!L105*C105*30</f>
        <v>1800</v>
      </c>
      <c r="P105" s="33">
        <f>Ocupacao_Calendario!M105*C105*31</f>
        <v>2331.2</v>
      </c>
      <c r="Q105" s="33">
        <f t="shared" si="1"/>
        <v>22798.4</v>
      </c>
      <c r="R105" s="33">
        <f>IFS(D105=2,vacation_home_main_costs!$M$2,D105=3,vacation_home_main_costs!$M$3,D105=4,vacation_home_main_costs!$M$4,D105=5,vacation_home_main_costs!$M$5,D105=6,vacation_home_main_costs!$M$6)</f>
        <v>34800</v>
      </c>
      <c r="S105" s="33">
        <f t="shared" si="10"/>
        <v>-12001.6</v>
      </c>
      <c r="T105" s="34" t="str">
        <f t="shared" si="3"/>
        <v>Prejuizo</v>
      </c>
    </row>
    <row r="106" ht="12.75" customHeight="1">
      <c r="A106" s="8">
        <v>1.381199E7</v>
      </c>
      <c r="B106" s="30" t="s">
        <v>150</v>
      </c>
      <c r="C106" s="11">
        <v>75.0</v>
      </c>
      <c r="D106" s="24">
        <v>3.0</v>
      </c>
      <c r="E106" s="33">
        <f>Ocupacao_Calendario!B106*C106*31</f>
        <v>2255.25</v>
      </c>
      <c r="F106" s="33">
        <f>Ocupacao_Calendario!C106*C106*28</f>
        <v>2079</v>
      </c>
      <c r="G106" s="33">
        <f>Ocupacao_Calendario!D106*C106*31</f>
        <v>1953</v>
      </c>
      <c r="H106" s="33">
        <f>Ocupacao_Calendario!E106*C106*30</f>
        <v>1305</v>
      </c>
      <c r="I106" s="33">
        <f>Ocupacao_Calendario!F106*C106*31</f>
        <v>1278.75</v>
      </c>
      <c r="J106" s="33">
        <f>Ocupacao_Calendario!G106*C106*30</f>
        <v>1800</v>
      </c>
      <c r="K106" s="33">
        <f>Ocupacao_Calendario!H106*C106*31</f>
        <v>2325</v>
      </c>
      <c r="L106" s="33">
        <f>Ocupacao_Calendario!I106*C106*31</f>
        <v>1581</v>
      </c>
      <c r="M106" s="33">
        <f>Ocupacao_Calendario!J106*C106*30</f>
        <v>2160</v>
      </c>
      <c r="N106" s="33">
        <f>Ocupacao_Calendario!K106*C106*31</f>
        <v>2185.5</v>
      </c>
      <c r="O106" s="33">
        <f>Ocupacao_Calendario!L106*C106*30</f>
        <v>1687.5</v>
      </c>
      <c r="P106" s="33">
        <f>Ocupacao_Calendario!M106*C106*31</f>
        <v>2092.5</v>
      </c>
      <c r="Q106" s="33">
        <f t="shared" si="1"/>
        <v>22702.5</v>
      </c>
      <c r="R106" s="33">
        <f>IFS(D106=2,vacation_home_main_costs!$M$2,D106=3,vacation_home_main_costs!$M$3,D106=4,vacation_home_main_costs!$M$4,D106=5,vacation_home_main_costs!$M$5,D106=6,vacation_home_main_costs!$M$6)</f>
        <v>34800</v>
      </c>
      <c r="S106" s="33">
        <f t="shared" si="10"/>
        <v>-12097.5</v>
      </c>
      <c r="T106" s="34" t="str">
        <f t="shared" si="3"/>
        <v>Prejuizo</v>
      </c>
    </row>
    <row r="107" ht="12.75" customHeight="1">
      <c r="A107" s="8">
        <v>2.5297365E7</v>
      </c>
      <c r="B107" s="30" t="s">
        <v>151</v>
      </c>
      <c r="C107" s="11">
        <v>97.0</v>
      </c>
      <c r="D107" s="24">
        <v>2.0</v>
      </c>
      <c r="E107" s="33">
        <f>Ocupacao_Calendario!B107*C107*31</f>
        <v>2074.83</v>
      </c>
      <c r="F107" s="33">
        <f>Ocupacao_Calendario!C107*C107*28</f>
        <v>2335.76</v>
      </c>
      <c r="G107" s="33">
        <f>Ocupacao_Calendario!D107*C107*31</f>
        <v>1262.94</v>
      </c>
      <c r="H107" s="33">
        <f>Ocupacao_Calendario!E107*C107*30</f>
        <v>2066.1</v>
      </c>
      <c r="I107" s="33">
        <f>Ocupacao_Calendario!F107*C107*31</f>
        <v>1683.92</v>
      </c>
      <c r="J107" s="33">
        <f>Ocupacao_Calendario!G107*C107*30</f>
        <v>2677.2</v>
      </c>
      <c r="K107" s="33">
        <f>Ocupacao_Calendario!H107*C107*31</f>
        <v>2285.32</v>
      </c>
      <c r="L107" s="33">
        <f>Ocupacao_Calendario!I107*C107*31</f>
        <v>2766.44</v>
      </c>
      <c r="M107" s="33">
        <f>Ocupacao_Calendario!J107*C107*30</f>
        <v>2910</v>
      </c>
      <c r="N107" s="33">
        <f>Ocupacao_Calendario!K107*C107*31</f>
        <v>2736.37</v>
      </c>
      <c r="O107" s="33">
        <f>Ocupacao_Calendario!L107*C107*30</f>
        <v>2269.8</v>
      </c>
      <c r="P107" s="33">
        <f>Ocupacao_Calendario!M107*C107*31</f>
        <v>2465.74</v>
      </c>
      <c r="Q107" s="33">
        <f t="shared" si="1"/>
        <v>27534.42</v>
      </c>
      <c r="R107" s="33">
        <f>IFS(D107=2,vacation_home_main_costs!$M$2,D107=3,vacation_home_main_costs!$M$3,D107=4,vacation_home_main_costs!$M$4,D107=5,vacation_home_main_costs!$M$5,D107=6,vacation_home_main_costs!$M$6)</f>
        <v>31100</v>
      </c>
      <c r="S107" s="33">
        <f t="shared" si="10"/>
        <v>-3565.58</v>
      </c>
      <c r="T107" s="34" t="str">
        <f t="shared" si="3"/>
        <v>Prejuizo</v>
      </c>
    </row>
    <row r="108" ht="12.75" customHeight="1">
      <c r="A108" s="8">
        <v>3.1388226E7</v>
      </c>
      <c r="B108" s="30" t="s">
        <v>152</v>
      </c>
      <c r="C108" s="11">
        <v>149.0</v>
      </c>
      <c r="D108" s="24">
        <v>4.0</v>
      </c>
      <c r="E108" s="33">
        <f>Ocupacao_Calendario!B108*C108*31</f>
        <v>3094.73</v>
      </c>
      <c r="F108" s="33">
        <f>Ocupacao_Calendario!C108*C108*28</f>
        <v>3546.2</v>
      </c>
      <c r="G108" s="33">
        <f>Ocupacao_Calendario!D108*C108*31</f>
        <v>2725.21</v>
      </c>
      <c r="H108" s="33">
        <f>Ocupacao_Calendario!E108*C108*30</f>
        <v>4023</v>
      </c>
      <c r="I108" s="33">
        <f>Ocupacao_Calendario!F108*C108*31</f>
        <v>3833.77</v>
      </c>
      <c r="J108" s="33">
        <f>Ocupacao_Calendario!G108*C108*30</f>
        <v>4380.6</v>
      </c>
      <c r="K108" s="33">
        <f>Ocupacao_Calendario!H108*C108*31</f>
        <v>3695.2</v>
      </c>
      <c r="L108" s="33">
        <f>Ocupacao_Calendario!I108*C108*31</f>
        <v>3418.06</v>
      </c>
      <c r="M108" s="33">
        <f>Ocupacao_Calendario!J108*C108*30</f>
        <v>4380.6</v>
      </c>
      <c r="N108" s="33">
        <f>Ocupacao_Calendario!K108*C108*31</f>
        <v>3787.58</v>
      </c>
      <c r="O108" s="33">
        <f>Ocupacao_Calendario!L108*C108*30</f>
        <v>3754.8</v>
      </c>
      <c r="P108" s="33">
        <f>Ocupacao_Calendario!M108*C108*31</f>
        <v>4619</v>
      </c>
      <c r="Q108" s="33">
        <f t="shared" si="1"/>
        <v>45258.75</v>
      </c>
      <c r="R108" s="33">
        <f>IFS(D108=2,vacation_home_main_costs!$M$2,D108=3,vacation_home_main_costs!$M$3,D108=4,vacation_home_main_costs!$M$4,D108=5,vacation_home_main_costs!$M$5,D108=6,vacation_home_main_costs!$M$6)</f>
        <v>40660</v>
      </c>
      <c r="S108" s="33">
        <f t="shared" si="10"/>
        <v>4598.75</v>
      </c>
      <c r="T108" s="34" t="str">
        <f t="shared" si="3"/>
        <v>Lucro</v>
      </c>
    </row>
    <row r="109" ht="12.75" customHeight="1">
      <c r="A109" s="8">
        <v>1.526941E7</v>
      </c>
      <c r="B109" s="30" t="s">
        <v>153</v>
      </c>
      <c r="C109" s="11">
        <v>135.0</v>
      </c>
      <c r="D109" s="24">
        <v>7.0</v>
      </c>
      <c r="E109" s="33">
        <f>Ocupacao_Calendario!B109*C109*31</f>
        <v>3682.8</v>
      </c>
      <c r="F109" s="33">
        <f>Ocupacao_Calendario!C109*C109*28</f>
        <v>3439.8</v>
      </c>
      <c r="G109" s="33">
        <f>Ocupacao_Calendario!D109*C109*31</f>
        <v>3306.15</v>
      </c>
      <c r="H109" s="33">
        <f>Ocupacao_Calendario!E109*C109*30</f>
        <v>2470.5</v>
      </c>
      <c r="I109" s="33">
        <f>Ocupacao_Calendario!F109*C109*31</f>
        <v>2385.45</v>
      </c>
      <c r="J109" s="33">
        <f>Ocupacao_Calendario!G109*C109*30</f>
        <v>3078</v>
      </c>
      <c r="K109" s="33">
        <f>Ocupacao_Calendario!H109*C109*31</f>
        <v>3515.4</v>
      </c>
      <c r="L109" s="33">
        <f>Ocupacao_Calendario!I109*C109*31</f>
        <v>3640.95</v>
      </c>
      <c r="M109" s="33">
        <f>Ocupacao_Calendario!J109*C109*30</f>
        <v>3523.5</v>
      </c>
      <c r="N109" s="33">
        <f>Ocupacao_Calendario!K109*C109*31</f>
        <v>3557.25</v>
      </c>
      <c r="O109" s="33">
        <f>Ocupacao_Calendario!L109*C109*30</f>
        <v>2875.5</v>
      </c>
      <c r="P109" s="33">
        <f>Ocupacao_Calendario!M109*C109*31</f>
        <v>3766.5</v>
      </c>
      <c r="Q109" s="33">
        <f t="shared" si="1"/>
        <v>39241.8</v>
      </c>
      <c r="R109" s="37" t="str">
        <f>IFS(D109=2,vacation_home_main_costs!$M$2,D109=3,vacation_home_main_costs!$M$3,D109=4,vacation_home_main_costs!$M$4,D109=5,vacation_home_main_costs!$M$5,D109=6,vacation_home_main_costs!$M$6)</f>
        <v>#N/A</v>
      </c>
      <c r="S109" s="38" t="s">
        <v>55</v>
      </c>
      <c r="T109" s="34" t="str">
        <f t="shared" si="3"/>
        <v>Lucro</v>
      </c>
    </row>
    <row r="110" ht="12.75" customHeight="1">
      <c r="A110" s="8">
        <v>1.3432035E7</v>
      </c>
      <c r="B110" s="30" t="s">
        <v>154</v>
      </c>
      <c r="C110" s="11">
        <v>115.0</v>
      </c>
      <c r="D110" s="24">
        <v>4.0</v>
      </c>
      <c r="E110" s="33">
        <f>Ocupacao_Calendario!B110*C110*31</f>
        <v>3351.1</v>
      </c>
      <c r="F110" s="33">
        <f>Ocupacao_Calendario!C110*C110*28</f>
        <v>2769.2</v>
      </c>
      <c r="G110" s="33">
        <f>Ocupacao_Calendario!D110*C110*31</f>
        <v>1996.4</v>
      </c>
      <c r="H110" s="33">
        <f>Ocupacao_Calendario!E110*C110*30</f>
        <v>3001.5</v>
      </c>
      <c r="I110" s="33">
        <f>Ocupacao_Calendario!F110*C110*31</f>
        <v>2816.35</v>
      </c>
      <c r="J110" s="33">
        <f>Ocupacao_Calendario!G110*C110*30</f>
        <v>2346</v>
      </c>
      <c r="K110" s="33">
        <f>Ocupacao_Calendario!H110*C110*31</f>
        <v>3244.15</v>
      </c>
      <c r="L110" s="33">
        <f>Ocupacao_Calendario!I110*C110*31</f>
        <v>2709.4</v>
      </c>
      <c r="M110" s="33">
        <f>Ocupacao_Calendario!J110*C110*30</f>
        <v>2863.5</v>
      </c>
      <c r="N110" s="33">
        <f>Ocupacao_Calendario!K110*C110*31</f>
        <v>3065.9</v>
      </c>
      <c r="O110" s="33">
        <f>Ocupacao_Calendario!L110*C110*30</f>
        <v>2863.5</v>
      </c>
      <c r="P110" s="33">
        <f>Ocupacao_Calendario!M110*C110*31</f>
        <v>2566.8</v>
      </c>
      <c r="Q110" s="33">
        <f t="shared" si="1"/>
        <v>33593.8</v>
      </c>
      <c r="R110" s="33">
        <f>IFS(D110=2,vacation_home_main_costs!$M$2,D110=3,vacation_home_main_costs!$M$3,D110=4,vacation_home_main_costs!$M$4,D110=5,vacation_home_main_costs!$M$5,D110=6,vacation_home_main_costs!$M$6)</f>
        <v>40660</v>
      </c>
      <c r="S110" s="33">
        <f t="shared" ref="S110:S115" si="11">Q110-R110</f>
        <v>-7066.2</v>
      </c>
      <c r="T110" s="34" t="str">
        <f t="shared" si="3"/>
        <v>Prejuizo</v>
      </c>
    </row>
    <row r="111" ht="12.75" customHeight="1">
      <c r="A111" s="8">
        <v>7051769.0</v>
      </c>
      <c r="B111" s="30" t="s">
        <v>155</v>
      </c>
      <c r="C111" s="11">
        <v>125.0</v>
      </c>
      <c r="D111" s="24">
        <v>2.0</v>
      </c>
      <c r="E111" s="33">
        <f>Ocupacao_Calendario!B111*C111*31</f>
        <v>2480</v>
      </c>
      <c r="F111" s="33">
        <f>Ocupacao_Calendario!C111*C111*28</f>
        <v>2870</v>
      </c>
      <c r="G111" s="33">
        <f>Ocupacao_Calendario!D111*C111*31</f>
        <v>3216.25</v>
      </c>
      <c r="H111" s="33">
        <f>Ocupacao_Calendario!E111*C111*30</f>
        <v>3300</v>
      </c>
      <c r="I111" s="33">
        <f>Ocupacao_Calendario!F111*C111*31</f>
        <v>1472.5</v>
      </c>
      <c r="J111" s="33">
        <f>Ocupacao_Calendario!G111*C111*30</f>
        <v>3525</v>
      </c>
      <c r="K111" s="33">
        <f>Ocupacao_Calendario!H111*C111*31</f>
        <v>3371.25</v>
      </c>
      <c r="L111" s="33">
        <f>Ocupacao_Calendario!I111*C111*31</f>
        <v>3177.5</v>
      </c>
      <c r="M111" s="33">
        <f>Ocupacao_Calendario!J111*C111*30</f>
        <v>3562.5</v>
      </c>
      <c r="N111" s="33">
        <f>Ocupacao_Calendario!K111*C111*31</f>
        <v>3138.75</v>
      </c>
      <c r="O111" s="33">
        <f>Ocupacao_Calendario!L111*C111*30</f>
        <v>2925</v>
      </c>
      <c r="P111" s="33">
        <f>Ocupacao_Calendario!M111*C111*31</f>
        <v>3255</v>
      </c>
      <c r="Q111" s="33">
        <f t="shared" si="1"/>
        <v>36293.75</v>
      </c>
      <c r="R111" s="33">
        <f>IFS(D111=2,vacation_home_main_costs!$M$2,D111=3,vacation_home_main_costs!$M$3,D111=4,vacation_home_main_costs!$M$4,D111=5,vacation_home_main_costs!$M$5,D111=6,vacation_home_main_costs!$M$6)</f>
        <v>31100</v>
      </c>
      <c r="S111" s="33">
        <f t="shared" si="11"/>
        <v>5193.75</v>
      </c>
      <c r="T111" s="34" t="str">
        <f t="shared" si="3"/>
        <v>Lucro</v>
      </c>
    </row>
    <row r="112" ht="12.75" customHeight="1">
      <c r="A112" s="8">
        <v>1.8716488E7</v>
      </c>
      <c r="B112" s="30" t="s">
        <v>156</v>
      </c>
      <c r="C112" s="11">
        <v>100.0</v>
      </c>
      <c r="D112" s="24">
        <v>4.0</v>
      </c>
      <c r="E112" s="33">
        <f>Ocupacao_Calendario!B112*C112*31</f>
        <v>2015</v>
      </c>
      <c r="F112" s="33">
        <f>Ocupacao_Calendario!C112*C112*28</f>
        <v>2800</v>
      </c>
      <c r="G112" s="33">
        <f>Ocupacao_Calendario!D112*C112*31</f>
        <v>1767</v>
      </c>
      <c r="H112" s="33">
        <f>Ocupacao_Calendario!E112*C112*30</f>
        <v>2310</v>
      </c>
      <c r="I112" s="33">
        <f>Ocupacao_Calendario!F112*C112*31</f>
        <v>1333</v>
      </c>
      <c r="J112" s="33">
        <f>Ocupacao_Calendario!G112*C112*30</f>
        <v>2280</v>
      </c>
      <c r="K112" s="33">
        <f>Ocupacao_Calendario!H112*C112*31</f>
        <v>2232</v>
      </c>
      <c r="L112" s="33">
        <f>Ocupacao_Calendario!I112*C112*31</f>
        <v>2728</v>
      </c>
      <c r="M112" s="33">
        <f>Ocupacao_Calendario!J112*C112*30</f>
        <v>2550</v>
      </c>
      <c r="N112" s="33">
        <f>Ocupacao_Calendario!K112*C112*31</f>
        <v>2511</v>
      </c>
      <c r="O112" s="33">
        <f>Ocupacao_Calendario!L112*C112*30</f>
        <v>2550</v>
      </c>
      <c r="P112" s="33">
        <f>Ocupacao_Calendario!M112*C112*31</f>
        <v>2542</v>
      </c>
      <c r="Q112" s="33">
        <f t="shared" si="1"/>
        <v>27618</v>
      </c>
      <c r="R112" s="33">
        <f>IFS(D112=2,vacation_home_main_costs!$M$2,D112=3,vacation_home_main_costs!$M$3,D112=4,vacation_home_main_costs!$M$4,D112=5,vacation_home_main_costs!$M$5,D112=6,vacation_home_main_costs!$M$6)</f>
        <v>40660</v>
      </c>
      <c r="S112" s="33">
        <f t="shared" si="11"/>
        <v>-13042</v>
      </c>
      <c r="T112" s="34" t="str">
        <f t="shared" si="3"/>
        <v>Prejuizo</v>
      </c>
    </row>
    <row r="113" ht="12.75" customHeight="1">
      <c r="A113" s="8">
        <v>1.6933178E7</v>
      </c>
      <c r="B113" s="30" t="s">
        <v>157</v>
      </c>
      <c r="C113" s="11">
        <v>85.0</v>
      </c>
      <c r="D113" s="24">
        <v>3.0</v>
      </c>
      <c r="E113" s="33">
        <f>Ocupacao_Calendario!B113*C113*31</f>
        <v>2134.35</v>
      </c>
      <c r="F113" s="33">
        <f>Ocupacao_Calendario!C113*C113*28</f>
        <v>2118.2</v>
      </c>
      <c r="G113" s="33">
        <f>Ocupacao_Calendario!D113*C113*31</f>
        <v>1422.9</v>
      </c>
      <c r="H113" s="33">
        <f>Ocupacao_Calendario!E113*C113*30</f>
        <v>1224</v>
      </c>
      <c r="I113" s="33">
        <f>Ocupacao_Calendario!F113*C113*31</f>
        <v>1343.85</v>
      </c>
      <c r="J113" s="33">
        <f>Ocupacao_Calendario!G113*C113*30</f>
        <v>1734</v>
      </c>
      <c r="K113" s="33">
        <f>Ocupacao_Calendario!H113*C113*31</f>
        <v>2582.3</v>
      </c>
      <c r="L113" s="33">
        <f>Ocupacao_Calendario!I113*C113*31</f>
        <v>1976.25</v>
      </c>
      <c r="M113" s="33">
        <f>Ocupacao_Calendario!J113*C113*30</f>
        <v>2116.5</v>
      </c>
      <c r="N113" s="33">
        <f>Ocupacao_Calendario!K113*C113*31</f>
        <v>2371.5</v>
      </c>
      <c r="O113" s="33">
        <f>Ocupacao_Calendario!L113*C113*30</f>
        <v>2295</v>
      </c>
      <c r="P113" s="33">
        <f>Ocupacao_Calendario!M113*C113*31</f>
        <v>2292.45</v>
      </c>
      <c r="Q113" s="33">
        <f t="shared" si="1"/>
        <v>23611.3</v>
      </c>
      <c r="R113" s="33">
        <f>IFS(D113=2,vacation_home_main_costs!$M$2,D113=3,vacation_home_main_costs!$M$3,D113=4,vacation_home_main_costs!$M$4,D113=5,vacation_home_main_costs!$M$5,D113=6,vacation_home_main_costs!$M$6)</f>
        <v>34800</v>
      </c>
      <c r="S113" s="33">
        <f t="shared" si="11"/>
        <v>-11188.7</v>
      </c>
      <c r="T113" s="34" t="str">
        <f t="shared" si="3"/>
        <v>Prejuizo</v>
      </c>
    </row>
    <row r="114" ht="12.75" customHeight="1">
      <c r="A114" s="8">
        <v>1.3046652E7</v>
      </c>
      <c r="B114" s="30" t="s">
        <v>158</v>
      </c>
      <c r="C114" s="11">
        <v>79.0</v>
      </c>
      <c r="D114" s="24">
        <v>3.0</v>
      </c>
      <c r="E114" s="33">
        <f>Ocupacao_Calendario!B114*C114*31</f>
        <v>2228.59</v>
      </c>
      <c r="F114" s="33">
        <f>Ocupacao_Calendario!C114*C114*28</f>
        <v>1769.6</v>
      </c>
      <c r="G114" s="33">
        <f>Ocupacao_Calendario!D114*C114*31</f>
        <v>1420.42</v>
      </c>
      <c r="H114" s="33">
        <f>Ocupacao_Calendario!E114*C114*30</f>
        <v>1090.2</v>
      </c>
      <c r="I114" s="33">
        <f>Ocupacao_Calendario!F114*C114*31</f>
        <v>1077.56</v>
      </c>
      <c r="J114" s="33">
        <f>Ocupacao_Calendario!G114*C114*30</f>
        <v>2061.9</v>
      </c>
      <c r="K114" s="33">
        <f>Ocupacao_Calendario!H114*C114*31</f>
        <v>2204.1</v>
      </c>
      <c r="L114" s="33">
        <f>Ocupacao_Calendario!I114*C114*31</f>
        <v>1714.3</v>
      </c>
      <c r="M114" s="33">
        <f>Ocupacao_Calendario!J114*C114*30</f>
        <v>2298.9</v>
      </c>
      <c r="N114" s="33">
        <f>Ocupacao_Calendario!K114*C114*31</f>
        <v>1763.28</v>
      </c>
      <c r="O114" s="33">
        <f>Ocupacao_Calendario!L114*C114*30</f>
        <v>2180.4</v>
      </c>
      <c r="P114" s="33">
        <f>Ocupacao_Calendario!M114*C114*31</f>
        <v>1738.79</v>
      </c>
      <c r="Q114" s="33">
        <f t="shared" si="1"/>
        <v>21548.04</v>
      </c>
      <c r="R114" s="33">
        <f>IFS(D114=2,vacation_home_main_costs!$M$2,D114=3,vacation_home_main_costs!$M$3,D114=4,vacation_home_main_costs!$M$4,D114=5,vacation_home_main_costs!$M$5,D114=6,vacation_home_main_costs!$M$6)</f>
        <v>34800</v>
      </c>
      <c r="S114" s="33">
        <f t="shared" si="11"/>
        <v>-13251.96</v>
      </c>
      <c r="T114" s="34" t="str">
        <f t="shared" si="3"/>
        <v>Prejuizo</v>
      </c>
    </row>
    <row r="115" ht="12.75" customHeight="1">
      <c r="A115" s="8">
        <v>1.7211159E7</v>
      </c>
      <c r="B115" s="30" t="s">
        <v>159</v>
      </c>
      <c r="C115" s="11">
        <v>100.0</v>
      </c>
      <c r="D115" s="24">
        <v>4.0</v>
      </c>
      <c r="E115" s="33">
        <f>Ocupacao_Calendario!B115*C115*31</f>
        <v>2356</v>
      </c>
      <c r="F115" s="33">
        <f>Ocupacao_Calendario!C115*C115*28</f>
        <v>2744</v>
      </c>
      <c r="G115" s="33">
        <f>Ocupacao_Calendario!D115*C115*31</f>
        <v>1705</v>
      </c>
      <c r="H115" s="33">
        <f>Ocupacao_Calendario!E115*C115*30</f>
        <v>2220</v>
      </c>
      <c r="I115" s="33">
        <f>Ocupacao_Calendario!F115*C115*31</f>
        <v>1209</v>
      </c>
      <c r="J115" s="33">
        <f>Ocupacao_Calendario!G115*C115*30</f>
        <v>2970</v>
      </c>
      <c r="K115" s="33">
        <f>Ocupacao_Calendario!H115*C115*31</f>
        <v>2170</v>
      </c>
      <c r="L115" s="33">
        <f>Ocupacao_Calendario!I115*C115*31</f>
        <v>2635</v>
      </c>
      <c r="M115" s="33">
        <f>Ocupacao_Calendario!J115*C115*30</f>
        <v>2610</v>
      </c>
      <c r="N115" s="33">
        <f>Ocupacao_Calendario!K115*C115*31</f>
        <v>2418</v>
      </c>
      <c r="O115" s="33">
        <f>Ocupacao_Calendario!L115*C115*30</f>
        <v>2580</v>
      </c>
      <c r="P115" s="33">
        <f>Ocupacao_Calendario!M115*C115*31</f>
        <v>2666</v>
      </c>
      <c r="Q115" s="33">
        <f t="shared" si="1"/>
        <v>28283</v>
      </c>
      <c r="R115" s="33">
        <f>IFS(D115=2,vacation_home_main_costs!$M$2,D115=3,vacation_home_main_costs!$M$3,D115=4,vacation_home_main_costs!$M$4,D115=5,vacation_home_main_costs!$M$5,D115=6,vacation_home_main_costs!$M$6)</f>
        <v>40660</v>
      </c>
      <c r="S115" s="33">
        <f t="shared" si="11"/>
        <v>-12377</v>
      </c>
      <c r="T115" s="34" t="str">
        <f t="shared" si="3"/>
        <v>Prejuizo</v>
      </c>
    </row>
    <row r="116" ht="12.75" customHeight="1">
      <c r="A116" s="8">
        <v>3.0132944E7</v>
      </c>
      <c r="B116" s="30" t="s">
        <v>160</v>
      </c>
      <c r="C116" s="11">
        <v>65.0</v>
      </c>
      <c r="D116" s="24">
        <v>1.0</v>
      </c>
      <c r="E116" s="33">
        <f>Ocupacao_Calendario!B116*C116*31</f>
        <v>1531.4</v>
      </c>
      <c r="F116" s="33">
        <f>Ocupacao_Calendario!C116*C116*28</f>
        <v>1820</v>
      </c>
      <c r="G116" s="33">
        <f>Ocupacao_Calendario!D116*C116*31</f>
        <v>1732.9</v>
      </c>
      <c r="H116" s="33">
        <f>Ocupacao_Calendario!E116*C116*30</f>
        <v>1482</v>
      </c>
      <c r="I116" s="33">
        <f>Ocupacao_Calendario!F116*C116*31</f>
        <v>1692.6</v>
      </c>
      <c r="J116" s="33">
        <f>Ocupacao_Calendario!G116*C116*30</f>
        <v>1911</v>
      </c>
      <c r="K116" s="33">
        <f>Ocupacao_Calendario!H116*C116*31</f>
        <v>1813.5</v>
      </c>
      <c r="L116" s="33">
        <f>Ocupacao_Calendario!I116*C116*31</f>
        <v>1491.1</v>
      </c>
      <c r="M116" s="33">
        <f>Ocupacao_Calendario!J116*C116*30</f>
        <v>1618.5</v>
      </c>
      <c r="N116" s="33">
        <f>Ocupacao_Calendario!K116*C116*31</f>
        <v>1954.55</v>
      </c>
      <c r="O116" s="33">
        <f>Ocupacao_Calendario!L116*C116*30</f>
        <v>1852.5</v>
      </c>
      <c r="P116" s="33">
        <f>Ocupacao_Calendario!M116*C116*31</f>
        <v>1934.4</v>
      </c>
      <c r="Q116" s="33">
        <f t="shared" si="1"/>
        <v>20834.45</v>
      </c>
      <c r="R116" s="37" t="str">
        <f>IFS(D116=2,vacation_home_main_costs!$M$2,D116=3,vacation_home_main_costs!$M$3,D116=4,vacation_home_main_costs!$M$4,D116=5,vacation_home_main_costs!$M$5,D116=6,vacation_home_main_costs!$M$6)</f>
        <v>#N/A</v>
      </c>
      <c r="S116" s="38" t="s">
        <v>55</v>
      </c>
      <c r="T116" s="34" t="str">
        <f t="shared" si="3"/>
        <v>Lucro</v>
      </c>
    </row>
    <row r="117" ht="12.75" customHeight="1">
      <c r="A117" s="8">
        <v>2.7815137E7</v>
      </c>
      <c r="B117" s="30" t="s">
        <v>161</v>
      </c>
      <c r="C117" s="11">
        <v>112.0</v>
      </c>
      <c r="D117" s="24">
        <v>5.0</v>
      </c>
      <c r="E117" s="33">
        <f>Ocupacao_Calendario!B117*C117*31</f>
        <v>2604</v>
      </c>
      <c r="F117" s="33">
        <f>Ocupacao_Calendario!C117*C117*28</f>
        <v>2101.12</v>
      </c>
      <c r="G117" s="33">
        <f>Ocupacao_Calendario!D117*C117*31</f>
        <v>2499.84</v>
      </c>
      <c r="H117" s="33">
        <f>Ocupacao_Calendario!E117*C117*30</f>
        <v>2620.8</v>
      </c>
      <c r="I117" s="33">
        <f>Ocupacao_Calendario!F117*C117*31</f>
        <v>1944.32</v>
      </c>
      <c r="J117" s="33">
        <f>Ocupacao_Calendario!G117*C117*30</f>
        <v>2284.8</v>
      </c>
      <c r="K117" s="33">
        <f>Ocupacao_Calendario!H117*C117*31</f>
        <v>2742.88</v>
      </c>
      <c r="L117" s="33">
        <f>Ocupacao_Calendario!I117*C117*31</f>
        <v>2430.4</v>
      </c>
      <c r="M117" s="33">
        <f>Ocupacao_Calendario!J117*C117*30</f>
        <v>2587.2</v>
      </c>
      <c r="N117" s="33">
        <f>Ocupacao_Calendario!K117*C117*31</f>
        <v>3333.12</v>
      </c>
      <c r="O117" s="33">
        <f>Ocupacao_Calendario!L117*C117*30</f>
        <v>3225.6</v>
      </c>
      <c r="P117" s="33">
        <f>Ocupacao_Calendario!M117*C117*31</f>
        <v>2395.68</v>
      </c>
      <c r="Q117" s="33">
        <f t="shared" si="1"/>
        <v>30769.76</v>
      </c>
      <c r="R117" s="33">
        <f>IFS(D117=2,vacation_home_main_costs!$M$2,D117=3,vacation_home_main_costs!$M$3,D117=4,vacation_home_main_costs!$M$4,D117=5,vacation_home_main_costs!$M$5,D117=6,vacation_home_main_costs!$M$6)</f>
        <v>45400</v>
      </c>
      <c r="S117" s="33">
        <f t="shared" ref="S117:S129" si="12">Q117-R117</f>
        <v>-14630.24</v>
      </c>
      <c r="T117" s="34" t="str">
        <f t="shared" si="3"/>
        <v>Prejuizo</v>
      </c>
    </row>
    <row r="118" ht="12.75" customHeight="1">
      <c r="A118" s="8">
        <v>7843162.0</v>
      </c>
      <c r="B118" s="30" t="s">
        <v>162</v>
      </c>
      <c r="C118" s="11">
        <v>80.0</v>
      </c>
      <c r="D118" s="24">
        <v>3.0</v>
      </c>
      <c r="E118" s="33">
        <f>Ocupacao_Calendario!B118*C118*31</f>
        <v>1785.6</v>
      </c>
      <c r="F118" s="33">
        <f>Ocupacao_Calendario!C118*C118*28</f>
        <v>1545.6</v>
      </c>
      <c r="G118" s="33">
        <f>Ocupacao_Calendario!D118*C118*31</f>
        <v>2058.4</v>
      </c>
      <c r="H118" s="33">
        <f>Ocupacao_Calendario!E118*C118*30</f>
        <v>1632</v>
      </c>
      <c r="I118" s="33">
        <f>Ocupacao_Calendario!F118*C118*31</f>
        <v>1066.4</v>
      </c>
      <c r="J118" s="33">
        <f>Ocupacao_Calendario!G118*C118*30</f>
        <v>1680</v>
      </c>
      <c r="K118" s="33">
        <f>Ocupacao_Calendario!H118*C118*31</f>
        <v>2455.2</v>
      </c>
      <c r="L118" s="33">
        <f>Ocupacao_Calendario!I118*C118*31</f>
        <v>2281.6</v>
      </c>
      <c r="M118" s="33">
        <f>Ocupacao_Calendario!J118*C118*30</f>
        <v>2376</v>
      </c>
      <c r="N118" s="33">
        <f>Ocupacao_Calendario!K118*C118*31</f>
        <v>2430.4</v>
      </c>
      <c r="O118" s="33">
        <f>Ocupacao_Calendario!L118*C118*30</f>
        <v>2232</v>
      </c>
      <c r="P118" s="33">
        <f>Ocupacao_Calendario!M118*C118*31</f>
        <v>2281.6</v>
      </c>
      <c r="Q118" s="33">
        <f t="shared" si="1"/>
        <v>23824.8</v>
      </c>
      <c r="R118" s="33">
        <f>IFS(D118=2,vacation_home_main_costs!$M$2,D118=3,vacation_home_main_costs!$M$3,D118=4,vacation_home_main_costs!$M$4,D118=5,vacation_home_main_costs!$M$5,D118=6,vacation_home_main_costs!$M$6)</f>
        <v>34800</v>
      </c>
      <c r="S118" s="33">
        <f t="shared" si="12"/>
        <v>-10975.2</v>
      </c>
      <c r="T118" s="34" t="str">
        <f t="shared" si="3"/>
        <v>Prejuizo</v>
      </c>
    </row>
    <row r="119" ht="12.75" customHeight="1">
      <c r="A119" s="8">
        <v>73009.0</v>
      </c>
      <c r="B119" s="30" t="s">
        <v>163</v>
      </c>
      <c r="C119" s="11">
        <v>80.0</v>
      </c>
      <c r="D119" s="24">
        <v>3.0</v>
      </c>
      <c r="E119" s="33">
        <f>Ocupacao_Calendario!B119*C119*31</f>
        <v>2108</v>
      </c>
      <c r="F119" s="33">
        <f>Ocupacao_Calendario!C119*C119*28</f>
        <v>1993.6</v>
      </c>
      <c r="G119" s="33">
        <f>Ocupacao_Calendario!D119*C119*31</f>
        <v>1785.6</v>
      </c>
      <c r="H119" s="33">
        <f>Ocupacao_Calendario!E119*C119*30</f>
        <v>1944</v>
      </c>
      <c r="I119" s="33">
        <f>Ocupacao_Calendario!F119*C119*31</f>
        <v>1165.6</v>
      </c>
      <c r="J119" s="33">
        <f>Ocupacao_Calendario!G119*C119*30</f>
        <v>1728</v>
      </c>
      <c r="K119" s="33">
        <f>Ocupacao_Calendario!H119*C119*31</f>
        <v>1860</v>
      </c>
      <c r="L119" s="33">
        <f>Ocupacao_Calendario!I119*C119*31</f>
        <v>1934.4</v>
      </c>
      <c r="M119" s="33">
        <f>Ocupacao_Calendario!J119*C119*30</f>
        <v>2400</v>
      </c>
      <c r="N119" s="33">
        <f>Ocupacao_Calendario!K119*C119*31</f>
        <v>2232</v>
      </c>
      <c r="O119" s="33">
        <f>Ocupacao_Calendario!L119*C119*30</f>
        <v>2328</v>
      </c>
      <c r="P119" s="33">
        <f>Ocupacao_Calendario!M119*C119*31</f>
        <v>2182.4</v>
      </c>
      <c r="Q119" s="33">
        <f t="shared" si="1"/>
        <v>23661.6</v>
      </c>
      <c r="R119" s="33">
        <f>IFS(D119=2,vacation_home_main_costs!$M$2,D119=3,vacation_home_main_costs!$M$3,D119=4,vacation_home_main_costs!$M$4,D119=5,vacation_home_main_costs!$M$5,D119=6,vacation_home_main_costs!$M$6)</f>
        <v>34800</v>
      </c>
      <c r="S119" s="33">
        <f t="shared" si="12"/>
        <v>-11138.4</v>
      </c>
      <c r="T119" s="34" t="str">
        <f t="shared" si="3"/>
        <v>Prejuizo</v>
      </c>
    </row>
    <row r="120" ht="12.75" customHeight="1">
      <c r="A120" s="8">
        <v>5900089.0</v>
      </c>
      <c r="B120" s="30" t="s">
        <v>164</v>
      </c>
      <c r="C120" s="11">
        <v>119.0</v>
      </c>
      <c r="D120" s="24">
        <v>2.0</v>
      </c>
      <c r="E120" s="33">
        <f>Ocupacao_Calendario!B120*C120*31</f>
        <v>2766.75</v>
      </c>
      <c r="F120" s="33">
        <f>Ocupacao_Calendario!C120*C120*28</f>
        <v>2798.88</v>
      </c>
      <c r="G120" s="33">
        <f>Ocupacao_Calendario!D120*C120*31</f>
        <v>2766.75</v>
      </c>
      <c r="H120" s="33">
        <f>Ocupacao_Calendario!E120*C120*30</f>
        <v>2820.3</v>
      </c>
      <c r="I120" s="33">
        <f>Ocupacao_Calendario!F120*C120*31</f>
        <v>2508.52</v>
      </c>
      <c r="J120" s="33">
        <f>Ocupacao_Calendario!G120*C120*30</f>
        <v>3498.6</v>
      </c>
      <c r="K120" s="33">
        <f>Ocupacao_Calendario!H120*C120*31</f>
        <v>2656.08</v>
      </c>
      <c r="L120" s="33">
        <f>Ocupacao_Calendario!I120*C120*31</f>
        <v>3689</v>
      </c>
      <c r="M120" s="33">
        <f>Ocupacao_Calendario!J120*C120*30</f>
        <v>3391.5</v>
      </c>
      <c r="N120" s="33">
        <f>Ocupacao_Calendario!K120*C120*31</f>
        <v>2692.97</v>
      </c>
      <c r="O120" s="33">
        <f>Ocupacao_Calendario!L120*C120*30</f>
        <v>2856</v>
      </c>
      <c r="P120" s="33">
        <f>Ocupacao_Calendario!M120*C120*31</f>
        <v>2619.19</v>
      </c>
      <c r="Q120" s="33">
        <f t="shared" si="1"/>
        <v>35064.54</v>
      </c>
      <c r="R120" s="33">
        <f>IFS(D120=2,vacation_home_main_costs!$M$2,D120=3,vacation_home_main_costs!$M$3,D120=4,vacation_home_main_costs!$M$4,D120=5,vacation_home_main_costs!$M$5,D120=6,vacation_home_main_costs!$M$6)</f>
        <v>31100</v>
      </c>
      <c r="S120" s="33">
        <f t="shared" si="12"/>
        <v>3964.54</v>
      </c>
      <c r="T120" s="34" t="str">
        <f t="shared" si="3"/>
        <v>Lucro</v>
      </c>
    </row>
    <row r="121" ht="12.75" customHeight="1">
      <c r="A121" s="8">
        <v>1.5780218E7</v>
      </c>
      <c r="B121" s="30" t="s">
        <v>165</v>
      </c>
      <c r="C121" s="11">
        <v>105.0</v>
      </c>
      <c r="D121" s="24">
        <v>4.0</v>
      </c>
      <c r="E121" s="33">
        <f>Ocupacao_Calendario!B121*C121*31</f>
        <v>3157.35</v>
      </c>
      <c r="F121" s="33">
        <f>Ocupacao_Calendario!C121*C121*28</f>
        <v>2940</v>
      </c>
      <c r="G121" s="33">
        <f>Ocupacao_Calendario!D121*C121*31</f>
        <v>1920.45</v>
      </c>
      <c r="H121" s="33">
        <f>Ocupacao_Calendario!E121*C121*30</f>
        <v>2551.5</v>
      </c>
      <c r="I121" s="33">
        <f>Ocupacao_Calendario!F121*C121*31</f>
        <v>1920.45</v>
      </c>
      <c r="J121" s="33">
        <f>Ocupacao_Calendario!G121*C121*30</f>
        <v>3087</v>
      </c>
      <c r="K121" s="33">
        <f>Ocupacao_Calendario!H121*C121*31</f>
        <v>2473.8</v>
      </c>
      <c r="L121" s="33">
        <f>Ocupacao_Calendario!I121*C121*31</f>
        <v>2441.25</v>
      </c>
      <c r="M121" s="33">
        <f>Ocupacao_Calendario!J121*C121*30</f>
        <v>2740.5</v>
      </c>
      <c r="N121" s="33">
        <f>Ocupacao_Calendario!K121*C121*31</f>
        <v>2311.05</v>
      </c>
      <c r="O121" s="33">
        <f>Ocupacao_Calendario!L121*C121*30</f>
        <v>3055.5</v>
      </c>
      <c r="P121" s="33">
        <f>Ocupacao_Calendario!M121*C121*31</f>
        <v>2831.85</v>
      </c>
      <c r="Q121" s="33">
        <f t="shared" si="1"/>
        <v>31430.7</v>
      </c>
      <c r="R121" s="33">
        <f>IFS(D121=2,vacation_home_main_costs!$M$2,D121=3,vacation_home_main_costs!$M$3,D121=4,vacation_home_main_costs!$M$4,D121=5,vacation_home_main_costs!$M$5,D121=6,vacation_home_main_costs!$M$6)</f>
        <v>40660</v>
      </c>
      <c r="S121" s="33">
        <f t="shared" si="12"/>
        <v>-9229.3</v>
      </c>
      <c r="T121" s="34" t="str">
        <f t="shared" si="3"/>
        <v>Prejuizo</v>
      </c>
    </row>
    <row r="122" ht="12.75" customHeight="1">
      <c r="A122" s="8">
        <v>1.507865E7</v>
      </c>
      <c r="B122" s="30" t="s">
        <v>166</v>
      </c>
      <c r="C122" s="11">
        <v>180.0</v>
      </c>
      <c r="D122" s="24">
        <v>6.0</v>
      </c>
      <c r="E122" s="33">
        <f>Ocupacao_Calendario!B122*C122*31</f>
        <v>4575.6</v>
      </c>
      <c r="F122" s="33">
        <f>Ocupacao_Calendario!C122*C122*28</f>
        <v>4586.4</v>
      </c>
      <c r="G122" s="33">
        <f>Ocupacao_Calendario!D122*C122*31</f>
        <v>3682.8</v>
      </c>
      <c r="H122" s="33">
        <f>Ocupacao_Calendario!E122*C122*30</f>
        <v>4914</v>
      </c>
      <c r="I122" s="33">
        <f>Ocupacao_Calendario!F122*C122*31</f>
        <v>3180.6</v>
      </c>
      <c r="J122" s="33">
        <f>Ocupacao_Calendario!G122*C122*30</f>
        <v>3780</v>
      </c>
      <c r="K122" s="33">
        <f>Ocupacao_Calendario!H122*C122*31</f>
        <v>4464</v>
      </c>
      <c r="L122" s="33">
        <f>Ocupacao_Calendario!I122*C122*31</f>
        <v>4519.8</v>
      </c>
      <c r="M122" s="33">
        <f>Ocupacao_Calendario!J122*C122*30</f>
        <v>4914</v>
      </c>
      <c r="N122" s="33">
        <f>Ocupacao_Calendario!K122*C122*31</f>
        <v>4129.2</v>
      </c>
      <c r="O122" s="33">
        <f>Ocupacao_Calendario!L122*C122*30</f>
        <v>5400</v>
      </c>
      <c r="P122" s="33">
        <f>Ocupacao_Calendario!M122*C122*31</f>
        <v>5022</v>
      </c>
      <c r="Q122" s="33">
        <f t="shared" si="1"/>
        <v>53168.4</v>
      </c>
      <c r="R122" s="33">
        <f>IFS(D122=2,vacation_home_main_costs!$M$2,D122=3,vacation_home_main_costs!$M$3,D122=4,vacation_home_main_costs!$M$4,D122=5,vacation_home_main_costs!$M$5,D122=6,vacation_home_main_costs!$M$6)</f>
        <v>51900</v>
      </c>
      <c r="S122" s="33">
        <f t="shared" si="12"/>
        <v>1268.4</v>
      </c>
      <c r="T122" s="34" t="str">
        <f t="shared" si="3"/>
        <v>Lucro</v>
      </c>
    </row>
    <row r="123" ht="12.75" customHeight="1">
      <c r="A123" s="8">
        <v>1.5569611E7</v>
      </c>
      <c r="B123" s="30" t="s">
        <v>167</v>
      </c>
      <c r="C123" s="11">
        <v>162.0</v>
      </c>
      <c r="D123" s="24">
        <v>4.0</v>
      </c>
      <c r="E123" s="33">
        <f>Ocupacao_Calendario!B123*C123*31</f>
        <v>4570.02</v>
      </c>
      <c r="F123" s="33">
        <f>Ocupacao_Calendario!C123*C123*28</f>
        <v>4399.92</v>
      </c>
      <c r="G123" s="33">
        <f>Ocupacao_Calendario!D123*C123*31</f>
        <v>3063.42</v>
      </c>
      <c r="H123" s="33">
        <f>Ocupacao_Calendario!E123*C123*30</f>
        <v>2721.6</v>
      </c>
      <c r="I123" s="33">
        <f>Ocupacao_Calendario!F123*C123*31</f>
        <v>3716.28</v>
      </c>
      <c r="J123" s="33">
        <f>Ocupacao_Calendario!G123*C123*30</f>
        <v>4082.4</v>
      </c>
      <c r="K123" s="33">
        <f>Ocupacao_Calendario!H123*C123*31</f>
        <v>4720.68</v>
      </c>
      <c r="L123" s="33">
        <f>Ocupacao_Calendario!I123*C123*31</f>
        <v>3565.62</v>
      </c>
      <c r="M123" s="33">
        <f>Ocupacao_Calendario!J123*C123*30</f>
        <v>3888</v>
      </c>
      <c r="N123" s="33">
        <f>Ocupacao_Calendario!K123*C123*31</f>
        <v>4318.92</v>
      </c>
      <c r="O123" s="33">
        <f>Ocupacao_Calendario!L123*C123*30</f>
        <v>4617</v>
      </c>
      <c r="P123" s="33">
        <f>Ocupacao_Calendario!M123*C123*31</f>
        <v>3666.06</v>
      </c>
      <c r="Q123" s="33">
        <f t="shared" si="1"/>
        <v>47329.92</v>
      </c>
      <c r="R123" s="33">
        <f>IFS(D123=2,vacation_home_main_costs!$M$2,D123=3,vacation_home_main_costs!$M$3,D123=4,vacation_home_main_costs!$M$4,D123=5,vacation_home_main_costs!$M$5,D123=6,vacation_home_main_costs!$M$6)</f>
        <v>40660</v>
      </c>
      <c r="S123" s="33">
        <f t="shared" si="12"/>
        <v>6669.92</v>
      </c>
      <c r="T123" s="34" t="str">
        <f t="shared" si="3"/>
        <v>Lucro</v>
      </c>
    </row>
    <row r="124" ht="12.75" customHeight="1">
      <c r="A124" s="8">
        <v>2.5860016E7</v>
      </c>
      <c r="B124" s="30" t="s">
        <v>168</v>
      </c>
      <c r="C124" s="11">
        <v>287.0</v>
      </c>
      <c r="D124" s="24">
        <v>6.0</v>
      </c>
      <c r="E124" s="33">
        <f>Ocupacao_Calendario!B124*C124*31</f>
        <v>7740.39</v>
      </c>
      <c r="F124" s="33">
        <f>Ocupacao_Calendario!C124*C124*28</f>
        <v>6669.88</v>
      </c>
      <c r="G124" s="33">
        <f>Ocupacao_Calendario!D124*C124*31</f>
        <v>7384.51</v>
      </c>
      <c r="H124" s="33">
        <f>Ocupacao_Calendario!E124*C124*30</f>
        <v>7662.9</v>
      </c>
      <c r="I124" s="33">
        <f>Ocupacao_Calendario!F124*C124*31</f>
        <v>6316.87</v>
      </c>
      <c r="J124" s="33">
        <f>Ocupacao_Calendario!G124*C124*30</f>
        <v>6715.8</v>
      </c>
      <c r="K124" s="33">
        <f>Ocupacao_Calendario!H124*C124*31</f>
        <v>8274.21</v>
      </c>
      <c r="L124" s="33">
        <f>Ocupacao_Calendario!I124*C124*31</f>
        <v>8007.3</v>
      </c>
      <c r="M124" s="33">
        <f>Ocupacao_Calendario!J124*C124*30</f>
        <v>8523.9</v>
      </c>
      <c r="N124" s="33">
        <f>Ocupacao_Calendario!K124*C124*31</f>
        <v>7384.51</v>
      </c>
      <c r="O124" s="33">
        <f>Ocupacao_Calendario!L124*C124*30</f>
        <v>8179.5</v>
      </c>
      <c r="P124" s="33">
        <f>Ocupacao_Calendario!M124*C124*31</f>
        <v>7295.54</v>
      </c>
      <c r="Q124" s="33">
        <f t="shared" si="1"/>
        <v>90155.31</v>
      </c>
      <c r="R124" s="33">
        <f>IFS(D124=2,vacation_home_main_costs!$M$2,D124=3,vacation_home_main_costs!$M$3,D124=4,vacation_home_main_costs!$M$4,D124=5,vacation_home_main_costs!$M$5,D124=6,vacation_home_main_costs!$M$6)</f>
        <v>51900</v>
      </c>
      <c r="S124" s="33">
        <f t="shared" si="12"/>
        <v>38255.31</v>
      </c>
      <c r="T124" s="34" t="str">
        <f t="shared" si="3"/>
        <v>Lucro</v>
      </c>
    </row>
    <row r="125" ht="12.75" customHeight="1">
      <c r="A125" s="8">
        <v>2.2317216E7</v>
      </c>
      <c r="B125" s="30" t="s">
        <v>169</v>
      </c>
      <c r="C125" s="11">
        <v>100.0</v>
      </c>
      <c r="D125" s="24">
        <v>3.0</v>
      </c>
      <c r="E125" s="33">
        <f>Ocupacao_Calendario!B125*C125*31</f>
        <v>2790</v>
      </c>
      <c r="F125" s="33">
        <f>Ocupacao_Calendario!C125*C125*28</f>
        <v>2268</v>
      </c>
      <c r="G125" s="33">
        <f>Ocupacao_Calendario!D125*C125*31</f>
        <v>1612</v>
      </c>
      <c r="H125" s="33">
        <f>Ocupacao_Calendario!E125*C125*30</f>
        <v>2670</v>
      </c>
      <c r="I125" s="33">
        <f>Ocupacao_Calendario!F125*C125*31</f>
        <v>2542</v>
      </c>
      <c r="J125" s="33">
        <f>Ocupacao_Calendario!G125*C125*30</f>
        <v>2490</v>
      </c>
      <c r="K125" s="33">
        <f>Ocupacao_Calendario!H125*C125*31</f>
        <v>2201</v>
      </c>
      <c r="L125" s="33">
        <f>Ocupacao_Calendario!I125*C125*31</f>
        <v>2728</v>
      </c>
      <c r="M125" s="33">
        <f>Ocupacao_Calendario!J125*C125*30</f>
        <v>2730</v>
      </c>
      <c r="N125" s="33">
        <f>Ocupacao_Calendario!K125*C125*31</f>
        <v>2480</v>
      </c>
      <c r="O125" s="33">
        <f>Ocupacao_Calendario!L125*C125*30</f>
        <v>2610</v>
      </c>
      <c r="P125" s="33">
        <f>Ocupacao_Calendario!M125*C125*31</f>
        <v>2418</v>
      </c>
      <c r="Q125" s="33">
        <f t="shared" si="1"/>
        <v>29539</v>
      </c>
      <c r="R125" s="33">
        <f>IFS(D125=2,vacation_home_main_costs!$M$2,D125=3,vacation_home_main_costs!$M$3,D125=4,vacation_home_main_costs!$M$4,D125=5,vacation_home_main_costs!$M$5,D125=6,vacation_home_main_costs!$M$6)</f>
        <v>34800</v>
      </c>
      <c r="S125" s="33">
        <f t="shared" si="12"/>
        <v>-5261</v>
      </c>
      <c r="T125" s="34" t="str">
        <f t="shared" si="3"/>
        <v>Prejuizo</v>
      </c>
    </row>
    <row r="126" ht="12.75" customHeight="1">
      <c r="A126" s="8">
        <v>1.0588229E7</v>
      </c>
      <c r="B126" s="30" t="s">
        <v>170</v>
      </c>
      <c r="C126" s="11">
        <v>69.0</v>
      </c>
      <c r="D126" s="24">
        <v>4.0</v>
      </c>
      <c r="E126" s="33">
        <f>Ocupacao_Calendario!B126*C126*31</f>
        <v>1946.49</v>
      </c>
      <c r="F126" s="33">
        <f>Ocupacao_Calendario!C126*C126*28</f>
        <v>1796.76</v>
      </c>
      <c r="G126" s="33">
        <f>Ocupacao_Calendario!D126*C126*31</f>
        <v>1475.91</v>
      </c>
      <c r="H126" s="33">
        <f>Ocupacao_Calendario!E126*C126*30</f>
        <v>1469.7</v>
      </c>
      <c r="I126" s="33">
        <f>Ocupacao_Calendario!F126*C126*31</f>
        <v>1347.57</v>
      </c>
      <c r="J126" s="33">
        <f>Ocupacao_Calendario!G126*C126*30</f>
        <v>1718.1</v>
      </c>
      <c r="K126" s="33">
        <f>Ocupacao_Calendario!H126*C126*31</f>
        <v>2096.22</v>
      </c>
      <c r="L126" s="33">
        <f>Ocupacao_Calendario!I126*C126*31</f>
        <v>2096.22</v>
      </c>
      <c r="M126" s="33">
        <f>Ocupacao_Calendario!J126*C126*30</f>
        <v>1635.3</v>
      </c>
      <c r="N126" s="33">
        <f>Ocupacao_Calendario!K126*C126*31</f>
        <v>1711.2</v>
      </c>
      <c r="O126" s="33">
        <f>Ocupacao_Calendario!L126*C126*30</f>
        <v>1738.8</v>
      </c>
      <c r="P126" s="33">
        <f>Ocupacao_Calendario!M126*C126*31</f>
        <v>1839.54</v>
      </c>
      <c r="Q126" s="33">
        <f t="shared" si="1"/>
        <v>20871.81</v>
      </c>
      <c r="R126" s="33">
        <f>IFS(D126=2,vacation_home_main_costs!$M$2,D126=3,vacation_home_main_costs!$M$3,D126=4,vacation_home_main_costs!$M$4,D126=5,vacation_home_main_costs!$M$5,D126=6,vacation_home_main_costs!$M$6)</f>
        <v>40660</v>
      </c>
      <c r="S126" s="33">
        <f t="shared" si="12"/>
        <v>-19788.19</v>
      </c>
      <c r="T126" s="34" t="str">
        <f t="shared" si="3"/>
        <v>Prejuizo</v>
      </c>
    </row>
    <row r="127" ht="12.75" customHeight="1">
      <c r="A127" s="8">
        <v>2.1571069E7</v>
      </c>
      <c r="B127" s="30" t="s">
        <v>171</v>
      </c>
      <c r="C127" s="11">
        <v>98.0</v>
      </c>
      <c r="D127" s="24">
        <v>4.0</v>
      </c>
      <c r="E127" s="33">
        <f>Ocupacao_Calendario!B127*C127*31</f>
        <v>2308.88</v>
      </c>
      <c r="F127" s="33">
        <f>Ocupacao_Calendario!C127*C127*28</f>
        <v>2661.68</v>
      </c>
      <c r="G127" s="33">
        <f>Ocupacao_Calendario!D127*C127*31</f>
        <v>1458.24</v>
      </c>
      <c r="H127" s="33">
        <f>Ocupacao_Calendario!E127*C127*30</f>
        <v>1675.8</v>
      </c>
      <c r="I127" s="33">
        <f>Ocupacao_Calendario!F127*C127*31</f>
        <v>1549.38</v>
      </c>
      <c r="J127" s="33">
        <f>Ocupacao_Calendario!G127*C127*30</f>
        <v>2793</v>
      </c>
      <c r="K127" s="33">
        <f>Ocupacao_Calendario!H127*C127*31</f>
        <v>2612.68</v>
      </c>
      <c r="L127" s="33">
        <f>Ocupacao_Calendario!I127*C127*31</f>
        <v>2582.3</v>
      </c>
      <c r="M127" s="33">
        <f>Ocupacao_Calendario!J127*C127*30</f>
        <v>2704.8</v>
      </c>
      <c r="N127" s="33">
        <f>Ocupacao_Calendario!K127*C127*31</f>
        <v>2643.06</v>
      </c>
      <c r="O127" s="33">
        <f>Ocupacao_Calendario!L127*C127*30</f>
        <v>2646</v>
      </c>
      <c r="P127" s="33">
        <f>Ocupacao_Calendario!M127*C127*31</f>
        <v>2764.58</v>
      </c>
      <c r="Q127" s="33">
        <f t="shared" si="1"/>
        <v>28400.4</v>
      </c>
      <c r="R127" s="33">
        <f>IFS(D127=2,vacation_home_main_costs!$M$2,D127=3,vacation_home_main_costs!$M$3,D127=4,vacation_home_main_costs!$M$4,D127=5,vacation_home_main_costs!$M$5,D127=6,vacation_home_main_costs!$M$6)</f>
        <v>40660</v>
      </c>
      <c r="S127" s="33">
        <f t="shared" si="12"/>
        <v>-12259.6</v>
      </c>
      <c r="T127" s="34" t="str">
        <f t="shared" si="3"/>
        <v>Prejuizo</v>
      </c>
    </row>
    <row r="128" ht="12.75" customHeight="1">
      <c r="A128" s="8">
        <v>1.784226E7</v>
      </c>
      <c r="B128" s="30" t="s">
        <v>172</v>
      </c>
      <c r="C128" s="11">
        <v>142.0</v>
      </c>
      <c r="D128" s="24">
        <v>6.0</v>
      </c>
      <c r="E128" s="33">
        <f>Ocupacao_Calendario!B128*C128*31</f>
        <v>3125.42</v>
      </c>
      <c r="F128" s="33">
        <f>Ocupacao_Calendario!C128*C128*28</f>
        <v>2862.72</v>
      </c>
      <c r="G128" s="33">
        <f>Ocupacao_Calendario!D128*C128*31</f>
        <v>3741.7</v>
      </c>
      <c r="H128" s="33">
        <f>Ocupacao_Calendario!E128*C128*30</f>
        <v>2811.6</v>
      </c>
      <c r="I128" s="33">
        <f>Ocupacao_Calendario!F128*C128*31</f>
        <v>1980.9</v>
      </c>
      <c r="J128" s="33">
        <f>Ocupacao_Calendario!G128*C128*30</f>
        <v>3535.8</v>
      </c>
      <c r="K128" s="33">
        <f>Ocupacao_Calendario!H128*C128*31</f>
        <v>4137.88</v>
      </c>
      <c r="L128" s="33">
        <f>Ocupacao_Calendario!I128*C128*31</f>
        <v>3829.74</v>
      </c>
      <c r="M128" s="33">
        <f>Ocupacao_Calendario!J128*C128*30</f>
        <v>3109.8</v>
      </c>
      <c r="N128" s="33">
        <f>Ocupacao_Calendario!K128*C128*31</f>
        <v>4049.84</v>
      </c>
      <c r="O128" s="33">
        <f>Ocupacao_Calendario!L128*C128*30</f>
        <v>3791.4</v>
      </c>
      <c r="P128" s="33">
        <f>Ocupacao_Calendario!M128*C128*31</f>
        <v>3257.48</v>
      </c>
      <c r="Q128" s="33">
        <f t="shared" si="1"/>
        <v>40234.28</v>
      </c>
      <c r="R128" s="33">
        <f>IFS(D128=2,vacation_home_main_costs!$M$2,D128=3,vacation_home_main_costs!$M$3,D128=4,vacation_home_main_costs!$M$4,D128=5,vacation_home_main_costs!$M$5,D128=6,vacation_home_main_costs!$M$6)</f>
        <v>51900</v>
      </c>
      <c r="S128" s="33">
        <f t="shared" si="12"/>
        <v>-11665.72</v>
      </c>
      <c r="T128" s="34" t="str">
        <f t="shared" si="3"/>
        <v>Prejuizo</v>
      </c>
    </row>
    <row r="129" ht="12.75" customHeight="1">
      <c r="A129" s="8">
        <v>1.9193485E7</v>
      </c>
      <c r="B129" s="30" t="s">
        <v>173</v>
      </c>
      <c r="C129" s="11">
        <v>80.0</v>
      </c>
      <c r="D129" s="24">
        <v>3.0</v>
      </c>
      <c r="E129" s="33">
        <f>Ocupacao_Calendario!B129*C129*31</f>
        <v>2232</v>
      </c>
      <c r="F129" s="33">
        <f>Ocupacao_Calendario!C129*C129*28</f>
        <v>1635.2</v>
      </c>
      <c r="G129" s="33">
        <f>Ocupacao_Calendario!D129*C129*31</f>
        <v>1636.8</v>
      </c>
      <c r="H129" s="33">
        <f>Ocupacao_Calendario!E129*C129*30</f>
        <v>1920</v>
      </c>
      <c r="I129" s="33">
        <f>Ocupacao_Calendario!F129*C129*31</f>
        <v>1413.6</v>
      </c>
      <c r="J129" s="33">
        <f>Ocupacao_Calendario!G129*C129*30</f>
        <v>1968</v>
      </c>
      <c r="K129" s="33">
        <f>Ocupacao_Calendario!H129*C129*31</f>
        <v>2207.2</v>
      </c>
      <c r="L129" s="33">
        <f>Ocupacao_Calendario!I129*C129*31</f>
        <v>1760.8</v>
      </c>
      <c r="M129" s="33">
        <f>Ocupacao_Calendario!J129*C129*30</f>
        <v>2376</v>
      </c>
      <c r="N129" s="33">
        <f>Ocupacao_Calendario!K129*C129*31</f>
        <v>2281.6</v>
      </c>
      <c r="O129" s="33">
        <f>Ocupacao_Calendario!L129*C129*30</f>
        <v>1824</v>
      </c>
      <c r="P129" s="33">
        <f>Ocupacao_Calendario!M129*C129*31</f>
        <v>2083.2</v>
      </c>
      <c r="Q129" s="33">
        <f t="shared" si="1"/>
        <v>23338.4</v>
      </c>
      <c r="R129" s="33">
        <f>IFS(D129=2,vacation_home_main_costs!$M$2,D129=3,vacation_home_main_costs!$M$3,D129=4,vacation_home_main_costs!$M$4,D129=5,vacation_home_main_costs!$M$5,D129=6,vacation_home_main_costs!$M$6)</f>
        <v>34800</v>
      </c>
      <c r="S129" s="33">
        <f t="shared" si="12"/>
        <v>-11461.6</v>
      </c>
      <c r="T129" s="34" t="str">
        <f t="shared" si="3"/>
        <v>Prejuizo</v>
      </c>
    </row>
    <row r="130" ht="12.75" customHeight="1">
      <c r="A130" s="8">
        <v>2.0863366E7</v>
      </c>
      <c r="B130" s="30" t="s">
        <v>174</v>
      </c>
      <c r="C130" s="11">
        <v>308.0</v>
      </c>
      <c r="D130" s="24">
        <v>7.0</v>
      </c>
      <c r="E130" s="33">
        <f>Ocupacao_Calendario!B130*C130*31</f>
        <v>6492.64</v>
      </c>
      <c r="F130" s="33">
        <f>Ocupacao_Calendario!C130*C130*28</f>
        <v>6726.72</v>
      </c>
      <c r="G130" s="33">
        <f>Ocupacao_Calendario!D130*C130*31</f>
        <v>7161</v>
      </c>
      <c r="H130" s="33">
        <f>Ocupacao_Calendario!E130*C130*30</f>
        <v>4804.8</v>
      </c>
      <c r="I130" s="33">
        <f>Ocupacao_Calendario!F130*C130*31</f>
        <v>4583.04</v>
      </c>
      <c r="J130" s="33">
        <f>Ocupacao_Calendario!G130*C130*30</f>
        <v>6098.4</v>
      </c>
      <c r="K130" s="33">
        <f>Ocupacao_Calendario!H130*C130*31</f>
        <v>9070.6</v>
      </c>
      <c r="L130" s="33">
        <f>Ocupacao_Calendario!I130*C130*31</f>
        <v>6492.64</v>
      </c>
      <c r="M130" s="33">
        <f>Ocupacao_Calendario!J130*C130*30</f>
        <v>8685.6</v>
      </c>
      <c r="N130" s="33">
        <f>Ocupacao_Calendario!K130*C130*31</f>
        <v>7161</v>
      </c>
      <c r="O130" s="33">
        <f>Ocupacao_Calendario!L130*C130*30</f>
        <v>8131.2</v>
      </c>
      <c r="P130" s="33">
        <f>Ocupacao_Calendario!M130*C130*31</f>
        <v>7733.88</v>
      </c>
      <c r="Q130" s="33">
        <f t="shared" si="1"/>
        <v>83141.52</v>
      </c>
      <c r="R130" s="37" t="str">
        <f>IFS(D130=2,vacation_home_main_costs!$M$2,D130=3,vacation_home_main_costs!$M$3,D130=4,vacation_home_main_costs!$M$4,D130=5,vacation_home_main_costs!$M$5,D130=6,vacation_home_main_costs!$M$6)</f>
        <v>#N/A</v>
      </c>
      <c r="S130" s="38" t="s">
        <v>55</v>
      </c>
      <c r="T130" s="34" t="str">
        <f t="shared" si="3"/>
        <v>Lucro</v>
      </c>
    </row>
    <row r="131" ht="12.75" customHeight="1">
      <c r="A131" s="8">
        <v>1.8734906E7</v>
      </c>
      <c r="B131" s="30" t="s">
        <v>175</v>
      </c>
      <c r="C131" s="11">
        <v>159.0</v>
      </c>
      <c r="D131" s="24">
        <v>4.0</v>
      </c>
      <c r="E131" s="33">
        <f>Ocupacao_Calendario!B131*C131*31</f>
        <v>3302.43</v>
      </c>
      <c r="F131" s="33">
        <f>Ocupacao_Calendario!C131*C131*28</f>
        <v>4095.84</v>
      </c>
      <c r="G131" s="33">
        <f>Ocupacao_Calendario!D131*C131*31</f>
        <v>3302.43</v>
      </c>
      <c r="H131" s="33">
        <f>Ocupacao_Calendario!E131*C131*30</f>
        <v>3291.3</v>
      </c>
      <c r="I131" s="33">
        <f>Ocupacao_Calendario!F131*C131*31</f>
        <v>3401.01</v>
      </c>
      <c r="J131" s="33">
        <f>Ocupacao_Calendario!G131*C131*30</f>
        <v>3720.6</v>
      </c>
      <c r="K131" s="33">
        <f>Ocupacao_Calendario!H131*C131*31</f>
        <v>4386.81</v>
      </c>
      <c r="L131" s="33">
        <f>Ocupacao_Calendario!I131*C131*31</f>
        <v>3844.62</v>
      </c>
      <c r="M131" s="33">
        <f>Ocupacao_Calendario!J131*C131*30</f>
        <v>3863.7</v>
      </c>
      <c r="N131" s="33">
        <f>Ocupacao_Calendario!K131*C131*31</f>
        <v>4436.1</v>
      </c>
      <c r="O131" s="33">
        <f>Ocupacao_Calendario!L131*C131*30</f>
        <v>3577.5</v>
      </c>
      <c r="P131" s="33">
        <f>Ocupacao_Calendario!M131*C131*31</f>
        <v>4140.36</v>
      </c>
      <c r="Q131" s="33">
        <f t="shared" si="1"/>
        <v>45362.7</v>
      </c>
      <c r="R131" s="33">
        <f>IFS(D131=2,vacation_home_main_costs!$M$2,D131=3,vacation_home_main_costs!$M$3,D131=4,vacation_home_main_costs!$M$4,D131=5,vacation_home_main_costs!$M$5,D131=6,vacation_home_main_costs!$M$6)</f>
        <v>40660</v>
      </c>
      <c r="S131" s="33">
        <f>Q131-R131</f>
        <v>4702.7</v>
      </c>
      <c r="T131" s="34" t="str">
        <f t="shared" si="3"/>
        <v>Lucro</v>
      </c>
    </row>
    <row r="132" ht="12.75" customHeight="1">
      <c r="A132" s="8">
        <v>2.2011059E7</v>
      </c>
      <c r="B132" s="30" t="s">
        <v>176</v>
      </c>
      <c r="C132" s="11">
        <v>48.0</v>
      </c>
      <c r="D132" s="24">
        <v>1.0</v>
      </c>
      <c r="E132" s="33">
        <f>Ocupacao_Calendario!B132*C132*31</f>
        <v>967.2</v>
      </c>
      <c r="F132" s="33">
        <f>Ocupacao_Calendario!C132*C132*28</f>
        <v>1034.88</v>
      </c>
      <c r="G132" s="33">
        <f>Ocupacao_Calendario!D132*C132*31</f>
        <v>1116</v>
      </c>
      <c r="H132" s="33">
        <f>Ocupacao_Calendario!E132*C132*30</f>
        <v>864</v>
      </c>
      <c r="I132" s="33">
        <f>Ocupacao_Calendario!F132*C132*31</f>
        <v>1145.76</v>
      </c>
      <c r="J132" s="33">
        <f>Ocupacao_Calendario!G132*C132*30</f>
        <v>1310.4</v>
      </c>
      <c r="K132" s="33">
        <f>Ocupacao_Calendario!H132*C132*31</f>
        <v>1443.36</v>
      </c>
      <c r="L132" s="33">
        <f>Ocupacao_Calendario!I132*C132*31</f>
        <v>1354.08</v>
      </c>
      <c r="M132" s="33">
        <f>Ocupacao_Calendario!J132*C132*30</f>
        <v>1209.6</v>
      </c>
      <c r="N132" s="33">
        <f>Ocupacao_Calendario!K132*C132*31</f>
        <v>1086.24</v>
      </c>
      <c r="O132" s="33">
        <f>Ocupacao_Calendario!L132*C132*30</f>
        <v>1411.2</v>
      </c>
      <c r="P132" s="33">
        <f>Ocupacao_Calendario!M132*C132*31</f>
        <v>1413.6</v>
      </c>
      <c r="Q132" s="33">
        <f t="shared" si="1"/>
        <v>14356.32</v>
      </c>
      <c r="R132" s="37" t="str">
        <f>IFS(D132=2,vacation_home_main_costs!$M$2,D132=3,vacation_home_main_costs!$M$3,D132=4,vacation_home_main_costs!$M$4,D132=5,vacation_home_main_costs!$M$5,D132=6,vacation_home_main_costs!$M$6)</f>
        <v>#N/A</v>
      </c>
      <c r="S132" s="38" t="s">
        <v>55</v>
      </c>
      <c r="T132" s="34" t="str">
        <f t="shared" si="3"/>
        <v>Lucro</v>
      </c>
    </row>
    <row r="133" ht="12.75" customHeight="1">
      <c r="A133" s="8">
        <v>1.1412539E7</v>
      </c>
      <c r="B133" s="30" t="s">
        <v>177</v>
      </c>
      <c r="C133" s="11">
        <v>269.0</v>
      </c>
      <c r="D133" s="24">
        <v>6.0</v>
      </c>
      <c r="E133" s="33">
        <f>Ocupacao_Calendario!B133*C133*31</f>
        <v>5253.57</v>
      </c>
      <c r="F133" s="33">
        <f>Ocupacao_Calendario!C133*C133*28</f>
        <v>7004.76</v>
      </c>
      <c r="G133" s="33">
        <f>Ocupacao_Calendario!D133*C133*31</f>
        <v>4669.84</v>
      </c>
      <c r="H133" s="33">
        <f>Ocupacao_Calendario!E133*C133*30</f>
        <v>3873.6</v>
      </c>
      <c r="I133" s="33">
        <f>Ocupacao_Calendario!F133*C133*31</f>
        <v>6170.86</v>
      </c>
      <c r="J133" s="33">
        <f>Ocupacao_Calendario!G133*C133*30</f>
        <v>7101.6</v>
      </c>
      <c r="K133" s="33">
        <f>Ocupacao_Calendario!H133*C133*31</f>
        <v>8255.61</v>
      </c>
      <c r="L133" s="33">
        <f>Ocupacao_Calendario!I133*C133*31</f>
        <v>6337.64</v>
      </c>
      <c r="M133" s="33">
        <f>Ocupacao_Calendario!J133*C133*30</f>
        <v>6294.6</v>
      </c>
      <c r="N133" s="33">
        <f>Ocupacao_Calendario!K133*C133*31</f>
        <v>7505.1</v>
      </c>
      <c r="O133" s="33">
        <f>Ocupacao_Calendario!L133*C133*30</f>
        <v>5810.4</v>
      </c>
      <c r="P133" s="33">
        <f>Ocupacao_Calendario!M133*C133*31</f>
        <v>7421.71</v>
      </c>
      <c r="Q133" s="33">
        <f t="shared" si="1"/>
        <v>75699.29</v>
      </c>
      <c r="R133" s="33">
        <f>IFS(D133=2,vacation_home_main_costs!$M$2,D133=3,vacation_home_main_costs!$M$3,D133=4,vacation_home_main_costs!$M$4,D133=5,vacation_home_main_costs!$M$5,D133=6,vacation_home_main_costs!$M$6)</f>
        <v>51900</v>
      </c>
      <c r="S133" s="33">
        <f t="shared" ref="S133:S134" si="13">Q133-R133</f>
        <v>23799.29</v>
      </c>
      <c r="T133" s="34" t="str">
        <f t="shared" si="3"/>
        <v>Lucro</v>
      </c>
    </row>
    <row r="134" ht="12.75" customHeight="1">
      <c r="A134" s="8">
        <v>1.9468709E7</v>
      </c>
      <c r="B134" s="30" t="s">
        <v>178</v>
      </c>
      <c r="C134" s="11">
        <v>98.0</v>
      </c>
      <c r="D134" s="24">
        <v>6.0</v>
      </c>
      <c r="E134" s="33">
        <f>Ocupacao_Calendario!B134*C134*31</f>
        <v>2643.06</v>
      </c>
      <c r="F134" s="33">
        <f>Ocupacao_Calendario!C134*C134*28</f>
        <v>2551.92</v>
      </c>
      <c r="G134" s="33">
        <f>Ocupacao_Calendario!D134*C134*31</f>
        <v>1579.76</v>
      </c>
      <c r="H134" s="33">
        <f>Ocupacao_Calendario!E134*C134*30</f>
        <v>2175.6</v>
      </c>
      <c r="I134" s="33">
        <f>Ocupacao_Calendario!F134*C134*31</f>
        <v>1792.42</v>
      </c>
      <c r="J134" s="33">
        <f>Ocupacao_Calendario!G134*C134*30</f>
        <v>2352</v>
      </c>
      <c r="K134" s="33">
        <f>Ocupacao_Calendario!H134*C134*31</f>
        <v>2643.06</v>
      </c>
      <c r="L134" s="33">
        <f>Ocupacao_Calendario!I134*C134*31</f>
        <v>2369.64</v>
      </c>
      <c r="M134" s="33">
        <f>Ocupacao_Calendario!J134*C134*30</f>
        <v>2822.4</v>
      </c>
      <c r="N134" s="33">
        <f>Ocupacao_Calendario!K134*C134*31</f>
        <v>2612.68</v>
      </c>
      <c r="O134" s="33">
        <f>Ocupacao_Calendario!L134*C134*30</f>
        <v>2646</v>
      </c>
      <c r="P134" s="33">
        <f>Ocupacao_Calendario!M134*C134*31</f>
        <v>2187.36</v>
      </c>
      <c r="Q134" s="33">
        <f t="shared" si="1"/>
        <v>28375.9</v>
      </c>
      <c r="R134" s="33">
        <f>IFS(D134=2,vacation_home_main_costs!$M$2,D134=3,vacation_home_main_costs!$M$3,D134=4,vacation_home_main_costs!$M$4,D134=5,vacation_home_main_costs!$M$5,D134=6,vacation_home_main_costs!$M$6)</f>
        <v>51900</v>
      </c>
      <c r="S134" s="33">
        <f t="shared" si="13"/>
        <v>-23524.1</v>
      </c>
      <c r="T134" s="34" t="str">
        <f t="shared" si="3"/>
        <v>Prejuizo</v>
      </c>
    </row>
    <row r="135" ht="12.75" customHeight="1">
      <c r="A135" s="8">
        <v>5406160.0</v>
      </c>
      <c r="B135" s="30" t="s">
        <v>179</v>
      </c>
      <c r="C135" s="11">
        <v>158.0</v>
      </c>
      <c r="D135" s="24">
        <v>7.0</v>
      </c>
      <c r="E135" s="33">
        <f>Ocupacao_Calendario!B135*C135*31</f>
        <v>4016.36</v>
      </c>
      <c r="F135" s="33">
        <f>Ocupacao_Calendario!C135*C135*28</f>
        <v>3760.4</v>
      </c>
      <c r="G135" s="33">
        <f>Ocupacao_Calendario!D135*C135*31</f>
        <v>4163.3</v>
      </c>
      <c r="H135" s="33">
        <f>Ocupacao_Calendario!E135*C135*30</f>
        <v>3792</v>
      </c>
      <c r="I135" s="33">
        <f>Ocupacao_Calendario!F135*C135*31</f>
        <v>2253.08</v>
      </c>
      <c r="J135" s="33">
        <f>Ocupacao_Calendario!G135*C135*30</f>
        <v>4645.2</v>
      </c>
      <c r="K135" s="33">
        <f>Ocupacao_Calendario!H135*C135*31</f>
        <v>4604.12</v>
      </c>
      <c r="L135" s="33">
        <f>Ocupacao_Calendario!I135*C135*31</f>
        <v>3526.56</v>
      </c>
      <c r="M135" s="33">
        <f>Ocupacao_Calendario!J135*C135*30</f>
        <v>4123.8</v>
      </c>
      <c r="N135" s="33">
        <f>Ocupacao_Calendario!K135*C135*31</f>
        <v>3820.44</v>
      </c>
      <c r="O135" s="33">
        <f>Ocupacao_Calendario!L135*C135*30</f>
        <v>4503</v>
      </c>
      <c r="P135" s="33">
        <f>Ocupacao_Calendario!M135*C135*31</f>
        <v>4065.34</v>
      </c>
      <c r="Q135" s="33">
        <f t="shared" si="1"/>
        <v>47273.6</v>
      </c>
      <c r="R135" s="37" t="str">
        <f>IFS(D135=2,vacation_home_main_costs!$M$2,D135=3,vacation_home_main_costs!$M$3,D135=4,vacation_home_main_costs!$M$4,D135=5,vacation_home_main_costs!$M$5,D135=6,vacation_home_main_costs!$M$6)</f>
        <v>#N/A</v>
      </c>
      <c r="S135" s="38" t="s">
        <v>55</v>
      </c>
      <c r="T135" s="34" t="str">
        <f t="shared" si="3"/>
        <v>Lucro</v>
      </c>
    </row>
    <row r="136" ht="12.75" customHeight="1">
      <c r="A136" s="8">
        <v>2.1334223E7</v>
      </c>
      <c r="B136" s="30" t="s">
        <v>180</v>
      </c>
      <c r="C136" s="11">
        <v>129.0</v>
      </c>
      <c r="D136" s="24">
        <v>5.0</v>
      </c>
      <c r="E136" s="33">
        <f>Ocupacao_Calendario!B136*C136*31</f>
        <v>3159.21</v>
      </c>
      <c r="F136" s="33">
        <f>Ocupacao_Calendario!C136*C136*28</f>
        <v>2745.12</v>
      </c>
      <c r="G136" s="33">
        <f>Ocupacao_Calendario!D136*C136*31</f>
        <v>2439.39</v>
      </c>
      <c r="H136" s="33">
        <f>Ocupacao_Calendario!E136*C136*30</f>
        <v>2941.2</v>
      </c>
      <c r="I136" s="33">
        <f>Ocupacao_Calendario!F136*C136*31</f>
        <v>1599.6</v>
      </c>
      <c r="J136" s="33">
        <f>Ocupacao_Calendario!G136*C136*30</f>
        <v>2709</v>
      </c>
      <c r="K136" s="33">
        <f>Ocupacao_Calendario!H136*C136*31</f>
        <v>3759.06</v>
      </c>
      <c r="L136" s="33">
        <f>Ocupacao_Calendario!I136*C136*31</f>
        <v>3399.15</v>
      </c>
      <c r="M136" s="33">
        <f>Ocupacao_Calendario!J136*C136*30</f>
        <v>3212.1</v>
      </c>
      <c r="N136" s="33">
        <f>Ocupacao_Calendario!K136*C136*31</f>
        <v>2879.28</v>
      </c>
      <c r="O136" s="33">
        <f>Ocupacao_Calendario!L136*C136*30</f>
        <v>2825.1</v>
      </c>
      <c r="P136" s="33">
        <f>Ocupacao_Calendario!M136*C136*31</f>
        <v>3599.1</v>
      </c>
      <c r="Q136" s="33">
        <f t="shared" si="1"/>
        <v>35267.31</v>
      </c>
      <c r="R136" s="33">
        <f>IFS(D136=2,vacation_home_main_costs!$M$2,D136=3,vacation_home_main_costs!$M$3,D136=4,vacation_home_main_costs!$M$4,D136=5,vacation_home_main_costs!$M$5,D136=6,vacation_home_main_costs!$M$6)</f>
        <v>45400</v>
      </c>
      <c r="S136" s="33">
        <f t="shared" ref="S136:S138" si="14">Q136-R136</f>
        <v>-10132.69</v>
      </c>
      <c r="T136" s="34" t="str">
        <f t="shared" si="3"/>
        <v>Prejuizo</v>
      </c>
    </row>
    <row r="137" ht="12.75" customHeight="1">
      <c r="A137" s="8">
        <v>2.9000584E7</v>
      </c>
      <c r="B137" s="30" t="s">
        <v>181</v>
      </c>
      <c r="C137" s="11">
        <v>118.0</v>
      </c>
      <c r="D137" s="24">
        <v>2.0</v>
      </c>
      <c r="E137" s="33">
        <f>Ocupacao_Calendario!B137*C137*31</f>
        <v>2633.76</v>
      </c>
      <c r="F137" s="33">
        <f>Ocupacao_Calendario!C137*C137*28</f>
        <v>2742.32</v>
      </c>
      <c r="G137" s="33">
        <f>Ocupacao_Calendario!D137*C137*31</f>
        <v>2743.5</v>
      </c>
      <c r="H137" s="33">
        <f>Ocupacao_Calendario!E137*C137*30</f>
        <v>3044.4</v>
      </c>
      <c r="I137" s="33">
        <f>Ocupacao_Calendario!F137*C137*31</f>
        <v>2560.6</v>
      </c>
      <c r="J137" s="33">
        <f>Ocupacao_Calendario!G137*C137*30</f>
        <v>2867.4</v>
      </c>
      <c r="K137" s="33">
        <f>Ocupacao_Calendario!H137*C137*31</f>
        <v>3182.46</v>
      </c>
      <c r="L137" s="33">
        <f>Ocupacao_Calendario!I137*C137*31</f>
        <v>2962.98</v>
      </c>
      <c r="M137" s="33">
        <f>Ocupacao_Calendario!J137*C137*30</f>
        <v>3398.4</v>
      </c>
      <c r="N137" s="33">
        <f>Ocupacao_Calendario!K137*C137*31</f>
        <v>2670.34</v>
      </c>
      <c r="O137" s="33">
        <f>Ocupacao_Calendario!L137*C137*30</f>
        <v>2619.6</v>
      </c>
      <c r="P137" s="33">
        <f>Ocupacao_Calendario!M137*C137*31</f>
        <v>3182.46</v>
      </c>
      <c r="Q137" s="33">
        <f t="shared" si="1"/>
        <v>34608.22</v>
      </c>
      <c r="R137" s="33">
        <f>IFS(D137=2,vacation_home_main_costs!$M$2,D137=3,vacation_home_main_costs!$M$3,D137=4,vacation_home_main_costs!$M$4,D137=5,vacation_home_main_costs!$M$5,D137=6,vacation_home_main_costs!$M$6)</f>
        <v>31100</v>
      </c>
      <c r="S137" s="33">
        <f t="shared" si="14"/>
        <v>3508.22</v>
      </c>
      <c r="T137" s="34" t="str">
        <f t="shared" si="3"/>
        <v>Lucro</v>
      </c>
    </row>
    <row r="138" ht="12.75" customHeight="1">
      <c r="A138" s="8">
        <v>8568443.0</v>
      </c>
      <c r="B138" s="30" t="s">
        <v>182</v>
      </c>
      <c r="C138" s="11">
        <v>230.0</v>
      </c>
      <c r="D138" s="24">
        <v>6.0</v>
      </c>
      <c r="E138" s="33">
        <f>Ocupacao_Calendario!B138*C138*31</f>
        <v>6773.5</v>
      </c>
      <c r="F138" s="33">
        <f>Ocupacao_Calendario!C138*C138*28</f>
        <v>5345.2</v>
      </c>
      <c r="G138" s="33">
        <f>Ocupacao_Calendario!D138*C138*31</f>
        <v>5917.9</v>
      </c>
      <c r="H138" s="33">
        <f>Ocupacao_Calendario!E138*C138*30</f>
        <v>4623</v>
      </c>
      <c r="I138" s="33">
        <f>Ocupacao_Calendario!F138*C138*31</f>
        <v>3065.9</v>
      </c>
      <c r="J138" s="33">
        <f>Ocupacao_Calendario!G138*C138*30</f>
        <v>5244</v>
      </c>
      <c r="K138" s="33">
        <f>Ocupacao_Calendario!H138*C138*31</f>
        <v>5490.1</v>
      </c>
      <c r="L138" s="33">
        <f>Ocupacao_Calendario!I138*C138*31</f>
        <v>7058.7</v>
      </c>
      <c r="M138" s="33">
        <f>Ocupacao_Calendario!J138*C138*30</f>
        <v>5382</v>
      </c>
      <c r="N138" s="33">
        <f>Ocupacao_Calendario!K138*C138*31</f>
        <v>5347.5</v>
      </c>
      <c r="O138" s="33">
        <f>Ocupacao_Calendario!L138*C138*30</f>
        <v>4968</v>
      </c>
      <c r="P138" s="33">
        <f>Ocupacao_Calendario!M138*C138*31</f>
        <v>5062.3</v>
      </c>
      <c r="Q138" s="33">
        <f t="shared" si="1"/>
        <v>64278.1</v>
      </c>
      <c r="R138" s="33">
        <f>IFS(D138=2,vacation_home_main_costs!$M$2,D138=3,vacation_home_main_costs!$M$3,D138=4,vacation_home_main_costs!$M$4,D138=5,vacation_home_main_costs!$M$5,D138=6,vacation_home_main_costs!$M$6)</f>
        <v>51900</v>
      </c>
      <c r="S138" s="33">
        <f t="shared" si="14"/>
        <v>12378.1</v>
      </c>
      <c r="T138" s="34" t="str">
        <f t="shared" si="3"/>
        <v>Lucro</v>
      </c>
    </row>
    <row r="139" ht="12.75" customHeight="1">
      <c r="A139" s="8">
        <v>2.14405E7</v>
      </c>
      <c r="B139" s="30" t="s">
        <v>183</v>
      </c>
      <c r="C139" s="11">
        <v>295.0</v>
      </c>
      <c r="D139" s="24">
        <v>9.0</v>
      </c>
      <c r="E139" s="33">
        <f>Ocupacao_Calendario!B139*C139*31</f>
        <v>6035.7</v>
      </c>
      <c r="F139" s="33">
        <f>Ocupacao_Calendario!C139*C139*28</f>
        <v>7268.8</v>
      </c>
      <c r="G139" s="33">
        <f>Ocupacao_Calendario!D139*C139*31</f>
        <v>4115.25</v>
      </c>
      <c r="H139" s="33">
        <f>Ocupacao_Calendario!E139*C139*30</f>
        <v>5752.5</v>
      </c>
      <c r="I139" s="33">
        <f>Ocupacao_Calendario!F139*C139*31</f>
        <v>5761.35</v>
      </c>
      <c r="J139" s="33">
        <f>Ocupacao_Calendario!G139*C139*30</f>
        <v>7788</v>
      </c>
      <c r="K139" s="33">
        <f>Ocupacao_Calendario!H139*C139*31</f>
        <v>8413.4</v>
      </c>
      <c r="L139" s="33">
        <f>Ocupacao_Calendario!I139*C139*31</f>
        <v>9053.55</v>
      </c>
      <c r="M139" s="33">
        <f>Ocupacao_Calendario!J139*C139*30</f>
        <v>6637.5</v>
      </c>
      <c r="N139" s="33">
        <f>Ocupacao_Calendario!K139*C139*31</f>
        <v>6584.4</v>
      </c>
      <c r="O139" s="33">
        <f>Ocupacao_Calendario!L139*C139*30</f>
        <v>8761.5</v>
      </c>
      <c r="P139" s="33">
        <f>Ocupacao_Calendario!M139*C139*31</f>
        <v>6675.85</v>
      </c>
      <c r="Q139" s="33">
        <f t="shared" si="1"/>
        <v>82847.8</v>
      </c>
      <c r="R139" s="37" t="str">
        <f>IFS(D139=2,vacation_home_main_costs!$M$2,D139=3,vacation_home_main_costs!$M$3,D139=4,vacation_home_main_costs!$M$4,D139=5,vacation_home_main_costs!$M$5,D139=6,vacation_home_main_costs!$M$6)</f>
        <v>#N/A</v>
      </c>
      <c r="S139" s="38" t="s">
        <v>55</v>
      </c>
      <c r="T139" s="34" t="str">
        <f t="shared" si="3"/>
        <v>Lucro</v>
      </c>
    </row>
    <row r="140" ht="12.75" customHeight="1">
      <c r="A140" s="8">
        <v>1.5973953E7</v>
      </c>
      <c r="B140" s="30" t="s">
        <v>184</v>
      </c>
      <c r="C140" s="11">
        <v>99.0</v>
      </c>
      <c r="D140" s="24">
        <v>4.0</v>
      </c>
      <c r="E140" s="33">
        <f>Ocupacao_Calendario!B140*C140*31</f>
        <v>3007.62</v>
      </c>
      <c r="F140" s="33">
        <f>Ocupacao_Calendario!C140*C140*28</f>
        <v>2716.56</v>
      </c>
      <c r="G140" s="33">
        <f>Ocupacao_Calendario!D140*C140*31</f>
        <v>2148.3</v>
      </c>
      <c r="H140" s="33">
        <f>Ocupacao_Calendario!E140*C140*30</f>
        <v>2286.9</v>
      </c>
      <c r="I140" s="33">
        <f>Ocupacao_Calendario!F140*C140*31</f>
        <v>2209.68</v>
      </c>
      <c r="J140" s="33">
        <f>Ocupacao_Calendario!G140*C140*30</f>
        <v>2583.9</v>
      </c>
      <c r="K140" s="33">
        <f>Ocupacao_Calendario!H140*C140*31</f>
        <v>2485.89</v>
      </c>
      <c r="L140" s="33">
        <f>Ocupacao_Calendario!I140*C140*31</f>
        <v>2178.99</v>
      </c>
      <c r="M140" s="33">
        <f>Ocupacao_Calendario!J140*C140*30</f>
        <v>2613.6</v>
      </c>
      <c r="N140" s="33">
        <f>Ocupacao_Calendario!K140*C140*31</f>
        <v>2332.44</v>
      </c>
      <c r="O140" s="33">
        <f>Ocupacao_Calendario!L140*C140*30</f>
        <v>2673</v>
      </c>
      <c r="P140" s="33">
        <f>Ocupacao_Calendario!M140*C140*31</f>
        <v>2516.58</v>
      </c>
      <c r="Q140" s="33">
        <f t="shared" si="1"/>
        <v>29753.46</v>
      </c>
      <c r="R140" s="33">
        <f>IFS(D140=2,vacation_home_main_costs!$M$2,D140=3,vacation_home_main_costs!$M$3,D140=4,vacation_home_main_costs!$M$4,D140=5,vacation_home_main_costs!$M$5,D140=6,vacation_home_main_costs!$M$6)</f>
        <v>40660</v>
      </c>
      <c r="S140" s="33">
        <f t="shared" ref="S140:S149" si="15">Q140-R140</f>
        <v>-10906.54</v>
      </c>
      <c r="T140" s="34" t="str">
        <f t="shared" si="3"/>
        <v>Prejuizo</v>
      </c>
    </row>
    <row r="141" ht="12.75" customHeight="1">
      <c r="A141" s="8">
        <v>1.9310996E7</v>
      </c>
      <c r="B141" s="30" t="s">
        <v>185</v>
      </c>
      <c r="C141" s="11">
        <v>93.0</v>
      </c>
      <c r="D141" s="24">
        <v>4.0</v>
      </c>
      <c r="E141" s="33">
        <f>Ocupacao_Calendario!B141*C141*31</f>
        <v>2710.02</v>
      </c>
      <c r="F141" s="33">
        <f>Ocupacao_Calendario!C141*C141*28</f>
        <v>1900.92</v>
      </c>
      <c r="G141" s="33">
        <f>Ocupacao_Calendario!D141*C141*31</f>
        <v>1268.52</v>
      </c>
      <c r="H141" s="33">
        <f>Ocupacao_Calendario!E141*C141*30</f>
        <v>2204.1</v>
      </c>
      <c r="I141" s="33">
        <f>Ocupacao_Calendario!F141*C141*31</f>
        <v>1556.82</v>
      </c>
      <c r="J141" s="33">
        <f>Ocupacao_Calendario!G141*C141*30</f>
        <v>2232</v>
      </c>
      <c r="K141" s="33">
        <f>Ocupacao_Calendario!H141*C141*31</f>
        <v>2162.25</v>
      </c>
      <c r="L141" s="33">
        <f>Ocupacao_Calendario!I141*C141*31</f>
        <v>2796.51</v>
      </c>
      <c r="M141" s="33">
        <f>Ocupacao_Calendario!J141*C141*30</f>
        <v>2455.2</v>
      </c>
      <c r="N141" s="33">
        <f>Ocupacao_Calendario!K141*C141*31</f>
        <v>2479.38</v>
      </c>
      <c r="O141" s="33">
        <f>Ocupacao_Calendario!L141*C141*30</f>
        <v>2008.8</v>
      </c>
      <c r="P141" s="33">
        <f>Ocupacao_Calendario!M141*C141*31</f>
        <v>2248.74</v>
      </c>
      <c r="Q141" s="33">
        <f t="shared" si="1"/>
        <v>26023.26</v>
      </c>
      <c r="R141" s="33">
        <f>IFS(D141=2,vacation_home_main_costs!$M$2,D141=3,vacation_home_main_costs!$M$3,D141=4,vacation_home_main_costs!$M$4,D141=5,vacation_home_main_costs!$M$5,D141=6,vacation_home_main_costs!$M$6)</f>
        <v>40660</v>
      </c>
      <c r="S141" s="33">
        <f t="shared" si="15"/>
        <v>-14636.74</v>
      </c>
      <c r="T141" s="34" t="str">
        <f t="shared" si="3"/>
        <v>Prejuizo</v>
      </c>
    </row>
    <row r="142" ht="12.75" customHeight="1">
      <c r="A142" s="8">
        <v>3050658.0</v>
      </c>
      <c r="B142" s="30" t="s">
        <v>186</v>
      </c>
      <c r="C142" s="11">
        <v>91.0</v>
      </c>
      <c r="D142" s="24">
        <v>4.0</v>
      </c>
      <c r="E142" s="33">
        <f>Ocupacao_Calendario!B142*C142*31</f>
        <v>1890.07</v>
      </c>
      <c r="F142" s="33">
        <f>Ocupacao_Calendario!C142*C142*28</f>
        <v>1783.6</v>
      </c>
      <c r="G142" s="33">
        <f>Ocupacao_Calendario!D142*C142*31</f>
        <v>1523.34</v>
      </c>
      <c r="H142" s="33">
        <f>Ocupacao_Calendario!E142*C142*30</f>
        <v>1638</v>
      </c>
      <c r="I142" s="33">
        <f>Ocupacao_Calendario!F142*C142*31</f>
        <v>1438.71</v>
      </c>
      <c r="J142" s="33">
        <f>Ocupacao_Calendario!G142*C142*30</f>
        <v>2320.5</v>
      </c>
      <c r="K142" s="33">
        <f>Ocupacao_Calendario!H142*C142*31</f>
        <v>2200.38</v>
      </c>
      <c r="L142" s="33">
        <f>Ocupacao_Calendario!I142*C142*31</f>
        <v>2200.38</v>
      </c>
      <c r="M142" s="33">
        <f>Ocupacao_Calendario!J142*C142*30</f>
        <v>2511.6</v>
      </c>
      <c r="N142" s="33">
        <f>Ocupacao_Calendario!K142*C142*31</f>
        <v>2256.8</v>
      </c>
      <c r="O142" s="33">
        <f>Ocupacao_Calendario!L142*C142*30</f>
        <v>2047.5</v>
      </c>
      <c r="P142" s="33">
        <f>Ocupacao_Calendario!M142*C142*31</f>
        <v>2200.38</v>
      </c>
      <c r="Q142" s="33">
        <f t="shared" si="1"/>
        <v>24011.26</v>
      </c>
      <c r="R142" s="33">
        <f>IFS(D142=2,vacation_home_main_costs!$M$2,D142=3,vacation_home_main_costs!$M$3,D142=4,vacation_home_main_costs!$M$4,D142=5,vacation_home_main_costs!$M$5,D142=6,vacation_home_main_costs!$M$6)</f>
        <v>40660</v>
      </c>
      <c r="S142" s="33">
        <f t="shared" si="15"/>
        <v>-16648.74</v>
      </c>
      <c r="T142" s="34" t="str">
        <f t="shared" si="3"/>
        <v>Prejuizo</v>
      </c>
    </row>
    <row r="143" ht="12.75" customHeight="1">
      <c r="A143" s="8">
        <v>2.4676791E7</v>
      </c>
      <c r="B143" s="30" t="s">
        <v>187</v>
      </c>
      <c r="C143" s="11">
        <v>99.0</v>
      </c>
      <c r="D143" s="24">
        <v>2.0</v>
      </c>
      <c r="E143" s="33">
        <f>Ocupacao_Calendario!B143*C143*31</f>
        <v>2946.24</v>
      </c>
      <c r="F143" s="33">
        <f>Ocupacao_Calendario!C143*C143*28</f>
        <v>2134.44</v>
      </c>
      <c r="G143" s="33">
        <f>Ocupacao_Calendario!D143*C143*31</f>
        <v>1565.19</v>
      </c>
      <c r="H143" s="33">
        <f>Ocupacao_Calendario!E143*C143*30</f>
        <v>1425.6</v>
      </c>
      <c r="I143" s="33">
        <f>Ocupacao_Calendario!F143*C143*31</f>
        <v>2485.89</v>
      </c>
      <c r="J143" s="33">
        <f>Ocupacao_Calendario!G143*C143*30</f>
        <v>1989.9</v>
      </c>
      <c r="K143" s="33">
        <f>Ocupacao_Calendario!H143*C143*31</f>
        <v>2823.48</v>
      </c>
      <c r="L143" s="33">
        <f>Ocupacao_Calendario!I143*C143*31</f>
        <v>2639.34</v>
      </c>
      <c r="M143" s="33">
        <f>Ocupacao_Calendario!J143*C143*30</f>
        <v>2673</v>
      </c>
      <c r="N143" s="33">
        <f>Ocupacao_Calendario!K143*C143*31</f>
        <v>2516.58</v>
      </c>
      <c r="O143" s="33">
        <f>Ocupacao_Calendario!L143*C143*30</f>
        <v>2762.1</v>
      </c>
      <c r="P143" s="33">
        <f>Ocupacao_Calendario!M143*C143*31</f>
        <v>2670.03</v>
      </c>
      <c r="Q143" s="33">
        <f t="shared" si="1"/>
        <v>28631.79</v>
      </c>
      <c r="R143" s="33">
        <f>IFS(D143=2,vacation_home_main_costs!$M$2,D143=3,vacation_home_main_costs!$M$3,D143=4,vacation_home_main_costs!$M$4,D143=5,vacation_home_main_costs!$M$5,D143=6,vacation_home_main_costs!$M$6)</f>
        <v>31100</v>
      </c>
      <c r="S143" s="33">
        <f t="shared" si="15"/>
        <v>-2468.21</v>
      </c>
      <c r="T143" s="34" t="str">
        <f t="shared" si="3"/>
        <v>Prejuizo</v>
      </c>
    </row>
    <row r="144" ht="12.75" customHeight="1">
      <c r="A144" s="8">
        <v>1.314218E7</v>
      </c>
      <c r="B144" s="30" t="s">
        <v>188</v>
      </c>
      <c r="C144" s="11">
        <v>140.0</v>
      </c>
      <c r="D144" s="24">
        <v>4.0</v>
      </c>
      <c r="E144" s="33">
        <f>Ocupacao_Calendario!B144*C144*31</f>
        <v>2647.4</v>
      </c>
      <c r="F144" s="33">
        <f>Ocupacao_Calendario!C144*C144*28</f>
        <v>3724</v>
      </c>
      <c r="G144" s="33">
        <f>Ocupacao_Calendario!D144*C144*31</f>
        <v>3255</v>
      </c>
      <c r="H144" s="33">
        <f>Ocupacao_Calendario!E144*C144*30</f>
        <v>2142</v>
      </c>
      <c r="I144" s="33">
        <f>Ocupacao_Calendario!F144*C144*31</f>
        <v>1779.4</v>
      </c>
      <c r="J144" s="33">
        <f>Ocupacao_Calendario!G144*C144*30</f>
        <v>3276</v>
      </c>
      <c r="K144" s="33">
        <f>Ocupacao_Calendario!H144*C144*31</f>
        <v>3211.6</v>
      </c>
      <c r="L144" s="33">
        <f>Ocupacao_Calendario!I144*C144*31</f>
        <v>3038</v>
      </c>
      <c r="M144" s="33">
        <f>Ocupacao_Calendario!J144*C144*30</f>
        <v>3906</v>
      </c>
      <c r="N144" s="33">
        <f>Ocupacao_Calendario!K144*C144*31</f>
        <v>3732.4</v>
      </c>
      <c r="O144" s="33">
        <f>Ocupacao_Calendario!L144*C144*30</f>
        <v>3318</v>
      </c>
      <c r="P144" s="33">
        <f>Ocupacao_Calendario!M144*C144*31</f>
        <v>3385.2</v>
      </c>
      <c r="Q144" s="33">
        <f t="shared" si="1"/>
        <v>37415</v>
      </c>
      <c r="R144" s="33">
        <f>IFS(D144=2,vacation_home_main_costs!$M$2,D144=3,vacation_home_main_costs!$M$3,D144=4,vacation_home_main_costs!$M$4,D144=5,vacation_home_main_costs!$M$5,D144=6,vacation_home_main_costs!$M$6)</f>
        <v>40660</v>
      </c>
      <c r="S144" s="33">
        <f t="shared" si="15"/>
        <v>-3245</v>
      </c>
      <c r="T144" s="34" t="str">
        <f t="shared" si="3"/>
        <v>Prejuizo</v>
      </c>
    </row>
    <row r="145" ht="12.75" customHeight="1">
      <c r="A145" s="8">
        <v>2.2854916E7</v>
      </c>
      <c r="B145" s="30" t="s">
        <v>189</v>
      </c>
      <c r="C145" s="11">
        <v>85.0</v>
      </c>
      <c r="D145" s="24">
        <v>4.0</v>
      </c>
      <c r="E145" s="33">
        <f>Ocupacao_Calendario!B145*C145*31</f>
        <v>1791.8</v>
      </c>
      <c r="F145" s="33">
        <f>Ocupacao_Calendario!C145*C145*28</f>
        <v>1642.2</v>
      </c>
      <c r="G145" s="33">
        <f>Ocupacao_Calendario!D145*C145*31</f>
        <v>1976.25</v>
      </c>
      <c r="H145" s="33">
        <f>Ocupacao_Calendario!E145*C145*30</f>
        <v>1606.5</v>
      </c>
      <c r="I145" s="33">
        <f>Ocupacao_Calendario!F145*C145*31</f>
        <v>1976.25</v>
      </c>
      <c r="J145" s="33">
        <f>Ocupacao_Calendario!G145*C145*30</f>
        <v>1912.5</v>
      </c>
      <c r="K145" s="33">
        <f>Ocupacao_Calendario!H145*C145*31</f>
        <v>2318.8</v>
      </c>
      <c r="L145" s="33">
        <f>Ocupacao_Calendario!I145*C145*31</f>
        <v>1949.9</v>
      </c>
      <c r="M145" s="33">
        <f>Ocupacao_Calendario!J145*C145*30</f>
        <v>2014.5</v>
      </c>
      <c r="N145" s="33">
        <f>Ocupacao_Calendario!K145*C145*31</f>
        <v>2134.35</v>
      </c>
      <c r="O145" s="33">
        <f>Ocupacao_Calendario!L145*C145*30</f>
        <v>1810.5</v>
      </c>
      <c r="P145" s="33">
        <f>Ocupacao_Calendario!M145*C145*31</f>
        <v>2608.65</v>
      </c>
      <c r="Q145" s="33">
        <f t="shared" si="1"/>
        <v>23742.2</v>
      </c>
      <c r="R145" s="33">
        <f>IFS(D145=2,vacation_home_main_costs!$M$2,D145=3,vacation_home_main_costs!$M$3,D145=4,vacation_home_main_costs!$M$4,D145=5,vacation_home_main_costs!$M$5,D145=6,vacation_home_main_costs!$M$6)</f>
        <v>40660</v>
      </c>
      <c r="S145" s="33">
        <f t="shared" si="15"/>
        <v>-16917.8</v>
      </c>
      <c r="T145" s="34" t="str">
        <f t="shared" si="3"/>
        <v>Prejuizo</v>
      </c>
    </row>
    <row r="146" ht="12.75" customHeight="1">
      <c r="A146" s="8">
        <v>2.4183886E7</v>
      </c>
      <c r="B146" s="30" t="s">
        <v>190</v>
      </c>
      <c r="C146" s="11">
        <v>299.0</v>
      </c>
      <c r="D146" s="24">
        <v>6.0</v>
      </c>
      <c r="E146" s="33">
        <f>Ocupacao_Calendario!B146*C146*31</f>
        <v>8805.55</v>
      </c>
      <c r="F146" s="33">
        <f>Ocupacao_Calendario!C146*C146*28</f>
        <v>6865.04</v>
      </c>
      <c r="G146" s="33">
        <f>Ocupacao_Calendario!D146*C146*31</f>
        <v>4263.74</v>
      </c>
      <c r="H146" s="33">
        <f>Ocupacao_Calendario!E146*C146*30</f>
        <v>5920.2</v>
      </c>
      <c r="I146" s="33">
        <f>Ocupacao_Calendario!F146*C146*31</f>
        <v>7600.58</v>
      </c>
      <c r="J146" s="33">
        <f>Ocupacao_Calendario!G146*C146*30</f>
        <v>7983.3</v>
      </c>
      <c r="K146" s="33">
        <f>Ocupacao_Calendario!H146*C146*31</f>
        <v>8249.41</v>
      </c>
      <c r="L146" s="33">
        <f>Ocupacao_Calendario!I146*C146*31</f>
        <v>7693.27</v>
      </c>
      <c r="M146" s="33">
        <f>Ocupacao_Calendario!J146*C146*30</f>
        <v>8521.5</v>
      </c>
      <c r="N146" s="33">
        <f>Ocupacao_Calendario!K146*C146*31</f>
        <v>7322.51</v>
      </c>
      <c r="O146" s="33">
        <f>Ocupacao_Calendario!L146*C146*30</f>
        <v>8880.3</v>
      </c>
      <c r="P146" s="33">
        <f>Ocupacao_Calendario!M146*C146*31</f>
        <v>6395.61</v>
      </c>
      <c r="Q146" s="33">
        <f t="shared" si="1"/>
        <v>88501.01</v>
      </c>
      <c r="R146" s="33">
        <f>IFS(D146=2,vacation_home_main_costs!$M$2,D146=3,vacation_home_main_costs!$M$3,D146=4,vacation_home_main_costs!$M$4,D146=5,vacation_home_main_costs!$M$5,D146=6,vacation_home_main_costs!$M$6)</f>
        <v>51900</v>
      </c>
      <c r="S146" s="33">
        <f t="shared" si="15"/>
        <v>36601.01</v>
      </c>
      <c r="T146" s="34" t="str">
        <f t="shared" si="3"/>
        <v>Lucro</v>
      </c>
    </row>
    <row r="147" ht="12.75" customHeight="1">
      <c r="A147" s="8">
        <v>3847405.0</v>
      </c>
      <c r="B147" s="30" t="s">
        <v>191</v>
      </c>
      <c r="C147" s="11">
        <v>169.0</v>
      </c>
      <c r="D147" s="24">
        <v>6.0</v>
      </c>
      <c r="E147" s="33">
        <f>Ocupacao_Calendario!B147*C147*31</f>
        <v>4453.15</v>
      </c>
      <c r="F147" s="33">
        <f>Ocupacao_Calendario!C147*C147*28</f>
        <v>3501.68</v>
      </c>
      <c r="G147" s="33">
        <f>Ocupacao_Calendario!D147*C147*31</f>
        <v>3772.08</v>
      </c>
      <c r="H147" s="33">
        <f>Ocupacao_Calendario!E147*C147*30</f>
        <v>3396.9</v>
      </c>
      <c r="I147" s="33">
        <f>Ocupacao_Calendario!F147*C147*31</f>
        <v>3614.91</v>
      </c>
      <c r="J147" s="33">
        <f>Ocupacao_Calendario!G147*C147*30</f>
        <v>4664.4</v>
      </c>
      <c r="K147" s="33">
        <f>Ocupacao_Calendario!H147*C147*31</f>
        <v>4767.49</v>
      </c>
      <c r="L147" s="33">
        <f>Ocupacao_Calendario!I147*C147*31</f>
        <v>4348.37</v>
      </c>
      <c r="M147" s="33">
        <f>Ocupacao_Calendario!J147*C147*30</f>
        <v>5070</v>
      </c>
      <c r="N147" s="33">
        <f>Ocupacao_Calendario!K147*C147*31</f>
        <v>5134.22</v>
      </c>
      <c r="O147" s="33">
        <f>Ocupacao_Calendario!L147*C147*30</f>
        <v>3903.9</v>
      </c>
      <c r="P147" s="33">
        <f>Ocupacao_Calendario!M147*C147*31</f>
        <v>4348.37</v>
      </c>
      <c r="Q147" s="33">
        <f t="shared" si="1"/>
        <v>50975.47</v>
      </c>
      <c r="R147" s="33">
        <f>IFS(D147=2,vacation_home_main_costs!$M$2,D147=3,vacation_home_main_costs!$M$3,D147=4,vacation_home_main_costs!$M$4,D147=5,vacation_home_main_costs!$M$5,D147=6,vacation_home_main_costs!$M$6)</f>
        <v>51900</v>
      </c>
      <c r="S147" s="33">
        <f t="shared" si="15"/>
        <v>-924.53</v>
      </c>
      <c r="T147" s="34" t="str">
        <f t="shared" si="3"/>
        <v>Prejuizo</v>
      </c>
    </row>
    <row r="148" ht="12.75" customHeight="1">
      <c r="A148" s="8">
        <v>1.1890736E7</v>
      </c>
      <c r="B148" s="30" t="s">
        <v>192</v>
      </c>
      <c r="C148" s="11">
        <v>169.0</v>
      </c>
      <c r="D148" s="24">
        <v>5.0</v>
      </c>
      <c r="E148" s="33">
        <f>Ocupacao_Calendario!B148*C148*31</f>
        <v>4243.59</v>
      </c>
      <c r="F148" s="33">
        <f>Ocupacao_Calendario!C148*C148*28</f>
        <v>4258.8</v>
      </c>
      <c r="G148" s="33">
        <f>Ocupacao_Calendario!D148*C148*31</f>
        <v>2305.16</v>
      </c>
      <c r="H148" s="33">
        <f>Ocupacao_Calendario!E148*C148*30</f>
        <v>2535</v>
      </c>
      <c r="I148" s="33">
        <f>Ocupacao_Calendario!F148*C148*31</f>
        <v>3352.96</v>
      </c>
      <c r="J148" s="33">
        <f>Ocupacao_Calendario!G148*C148*30</f>
        <v>5019.3</v>
      </c>
      <c r="K148" s="33">
        <f>Ocupacao_Calendario!H148*C148*31</f>
        <v>4977.05</v>
      </c>
      <c r="L148" s="33">
        <f>Ocupacao_Calendario!I148*C148*31</f>
        <v>3719.69</v>
      </c>
      <c r="M148" s="33">
        <f>Ocupacao_Calendario!J148*C148*30</f>
        <v>4157.4</v>
      </c>
      <c r="N148" s="33">
        <f>Ocupacao_Calendario!K148*C148*31</f>
        <v>4243.59</v>
      </c>
      <c r="O148" s="33">
        <f>Ocupacao_Calendario!L148*C148*30</f>
        <v>3802.5</v>
      </c>
      <c r="P148" s="33">
        <f>Ocupacao_Calendario!M148*C148*31</f>
        <v>4348.37</v>
      </c>
      <c r="Q148" s="33">
        <f t="shared" si="1"/>
        <v>46963.41</v>
      </c>
      <c r="R148" s="33">
        <f>IFS(D148=2,vacation_home_main_costs!$M$2,D148=3,vacation_home_main_costs!$M$3,D148=4,vacation_home_main_costs!$M$4,D148=5,vacation_home_main_costs!$M$5,D148=6,vacation_home_main_costs!$M$6)</f>
        <v>45400</v>
      </c>
      <c r="S148" s="33">
        <f t="shared" si="15"/>
        <v>1563.41</v>
      </c>
      <c r="T148" s="34" t="str">
        <f t="shared" si="3"/>
        <v>Lucro</v>
      </c>
    </row>
    <row r="149" ht="12.75" customHeight="1">
      <c r="A149" s="8">
        <v>1754734.0</v>
      </c>
      <c r="B149" s="30" t="s">
        <v>193</v>
      </c>
      <c r="C149" s="11">
        <v>85.0</v>
      </c>
      <c r="D149" s="24">
        <v>4.0</v>
      </c>
      <c r="E149" s="33">
        <f>Ocupacao_Calendario!B149*C149*31</f>
        <v>2318.8</v>
      </c>
      <c r="F149" s="33">
        <f>Ocupacao_Calendario!C149*C149*28</f>
        <v>2284.8</v>
      </c>
      <c r="G149" s="33">
        <f>Ocupacao_Calendario!D149*C149*31</f>
        <v>1607.35</v>
      </c>
      <c r="H149" s="33">
        <f>Ocupacao_Calendario!E149*C149*30</f>
        <v>1504.5</v>
      </c>
      <c r="I149" s="33">
        <f>Ocupacao_Calendario!F149*C149*31</f>
        <v>1027.65</v>
      </c>
      <c r="J149" s="33">
        <f>Ocupacao_Calendario!G149*C149*30</f>
        <v>1938</v>
      </c>
      <c r="K149" s="33">
        <f>Ocupacao_Calendario!H149*C149*31</f>
        <v>2503.25</v>
      </c>
      <c r="L149" s="33">
        <f>Ocupacao_Calendario!I149*C149*31</f>
        <v>1923.55</v>
      </c>
      <c r="M149" s="33">
        <f>Ocupacao_Calendario!J149*C149*30</f>
        <v>1963.5</v>
      </c>
      <c r="N149" s="33">
        <f>Ocupacao_Calendario!K149*C149*31</f>
        <v>2028.95</v>
      </c>
      <c r="O149" s="33">
        <f>Ocupacao_Calendario!L149*C149*30</f>
        <v>2014.5</v>
      </c>
      <c r="P149" s="33">
        <f>Ocupacao_Calendario!M149*C149*31</f>
        <v>2108</v>
      </c>
      <c r="Q149" s="33">
        <f t="shared" si="1"/>
        <v>23222.85</v>
      </c>
      <c r="R149" s="33">
        <f>IFS(D149=2,vacation_home_main_costs!$M$2,D149=3,vacation_home_main_costs!$M$3,D149=4,vacation_home_main_costs!$M$4,D149=5,vacation_home_main_costs!$M$5,D149=6,vacation_home_main_costs!$M$6)</f>
        <v>40660</v>
      </c>
      <c r="S149" s="33">
        <f t="shared" si="15"/>
        <v>-17437.15</v>
      </c>
      <c r="T149" s="34" t="str">
        <f t="shared" si="3"/>
        <v>Prejuizo</v>
      </c>
    </row>
    <row r="150" ht="12.75" customHeight="1">
      <c r="A150" s="8">
        <v>1.7008608E7</v>
      </c>
      <c r="B150" s="30" t="s">
        <v>194</v>
      </c>
      <c r="C150" s="11">
        <v>180.0</v>
      </c>
      <c r="D150" s="24">
        <v>7.0</v>
      </c>
      <c r="E150" s="33">
        <f>Ocupacao_Calendario!B150*C150*31</f>
        <v>3794.4</v>
      </c>
      <c r="F150" s="33">
        <f>Ocupacao_Calendario!C150*C150*28</f>
        <v>4032</v>
      </c>
      <c r="G150" s="33">
        <f>Ocupacao_Calendario!D150*C150*31</f>
        <v>3292.2</v>
      </c>
      <c r="H150" s="33">
        <f>Ocupacao_Calendario!E150*C150*30</f>
        <v>4428</v>
      </c>
      <c r="I150" s="33">
        <f>Ocupacao_Calendario!F150*C150*31</f>
        <v>2957.4</v>
      </c>
      <c r="J150" s="33">
        <f>Ocupacao_Calendario!G150*C150*30</f>
        <v>4050</v>
      </c>
      <c r="K150" s="33">
        <f>Ocupacao_Calendario!H150*C150*31</f>
        <v>4129.2</v>
      </c>
      <c r="L150" s="33">
        <f>Ocupacao_Calendario!I150*C150*31</f>
        <v>4798.8</v>
      </c>
      <c r="M150" s="33">
        <f>Ocupacao_Calendario!J150*C150*30</f>
        <v>5184</v>
      </c>
      <c r="N150" s="33">
        <f>Ocupacao_Calendario!K150*C150*31</f>
        <v>5245.2</v>
      </c>
      <c r="O150" s="33">
        <f>Ocupacao_Calendario!L150*C150*30</f>
        <v>4752</v>
      </c>
      <c r="P150" s="33">
        <f>Ocupacao_Calendario!M150*C150*31</f>
        <v>5468.4</v>
      </c>
      <c r="Q150" s="33">
        <f t="shared" si="1"/>
        <v>52131.6</v>
      </c>
      <c r="R150" s="37" t="str">
        <f>IFS(D150=2,vacation_home_main_costs!$M$2,D150=3,vacation_home_main_costs!$M$3,D150=4,vacation_home_main_costs!$M$4,D150=5,vacation_home_main_costs!$M$5,D150=6,vacation_home_main_costs!$M$6)</f>
        <v>#N/A</v>
      </c>
      <c r="S150" s="38" t="s">
        <v>55</v>
      </c>
      <c r="T150" s="34" t="str">
        <f t="shared" si="3"/>
        <v>Lucro</v>
      </c>
    </row>
    <row r="151" ht="12.75" customHeight="1">
      <c r="A151" s="8">
        <v>137602.0</v>
      </c>
      <c r="B151" s="30" t="s">
        <v>195</v>
      </c>
      <c r="C151" s="11">
        <v>79.0</v>
      </c>
      <c r="D151" s="24">
        <v>3.0</v>
      </c>
      <c r="E151" s="33">
        <f>Ocupacao_Calendario!B151*C151*31</f>
        <v>1787.77</v>
      </c>
      <c r="F151" s="33">
        <f>Ocupacao_Calendario!C151*C151*28</f>
        <v>1592.64</v>
      </c>
      <c r="G151" s="33">
        <f>Ocupacao_Calendario!D151*C151*31</f>
        <v>1493.89</v>
      </c>
      <c r="H151" s="33">
        <f>Ocupacao_Calendario!E151*C151*30</f>
        <v>1137.6</v>
      </c>
      <c r="I151" s="33">
        <f>Ocupacao_Calendario!F151*C151*31</f>
        <v>1346.95</v>
      </c>
      <c r="J151" s="33">
        <f>Ocupacao_Calendario!G151*C151*30</f>
        <v>1943.4</v>
      </c>
      <c r="K151" s="33">
        <f>Ocupacao_Calendario!H151*C151*31</f>
        <v>2253.08</v>
      </c>
      <c r="L151" s="33">
        <f>Ocupacao_Calendario!I151*C151*31</f>
        <v>2277.57</v>
      </c>
      <c r="M151" s="33">
        <f>Ocupacao_Calendario!J151*C151*30</f>
        <v>1730.1</v>
      </c>
      <c r="N151" s="33">
        <f>Ocupacao_Calendario!K151*C151*31</f>
        <v>1812.26</v>
      </c>
      <c r="O151" s="33">
        <f>Ocupacao_Calendario!L151*C151*30</f>
        <v>1990.8</v>
      </c>
      <c r="P151" s="33">
        <f>Ocupacao_Calendario!M151*C151*31</f>
        <v>1934.71</v>
      </c>
      <c r="Q151" s="33">
        <f t="shared" si="1"/>
        <v>21300.77</v>
      </c>
      <c r="R151" s="33">
        <f>IFS(D151=2,vacation_home_main_costs!$M$2,D151=3,vacation_home_main_costs!$M$3,D151=4,vacation_home_main_costs!$M$4,D151=5,vacation_home_main_costs!$M$5,D151=6,vacation_home_main_costs!$M$6)</f>
        <v>34800</v>
      </c>
      <c r="S151" s="33">
        <f t="shared" ref="S151:S197" si="16">Q151-R151</f>
        <v>-13499.23</v>
      </c>
      <c r="T151" s="34" t="str">
        <f t="shared" si="3"/>
        <v>Prejuizo</v>
      </c>
    </row>
    <row r="152" ht="12.75" customHeight="1">
      <c r="A152" s="8">
        <v>4732934.0</v>
      </c>
      <c r="B152" s="30" t="s">
        <v>196</v>
      </c>
      <c r="C152" s="11">
        <v>81.0</v>
      </c>
      <c r="D152" s="24">
        <v>3.0</v>
      </c>
      <c r="E152" s="33">
        <f>Ocupacao_Calendario!B152*C152*31</f>
        <v>1833.03</v>
      </c>
      <c r="F152" s="33">
        <f>Ocupacao_Calendario!C152*C152*28</f>
        <v>1655.64</v>
      </c>
      <c r="G152" s="33">
        <f>Ocupacao_Calendario!D152*C152*31</f>
        <v>1757.7</v>
      </c>
      <c r="H152" s="33">
        <f>Ocupacao_Calendario!E152*C152*30</f>
        <v>1749.6</v>
      </c>
      <c r="I152" s="33">
        <f>Ocupacao_Calendario!F152*C152*31</f>
        <v>1029.51</v>
      </c>
      <c r="J152" s="33">
        <f>Ocupacao_Calendario!G152*C152*30</f>
        <v>2065.5</v>
      </c>
      <c r="K152" s="33">
        <f>Ocupacao_Calendario!H152*C152*31</f>
        <v>1782.81</v>
      </c>
      <c r="L152" s="33">
        <f>Ocupacao_Calendario!I152*C152*31</f>
        <v>2385.45</v>
      </c>
      <c r="M152" s="33">
        <f>Ocupacao_Calendario!J152*C152*30</f>
        <v>2381.4</v>
      </c>
      <c r="N152" s="33">
        <f>Ocupacao_Calendario!K152*C152*31</f>
        <v>2285.01</v>
      </c>
      <c r="O152" s="33">
        <f>Ocupacao_Calendario!L152*C152*30</f>
        <v>1846.8</v>
      </c>
      <c r="P152" s="33">
        <f>Ocupacao_Calendario!M152*C152*31</f>
        <v>1958.58</v>
      </c>
      <c r="Q152" s="33">
        <f t="shared" si="1"/>
        <v>22731.03</v>
      </c>
      <c r="R152" s="33">
        <f>IFS(D152=2,vacation_home_main_costs!$M$2,D152=3,vacation_home_main_costs!$M$3,D152=4,vacation_home_main_costs!$M$4,D152=5,vacation_home_main_costs!$M$5,D152=6,vacation_home_main_costs!$M$6)</f>
        <v>34800</v>
      </c>
      <c r="S152" s="33">
        <f t="shared" si="16"/>
        <v>-12068.97</v>
      </c>
      <c r="T152" s="34" t="str">
        <f t="shared" si="3"/>
        <v>Prejuizo</v>
      </c>
    </row>
    <row r="153" ht="12.75" customHeight="1">
      <c r="A153" s="8">
        <v>3238608.0</v>
      </c>
      <c r="B153" s="30" t="s">
        <v>197</v>
      </c>
      <c r="C153" s="11">
        <v>69.0</v>
      </c>
      <c r="D153" s="24">
        <v>4.0</v>
      </c>
      <c r="E153" s="33">
        <f>Ocupacao_Calendario!B153*C153*31</f>
        <v>1625.64</v>
      </c>
      <c r="F153" s="33">
        <f>Ocupacao_Calendario!C153*C153*28</f>
        <v>1893.36</v>
      </c>
      <c r="G153" s="33">
        <f>Ocupacao_Calendario!D153*C153*31</f>
        <v>1026.72</v>
      </c>
      <c r="H153" s="33">
        <f>Ocupacao_Calendario!E153*C153*30</f>
        <v>1842.3</v>
      </c>
      <c r="I153" s="33">
        <f>Ocupacao_Calendario!F153*C153*31</f>
        <v>1582.86</v>
      </c>
      <c r="J153" s="33">
        <f>Ocupacao_Calendario!G153*C153*30</f>
        <v>1531.8</v>
      </c>
      <c r="K153" s="33">
        <f>Ocupacao_Calendario!H153*C153*31</f>
        <v>1818.15</v>
      </c>
      <c r="L153" s="33">
        <f>Ocupacao_Calendario!I153*C153*31</f>
        <v>1796.76</v>
      </c>
      <c r="M153" s="33">
        <f>Ocupacao_Calendario!J153*C153*30</f>
        <v>1738.8</v>
      </c>
      <c r="N153" s="33">
        <f>Ocupacao_Calendario!K153*C153*31</f>
        <v>2010.66</v>
      </c>
      <c r="O153" s="33">
        <f>Ocupacao_Calendario!L153*C153*30</f>
        <v>1552.5</v>
      </c>
      <c r="P153" s="33">
        <f>Ocupacao_Calendario!M153*C153*31</f>
        <v>1689.81</v>
      </c>
      <c r="Q153" s="33">
        <f t="shared" si="1"/>
        <v>20109.36</v>
      </c>
      <c r="R153" s="33">
        <f>IFS(D153=2,vacation_home_main_costs!$M$2,D153=3,vacation_home_main_costs!$M$3,D153=4,vacation_home_main_costs!$M$4,D153=5,vacation_home_main_costs!$M$5,D153=6,vacation_home_main_costs!$M$6)</f>
        <v>40660</v>
      </c>
      <c r="S153" s="33">
        <f t="shared" si="16"/>
        <v>-20550.64</v>
      </c>
      <c r="T153" s="34" t="str">
        <f t="shared" si="3"/>
        <v>Prejuizo</v>
      </c>
    </row>
    <row r="154" ht="12.75" customHeight="1">
      <c r="A154" s="8">
        <v>2373716.0</v>
      </c>
      <c r="B154" s="30" t="s">
        <v>198</v>
      </c>
      <c r="C154" s="11">
        <v>88.0</v>
      </c>
      <c r="D154" s="24">
        <v>5.0</v>
      </c>
      <c r="E154" s="33">
        <f>Ocupacao_Calendario!B154*C154*31</f>
        <v>1882.32</v>
      </c>
      <c r="F154" s="33">
        <f>Ocupacao_Calendario!C154*C154*28</f>
        <v>1848</v>
      </c>
      <c r="G154" s="33">
        <f>Ocupacao_Calendario!D154*C154*31</f>
        <v>1391.28</v>
      </c>
      <c r="H154" s="33">
        <f>Ocupacao_Calendario!E154*C154*30</f>
        <v>1742.4</v>
      </c>
      <c r="I154" s="33">
        <f>Ocupacao_Calendario!F154*C154*31</f>
        <v>1309.44</v>
      </c>
      <c r="J154" s="33">
        <f>Ocupacao_Calendario!G154*C154*30</f>
        <v>2455.2</v>
      </c>
      <c r="K154" s="33">
        <f>Ocupacao_Calendario!H154*C154*31</f>
        <v>2537.04</v>
      </c>
      <c r="L154" s="33">
        <f>Ocupacao_Calendario!I154*C154*31</f>
        <v>2564.32</v>
      </c>
      <c r="M154" s="33">
        <f>Ocupacao_Calendario!J154*C154*30</f>
        <v>2270.4</v>
      </c>
      <c r="N154" s="33">
        <f>Ocupacao_Calendario!K154*C154*31</f>
        <v>2646.16</v>
      </c>
      <c r="O154" s="33">
        <f>Ocupacao_Calendario!L154*C154*30</f>
        <v>2164.8</v>
      </c>
      <c r="P154" s="33">
        <f>Ocupacao_Calendario!M154*C154*31</f>
        <v>2427.92</v>
      </c>
      <c r="Q154" s="33">
        <f t="shared" si="1"/>
        <v>25239.28</v>
      </c>
      <c r="R154" s="33">
        <f>IFS(D154=2,vacation_home_main_costs!$M$2,D154=3,vacation_home_main_costs!$M$3,D154=4,vacation_home_main_costs!$M$4,D154=5,vacation_home_main_costs!$M$5,D154=6,vacation_home_main_costs!$M$6)</f>
        <v>45400</v>
      </c>
      <c r="S154" s="33">
        <f t="shared" si="16"/>
        <v>-20160.72</v>
      </c>
      <c r="T154" s="34" t="str">
        <f t="shared" si="3"/>
        <v>Prejuizo</v>
      </c>
    </row>
    <row r="155" ht="12.75" customHeight="1">
      <c r="A155" s="8">
        <v>1.5541665E7</v>
      </c>
      <c r="B155" s="30" t="s">
        <v>199</v>
      </c>
      <c r="C155" s="11">
        <v>89.0</v>
      </c>
      <c r="D155" s="24">
        <v>3.0</v>
      </c>
      <c r="E155" s="33">
        <f>Ocupacao_Calendario!B155*C155*31</f>
        <v>2289.97</v>
      </c>
      <c r="F155" s="33">
        <f>Ocupacao_Calendario!C155*C155*28</f>
        <v>2467.08</v>
      </c>
      <c r="G155" s="33">
        <f>Ocupacao_Calendario!D155*C155*31</f>
        <v>2179.61</v>
      </c>
      <c r="H155" s="33">
        <f>Ocupacao_Calendario!E155*C155*30</f>
        <v>1869</v>
      </c>
      <c r="I155" s="33">
        <f>Ocupacao_Calendario!F155*C155*31</f>
        <v>1213.96</v>
      </c>
      <c r="J155" s="33">
        <f>Ocupacao_Calendario!G155*C155*30</f>
        <v>2376.3</v>
      </c>
      <c r="K155" s="33">
        <f>Ocupacao_Calendario!H155*C155*31</f>
        <v>2041.66</v>
      </c>
      <c r="L155" s="33">
        <f>Ocupacao_Calendario!I155*C155*31</f>
        <v>2483.1</v>
      </c>
      <c r="M155" s="33">
        <f>Ocupacao_Calendario!J155*C155*30</f>
        <v>2509.8</v>
      </c>
      <c r="N155" s="33">
        <f>Ocupacao_Calendario!K155*C155*31</f>
        <v>2731.41</v>
      </c>
      <c r="O155" s="33">
        <f>Ocupacao_Calendario!L155*C155*30</f>
        <v>1949.1</v>
      </c>
      <c r="P155" s="33">
        <f>Ocupacao_Calendario!M155*C155*31</f>
        <v>2427.92</v>
      </c>
      <c r="Q155" s="33">
        <f t="shared" si="1"/>
        <v>26538.91</v>
      </c>
      <c r="R155" s="33">
        <f>IFS(D155=2,vacation_home_main_costs!$M$2,D155=3,vacation_home_main_costs!$M$3,D155=4,vacation_home_main_costs!$M$4,D155=5,vacation_home_main_costs!$M$5,D155=6,vacation_home_main_costs!$M$6)</f>
        <v>34800</v>
      </c>
      <c r="S155" s="33">
        <f t="shared" si="16"/>
        <v>-8261.09</v>
      </c>
      <c r="T155" s="34" t="str">
        <f t="shared" si="3"/>
        <v>Prejuizo</v>
      </c>
    </row>
    <row r="156" ht="12.75" customHeight="1">
      <c r="A156" s="8">
        <v>1.5008309E7</v>
      </c>
      <c r="B156" s="30" t="s">
        <v>200</v>
      </c>
      <c r="C156" s="11">
        <v>248.0</v>
      </c>
      <c r="D156" s="24">
        <v>6.0</v>
      </c>
      <c r="E156" s="33">
        <f>Ocupacao_Calendario!B156*C156*31</f>
        <v>7149.84</v>
      </c>
      <c r="F156" s="33">
        <f>Ocupacao_Calendario!C156*C156*28</f>
        <v>6527.36</v>
      </c>
      <c r="G156" s="33">
        <f>Ocupacao_Calendario!D156*C156*31</f>
        <v>5227.84</v>
      </c>
      <c r="H156" s="33">
        <f>Ocupacao_Calendario!E156*C156*30</f>
        <v>5282.4</v>
      </c>
      <c r="I156" s="33">
        <f>Ocupacao_Calendario!F156*C156*31</f>
        <v>5842.88</v>
      </c>
      <c r="J156" s="33">
        <f>Ocupacao_Calendario!G156*C156*30</f>
        <v>5133.6</v>
      </c>
      <c r="K156" s="33">
        <f>Ocupacao_Calendario!H156*C156*31</f>
        <v>6534.8</v>
      </c>
      <c r="L156" s="33">
        <f>Ocupacao_Calendario!I156*C156*31</f>
        <v>7072.96</v>
      </c>
      <c r="M156" s="33">
        <f>Ocupacao_Calendario!J156*C156*30</f>
        <v>6324</v>
      </c>
      <c r="N156" s="33">
        <f>Ocupacao_Calendario!K156*C156*31</f>
        <v>6919.2</v>
      </c>
      <c r="O156" s="33">
        <f>Ocupacao_Calendario!L156*C156*30</f>
        <v>6770.4</v>
      </c>
      <c r="P156" s="33">
        <f>Ocupacao_Calendario!M156*C156*31</f>
        <v>6688.56</v>
      </c>
      <c r="Q156" s="33">
        <f t="shared" si="1"/>
        <v>75473.84</v>
      </c>
      <c r="R156" s="33">
        <f>IFS(D156=2,vacation_home_main_costs!$M$2,D156=3,vacation_home_main_costs!$M$3,D156=4,vacation_home_main_costs!$M$4,D156=5,vacation_home_main_costs!$M$5,D156=6,vacation_home_main_costs!$M$6)</f>
        <v>51900</v>
      </c>
      <c r="S156" s="33">
        <f t="shared" si="16"/>
        <v>23573.84</v>
      </c>
      <c r="T156" s="34" t="str">
        <f t="shared" si="3"/>
        <v>Lucro</v>
      </c>
    </row>
    <row r="157" ht="12.75" customHeight="1">
      <c r="A157" s="8">
        <v>7109681.0</v>
      </c>
      <c r="B157" s="30" t="s">
        <v>201</v>
      </c>
      <c r="C157" s="11">
        <v>105.0</v>
      </c>
      <c r="D157" s="24">
        <v>5.0</v>
      </c>
      <c r="E157" s="33">
        <f>Ocupacao_Calendario!B157*C157*31</f>
        <v>2766.75</v>
      </c>
      <c r="F157" s="33">
        <f>Ocupacao_Calendario!C157*C157*28</f>
        <v>2116.8</v>
      </c>
      <c r="G157" s="33">
        <f>Ocupacao_Calendario!D157*C157*31</f>
        <v>2701.65</v>
      </c>
      <c r="H157" s="33">
        <f>Ocupacao_Calendario!E157*C157*30</f>
        <v>1606.5</v>
      </c>
      <c r="I157" s="33">
        <f>Ocupacao_Calendario!F157*C157*31</f>
        <v>2571.45</v>
      </c>
      <c r="J157" s="33">
        <f>Ocupacao_Calendario!G157*C157*30</f>
        <v>2677.5</v>
      </c>
      <c r="K157" s="33">
        <f>Ocupacao_Calendario!H157*C157*31</f>
        <v>2604</v>
      </c>
      <c r="L157" s="33">
        <f>Ocupacao_Calendario!I157*C157*31</f>
        <v>3124.8</v>
      </c>
      <c r="M157" s="33">
        <f>Ocupacao_Calendario!J157*C157*30</f>
        <v>2551.5</v>
      </c>
      <c r="N157" s="33">
        <f>Ocupacao_Calendario!K157*C157*31</f>
        <v>3059.7</v>
      </c>
      <c r="O157" s="33">
        <f>Ocupacao_Calendario!L157*C157*30</f>
        <v>2740.5</v>
      </c>
      <c r="P157" s="33">
        <f>Ocupacao_Calendario!M157*C157*31</f>
        <v>2929.5</v>
      </c>
      <c r="Q157" s="33">
        <f t="shared" si="1"/>
        <v>31450.65</v>
      </c>
      <c r="R157" s="33">
        <f>IFS(D157=2,vacation_home_main_costs!$M$2,D157=3,vacation_home_main_costs!$M$3,D157=4,vacation_home_main_costs!$M$4,D157=5,vacation_home_main_costs!$M$5,D157=6,vacation_home_main_costs!$M$6)</f>
        <v>45400</v>
      </c>
      <c r="S157" s="33">
        <f t="shared" si="16"/>
        <v>-13949.35</v>
      </c>
      <c r="T157" s="34" t="str">
        <f t="shared" si="3"/>
        <v>Prejuizo</v>
      </c>
    </row>
    <row r="158" ht="12.75" customHeight="1">
      <c r="A158" s="8">
        <v>2.1311169E7</v>
      </c>
      <c r="B158" s="30" t="s">
        <v>202</v>
      </c>
      <c r="C158" s="11">
        <v>127.0</v>
      </c>
      <c r="D158" s="24">
        <v>4.0</v>
      </c>
      <c r="E158" s="33">
        <f>Ocupacao_Calendario!B158*C158*31</f>
        <v>2598.42</v>
      </c>
      <c r="F158" s="33">
        <f>Ocupacao_Calendario!C158*C158*28</f>
        <v>2489.2</v>
      </c>
      <c r="G158" s="33">
        <f>Ocupacao_Calendario!D158*C158*31</f>
        <v>1968.5</v>
      </c>
      <c r="H158" s="33">
        <f>Ocupacao_Calendario!E158*C158*30</f>
        <v>3238.5</v>
      </c>
      <c r="I158" s="33">
        <f>Ocupacao_Calendario!F158*C158*31</f>
        <v>2716.53</v>
      </c>
      <c r="J158" s="33">
        <f>Ocupacao_Calendario!G158*C158*30</f>
        <v>3352.8</v>
      </c>
      <c r="K158" s="33">
        <f>Ocupacao_Calendario!H158*C158*31</f>
        <v>3070.86</v>
      </c>
      <c r="L158" s="33">
        <f>Ocupacao_Calendario!I158*C158*31</f>
        <v>3937</v>
      </c>
      <c r="M158" s="33">
        <f>Ocupacao_Calendario!J158*C158*30</f>
        <v>3390.9</v>
      </c>
      <c r="N158" s="33">
        <f>Ocupacao_Calendario!K158*C158*31</f>
        <v>3661.41</v>
      </c>
      <c r="O158" s="33">
        <f>Ocupacao_Calendario!L158*C158*30</f>
        <v>3505.2</v>
      </c>
      <c r="P158" s="33">
        <f>Ocupacao_Calendario!M158*C158*31</f>
        <v>3070.86</v>
      </c>
      <c r="Q158" s="33">
        <f t="shared" si="1"/>
        <v>37000.18</v>
      </c>
      <c r="R158" s="33">
        <f>IFS(D158=2,vacation_home_main_costs!$M$2,D158=3,vacation_home_main_costs!$M$3,D158=4,vacation_home_main_costs!$M$4,D158=5,vacation_home_main_costs!$M$5,D158=6,vacation_home_main_costs!$M$6)</f>
        <v>40660</v>
      </c>
      <c r="S158" s="33">
        <f t="shared" si="16"/>
        <v>-3659.82</v>
      </c>
      <c r="T158" s="34" t="str">
        <f t="shared" si="3"/>
        <v>Prejuizo</v>
      </c>
    </row>
    <row r="159" ht="12.75" customHeight="1">
      <c r="A159" s="8">
        <v>3666988.0</v>
      </c>
      <c r="B159" s="30" t="s">
        <v>203</v>
      </c>
      <c r="C159" s="11">
        <v>160.0</v>
      </c>
      <c r="D159" s="24">
        <v>5.0</v>
      </c>
      <c r="E159" s="33">
        <f>Ocupacao_Calendario!B159*C159*31</f>
        <v>4563.2</v>
      </c>
      <c r="F159" s="33">
        <f>Ocupacao_Calendario!C159*C159*28</f>
        <v>3539.2</v>
      </c>
      <c r="G159" s="33">
        <f>Ocupacao_Calendario!D159*C159*31</f>
        <v>2480</v>
      </c>
      <c r="H159" s="33">
        <f>Ocupacao_Calendario!E159*C159*30</f>
        <v>2256</v>
      </c>
      <c r="I159" s="33">
        <f>Ocupacao_Calendario!F159*C159*31</f>
        <v>4067.2</v>
      </c>
      <c r="J159" s="33">
        <f>Ocupacao_Calendario!G159*C159*30</f>
        <v>4224</v>
      </c>
      <c r="K159" s="33">
        <f>Ocupacao_Calendario!H159*C159*31</f>
        <v>3868.8</v>
      </c>
      <c r="L159" s="33">
        <f>Ocupacao_Calendario!I159*C159*31</f>
        <v>3670.4</v>
      </c>
      <c r="M159" s="33">
        <f>Ocupacao_Calendario!J159*C159*30</f>
        <v>3552</v>
      </c>
      <c r="N159" s="33">
        <f>Ocupacao_Calendario!K159*C159*31</f>
        <v>3670.4</v>
      </c>
      <c r="O159" s="33">
        <f>Ocupacao_Calendario!L159*C159*30</f>
        <v>4368</v>
      </c>
      <c r="P159" s="33">
        <f>Ocupacao_Calendario!M159*C159*31</f>
        <v>3968</v>
      </c>
      <c r="Q159" s="33">
        <f t="shared" si="1"/>
        <v>44227.2</v>
      </c>
      <c r="R159" s="33">
        <f>IFS(D159=2,vacation_home_main_costs!$M$2,D159=3,vacation_home_main_costs!$M$3,D159=4,vacation_home_main_costs!$M$4,D159=5,vacation_home_main_costs!$M$5,D159=6,vacation_home_main_costs!$M$6)</f>
        <v>45400</v>
      </c>
      <c r="S159" s="33">
        <f t="shared" si="16"/>
        <v>-1172.8</v>
      </c>
      <c r="T159" s="34" t="str">
        <f t="shared" si="3"/>
        <v>Prejuizo</v>
      </c>
    </row>
    <row r="160" ht="12.75" customHeight="1">
      <c r="A160" s="8">
        <v>2.0919696E7</v>
      </c>
      <c r="B160" s="30" t="s">
        <v>204</v>
      </c>
      <c r="C160" s="11">
        <v>90.0</v>
      </c>
      <c r="D160" s="24">
        <v>4.0</v>
      </c>
      <c r="E160" s="33">
        <f>Ocupacao_Calendario!B160*C160*31</f>
        <v>2650.5</v>
      </c>
      <c r="F160" s="33">
        <f>Ocupacao_Calendario!C160*C160*28</f>
        <v>2318.4</v>
      </c>
      <c r="G160" s="33">
        <f>Ocupacao_Calendario!D160*C160*31</f>
        <v>1785.6</v>
      </c>
      <c r="H160" s="33">
        <f>Ocupacao_Calendario!E160*C160*30</f>
        <v>1971</v>
      </c>
      <c r="I160" s="33">
        <f>Ocupacao_Calendario!F160*C160*31</f>
        <v>1869.3</v>
      </c>
      <c r="J160" s="33">
        <f>Ocupacao_Calendario!G160*C160*30</f>
        <v>2025</v>
      </c>
      <c r="K160" s="33">
        <f>Ocupacao_Calendario!H160*C160*31</f>
        <v>1953</v>
      </c>
      <c r="L160" s="33">
        <f>Ocupacao_Calendario!I160*C160*31</f>
        <v>2538.9</v>
      </c>
      <c r="M160" s="33">
        <f>Ocupacao_Calendario!J160*C160*30</f>
        <v>2511</v>
      </c>
      <c r="N160" s="33">
        <f>Ocupacao_Calendario!K160*C160*31</f>
        <v>2399.4</v>
      </c>
      <c r="O160" s="33">
        <f>Ocupacao_Calendario!L160*C160*30</f>
        <v>2160</v>
      </c>
      <c r="P160" s="33">
        <f>Ocupacao_Calendario!M160*C160*31</f>
        <v>2120.4</v>
      </c>
      <c r="Q160" s="33">
        <f t="shared" si="1"/>
        <v>26302.5</v>
      </c>
      <c r="R160" s="33">
        <f>IFS(D160=2,vacation_home_main_costs!$M$2,D160=3,vacation_home_main_costs!$M$3,D160=4,vacation_home_main_costs!$M$4,D160=5,vacation_home_main_costs!$M$5,D160=6,vacation_home_main_costs!$M$6)</f>
        <v>40660</v>
      </c>
      <c r="S160" s="33">
        <f t="shared" si="16"/>
        <v>-14357.5</v>
      </c>
      <c r="T160" s="34" t="str">
        <f t="shared" si="3"/>
        <v>Prejuizo</v>
      </c>
    </row>
    <row r="161" ht="12.75" customHeight="1">
      <c r="A161" s="8">
        <v>210833.0</v>
      </c>
      <c r="B161" s="30" t="s">
        <v>205</v>
      </c>
      <c r="C161" s="11">
        <v>88.0</v>
      </c>
      <c r="D161" s="24">
        <v>5.0</v>
      </c>
      <c r="E161" s="33">
        <f>Ocupacao_Calendario!B161*C161*31</f>
        <v>1964.16</v>
      </c>
      <c r="F161" s="33">
        <f>Ocupacao_Calendario!C161*C161*28</f>
        <v>2365.44</v>
      </c>
      <c r="G161" s="33">
        <f>Ocupacao_Calendario!D161*C161*31</f>
        <v>1445.84</v>
      </c>
      <c r="H161" s="33">
        <f>Ocupacao_Calendario!E161*C161*30</f>
        <v>2006.4</v>
      </c>
      <c r="I161" s="33">
        <f>Ocupacao_Calendario!F161*C161*31</f>
        <v>1364</v>
      </c>
      <c r="J161" s="33">
        <f>Ocupacao_Calendario!G161*C161*30</f>
        <v>2534.4</v>
      </c>
      <c r="K161" s="33">
        <f>Ocupacao_Calendario!H161*C161*31</f>
        <v>2618.88</v>
      </c>
      <c r="L161" s="33">
        <f>Ocupacao_Calendario!I161*C161*31</f>
        <v>2346.08</v>
      </c>
      <c r="M161" s="33">
        <f>Ocupacao_Calendario!J161*C161*30</f>
        <v>2085.6</v>
      </c>
      <c r="N161" s="33">
        <f>Ocupacao_Calendario!K161*C161*31</f>
        <v>2618.88</v>
      </c>
      <c r="O161" s="33">
        <f>Ocupacao_Calendario!L161*C161*30</f>
        <v>2640</v>
      </c>
      <c r="P161" s="33">
        <f>Ocupacao_Calendario!M161*C161*31</f>
        <v>2100.56</v>
      </c>
      <c r="Q161" s="33">
        <f t="shared" si="1"/>
        <v>26090.24</v>
      </c>
      <c r="R161" s="33">
        <f>IFS(D161=2,vacation_home_main_costs!$M$2,D161=3,vacation_home_main_costs!$M$3,D161=4,vacation_home_main_costs!$M$4,D161=5,vacation_home_main_costs!$M$5,D161=6,vacation_home_main_costs!$M$6)</f>
        <v>45400</v>
      </c>
      <c r="S161" s="33">
        <f t="shared" si="16"/>
        <v>-19309.76</v>
      </c>
      <c r="T161" s="34" t="str">
        <f t="shared" si="3"/>
        <v>Prejuizo</v>
      </c>
    </row>
    <row r="162" ht="12.75" customHeight="1">
      <c r="A162" s="8">
        <v>2.0182582E7</v>
      </c>
      <c r="B162" s="30" t="s">
        <v>206</v>
      </c>
      <c r="C162" s="11">
        <v>89.0</v>
      </c>
      <c r="D162" s="24">
        <v>3.0</v>
      </c>
      <c r="E162" s="33">
        <f>Ocupacao_Calendario!B162*C162*31</f>
        <v>1876.12</v>
      </c>
      <c r="F162" s="33">
        <f>Ocupacao_Calendario!C162*C162*28</f>
        <v>1844.08</v>
      </c>
      <c r="G162" s="33">
        <f>Ocupacao_Calendario!D162*C162*31</f>
        <v>1655.4</v>
      </c>
      <c r="H162" s="33">
        <f>Ocupacao_Calendario!E162*C162*30</f>
        <v>1201.5</v>
      </c>
      <c r="I162" s="33">
        <f>Ocupacao_Calendario!F162*C162*31</f>
        <v>2096.84</v>
      </c>
      <c r="J162" s="33">
        <f>Ocupacao_Calendario!G162*C162*30</f>
        <v>2349.6</v>
      </c>
      <c r="K162" s="33">
        <f>Ocupacao_Calendario!H162*C162*31</f>
        <v>2124.43</v>
      </c>
      <c r="L162" s="33">
        <f>Ocupacao_Calendario!I162*C162*31</f>
        <v>2234.79</v>
      </c>
      <c r="M162" s="33">
        <f>Ocupacao_Calendario!J162*C162*30</f>
        <v>2589.9</v>
      </c>
      <c r="N162" s="33">
        <f>Ocupacao_Calendario!K162*C162*31</f>
        <v>2372.74</v>
      </c>
      <c r="O162" s="33">
        <f>Ocupacao_Calendario!L162*C162*30</f>
        <v>2216.1</v>
      </c>
      <c r="P162" s="33">
        <f>Ocupacao_Calendario!M162*C162*31</f>
        <v>1986.48</v>
      </c>
      <c r="Q162" s="33">
        <f t="shared" si="1"/>
        <v>24547.98</v>
      </c>
      <c r="R162" s="33">
        <f>IFS(D162=2,vacation_home_main_costs!$M$2,D162=3,vacation_home_main_costs!$M$3,D162=4,vacation_home_main_costs!$M$4,D162=5,vacation_home_main_costs!$M$5,D162=6,vacation_home_main_costs!$M$6)</f>
        <v>34800</v>
      </c>
      <c r="S162" s="33">
        <f t="shared" si="16"/>
        <v>-10252.02</v>
      </c>
      <c r="T162" s="34" t="str">
        <f t="shared" si="3"/>
        <v>Prejuizo</v>
      </c>
    </row>
    <row r="163" ht="12.75" customHeight="1">
      <c r="A163" s="8">
        <v>50006.0</v>
      </c>
      <c r="B163" s="30" t="s">
        <v>207</v>
      </c>
      <c r="C163" s="11">
        <v>80.0</v>
      </c>
      <c r="D163" s="24">
        <v>3.0</v>
      </c>
      <c r="E163" s="33">
        <f>Ocupacao_Calendario!B163*C163*31</f>
        <v>1884.8</v>
      </c>
      <c r="F163" s="33">
        <f>Ocupacao_Calendario!C163*C163*28</f>
        <v>1590.4</v>
      </c>
      <c r="G163" s="33">
        <f>Ocupacao_Calendario!D163*C163*31</f>
        <v>2008.8</v>
      </c>
      <c r="H163" s="33">
        <f>Ocupacao_Calendario!E163*C163*30</f>
        <v>1824</v>
      </c>
      <c r="I163" s="33">
        <f>Ocupacao_Calendario!F163*C163*31</f>
        <v>1686.4</v>
      </c>
      <c r="J163" s="33">
        <f>Ocupacao_Calendario!G163*C163*30</f>
        <v>1680</v>
      </c>
      <c r="K163" s="33">
        <f>Ocupacao_Calendario!H163*C163*31</f>
        <v>1810.4</v>
      </c>
      <c r="L163" s="33">
        <f>Ocupacao_Calendario!I163*C163*31</f>
        <v>1909.6</v>
      </c>
      <c r="M163" s="33">
        <f>Ocupacao_Calendario!J163*C163*30</f>
        <v>2208</v>
      </c>
      <c r="N163" s="33">
        <f>Ocupacao_Calendario!K163*C163*31</f>
        <v>2405.6</v>
      </c>
      <c r="O163" s="33">
        <f>Ocupacao_Calendario!L163*C163*30</f>
        <v>2352</v>
      </c>
      <c r="P163" s="33">
        <f>Ocupacao_Calendario!M163*C163*31</f>
        <v>1711.2</v>
      </c>
      <c r="Q163" s="33">
        <f t="shared" si="1"/>
        <v>23071.2</v>
      </c>
      <c r="R163" s="33">
        <f>IFS(D163=2,vacation_home_main_costs!$M$2,D163=3,vacation_home_main_costs!$M$3,D163=4,vacation_home_main_costs!$M$4,D163=5,vacation_home_main_costs!$M$5,D163=6,vacation_home_main_costs!$M$6)</f>
        <v>34800</v>
      </c>
      <c r="S163" s="33">
        <f t="shared" si="16"/>
        <v>-11728.8</v>
      </c>
      <c r="T163" s="34" t="str">
        <f t="shared" si="3"/>
        <v>Prejuizo</v>
      </c>
    </row>
    <row r="164" ht="12.75" customHeight="1">
      <c r="A164" s="8">
        <v>2.2463E7</v>
      </c>
      <c r="B164" s="30" t="s">
        <v>208</v>
      </c>
      <c r="C164" s="11">
        <v>149.0</v>
      </c>
      <c r="D164" s="24">
        <v>4.0</v>
      </c>
      <c r="E164" s="33">
        <f>Ocupacao_Calendario!B164*C164*31</f>
        <v>3926.15</v>
      </c>
      <c r="F164" s="33">
        <f>Ocupacao_Calendario!C164*C164*28</f>
        <v>3629.64</v>
      </c>
      <c r="G164" s="33">
        <f>Ocupacao_Calendario!D164*C164*31</f>
        <v>3187.11</v>
      </c>
      <c r="H164" s="33">
        <f>Ocupacao_Calendario!E164*C164*30</f>
        <v>2145.6</v>
      </c>
      <c r="I164" s="33">
        <f>Ocupacao_Calendario!F164*C164*31</f>
        <v>2217.12</v>
      </c>
      <c r="J164" s="33">
        <f>Ocupacao_Calendario!G164*C164*30</f>
        <v>3441.9</v>
      </c>
      <c r="K164" s="33">
        <f>Ocupacao_Calendario!H164*C164*31</f>
        <v>4341.86</v>
      </c>
      <c r="L164" s="33">
        <f>Ocupacao_Calendario!I164*C164*31</f>
        <v>4157.1</v>
      </c>
      <c r="M164" s="33">
        <f>Ocupacao_Calendario!J164*C164*30</f>
        <v>4201.8</v>
      </c>
      <c r="N164" s="33">
        <f>Ocupacao_Calendario!K164*C164*31</f>
        <v>3695.2</v>
      </c>
      <c r="O164" s="33">
        <f>Ocupacao_Calendario!L164*C164*30</f>
        <v>3173.7</v>
      </c>
      <c r="P164" s="33">
        <f>Ocupacao_Calendario!M164*C164*31</f>
        <v>3926.15</v>
      </c>
      <c r="Q164" s="33">
        <f t="shared" si="1"/>
        <v>42043.33</v>
      </c>
      <c r="R164" s="33">
        <f>IFS(D164=2,vacation_home_main_costs!$M$2,D164=3,vacation_home_main_costs!$M$3,D164=4,vacation_home_main_costs!$M$4,D164=5,vacation_home_main_costs!$M$5,D164=6,vacation_home_main_costs!$M$6)</f>
        <v>40660</v>
      </c>
      <c r="S164" s="33">
        <f t="shared" si="16"/>
        <v>1383.33</v>
      </c>
      <c r="T164" s="34" t="str">
        <f t="shared" si="3"/>
        <v>Lucro</v>
      </c>
    </row>
    <row r="165" ht="12.75" customHeight="1">
      <c r="A165" s="8">
        <v>2.3634628E7</v>
      </c>
      <c r="B165" s="30" t="s">
        <v>209</v>
      </c>
      <c r="C165" s="11">
        <v>114.0</v>
      </c>
      <c r="D165" s="24">
        <v>2.0</v>
      </c>
      <c r="E165" s="33">
        <f>Ocupacao_Calendario!B165*C165*31</f>
        <v>3180.6</v>
      </c>
      <c r="F165" s="33">
        <f>Ocupacao_Calendario!C165*C165*28</f>
        <v>2968.56</v>
      </c>
      <c r="G165" s="33">
        <f>Ocupacao_Calendario!D165*C165*31</f>
        <v>2332.44</v>
      </c>
      <c r="H165" s="33">
        <f>Ocupacao_Calendario!E165*C165*30</f>
        <v>2325.6</v>
      </c>
      <c r="I165" s="33">
        <f>Ocupacao_Calendario!F165*C165*31</f>
        <v>2685.84</v>
      </c>
      <c r="J165" s="33">
        <f>Ocupacao_Calendario!G165*C165*30</f>
        <v>2291.4</v>
      </c>
      <c r="K165" s="33">
        <f>Ocupacao_Calendario!H165*C165*31</f>
        <v>2827.2</v>
      </c>
      <c r="L165" s="33">
        <f>Ocupacao_Calendario!I165*C165*31</f>
        <v>2544.48</v>
      </c>
      <c r="M165" s="33">
        <f>Ocupacao_Calendario!J165*C165*30</f>
        <v>2565</v>
      </c>
      <c r="N165" s="33">
        <f>Ocupacao_Calendario!K165*C165*31</f>
        <v>2544.48</v>
      </c>
      <c r="O165" s="33">
        <f>Ocupacao_Calendario!L165*C165*30</f>
        <v>2599.2</v>
      </c>
      <c r="P165" s="33">
        <f>Ocupacao_Calendario!M165*C165*31</f>
        <v>2544.48</v>
      </c>
      <c r="Q165" s="33">
        <f t="shared" si="1"/>
        <v>31409.28</v>
      </c>
      <c r="R165" s="33">
        <f>IFS(D165=2,vacation_home_main_costs!$M$2,D165=3,vacation_home_main_costs!$M$3,D165=4,vacation_home_main_costs!$M$4,D165=5,vacation_home_main_costs!$M$5,D165=6,vacation_home_main_costs!$M$6)</f>
        <v>31100</v>
      </c>
      <c r="S165" s="33">
        <f t="shared" si="16"/>
        <v>309.28</v>
      </c>
      <c r="T165" s="34" t="str">
        <f t="shared" si="3"/>
        <v>Lucro</v>
      </c>
    </row>
    <row r="166" ht="12.75" customHeight="1">
      <c r="A166" s="8">
        <v>2.0400331E7</v>
      </c>
      <c r="B166" s="30" t="s">
        <v>210</v>
      </c>
      <c r="C166" s="11">
        <v>101.0</v>
      </c>
      <c r="D166" s="24">
        <v>4.0</v>
      </c>
      <c r="E166" s="33">
        <f>Ocupacao_Calendario!B166*C166*31</f>
        <v>2817.9</v>
      </c>
      <c r="F166" s="33">
        <f>Ocupacao_Calendario!C166*C166*28</f>
        <v>2516.92</v>
      </c>
      <c r="G166" s="33">
        <f>Ocupacao_Calendario!D166*C166*31</f>
        <v>1690.74</v>
      </c>
      <c r="H166" s="33">
        <f>Ocupacao_Calendario!E166*C166*30</f>
        <v>1727.1</v>
      </c>
      <c r="I166" s="33">
        <f>Ocupacao_Calendario!F166*C166*31</f>
        <v>1690.74</v>
      </c>
      <c r="J166" s="33">
        <f>Ocupacao_Calendario!G166*C166*30</f>
        <v>2181.6</v>
      </c>
      <c r="K166" s="33">
        <f>Ocupacao_Calendario!H166*C166*31</f>
        <v>2473.49</v>
      </c>
      <c r="L166" s="33">
        <f>Ocupacao_Calendario!I166*C166*31</f>
        <v>2379.56</v>
      </c>
      <c r="M166" s="33">
        <f>Ocupacao_Calendario!J166*C166*30</f>
        <v>2393.7</v>
      </c>
      <c r="N166" s="33">
        <f>Ocupacao_Calendario!K166*C166*31</f>
        <v>2223.01</v>
      </c>
      <c r="O166" s="33">
        <f>Ocupacao_Calendario!L166*C166*30</f>
        <v>2999.7</v>
      </c>
      <c r="P166" s="33">
        <f>Ocupacao_Calendario!M166*C166*31</f>
        <v>2129.08</v>
      </c>
      <c r="Q166" s="33">
        <f t="shared" si="1"/>
        <v>27223.54</v>
      </c>
      <c r="R166" s="33">
        <f>IFS(D166=2,vacation_home_main_costs!$M$2,D166=3,vacation_home_main_costs!$M$3,D166=4,vacation_home_main_costs!$M$4,D166=5,vacation_home_main_costs!$M$5,D166=6,vacation_home_main_costs!$M$6)</f>
        <v>40660</v>
      </c>
      <c r="S166" s="33">
        <f t="shared" si="16"/>
        <v>-13436.46</v>
      </c>
      <c r="T166" s="34" t="str">
        <f t="shared" si="3"/>
        <v>Prejuizo</v>
      </c>
    </row>
    <row r="167" ht="12.75" customHeight="1">
      <c r="A167" s="8">
        <v>2.100332E7</v>
      </c>
      <c r="B167" s="30" t="s">
        <v>211</v>
      </c>
      <c r="C167" s="11">
        <v>225.0</v>
      </c>
      <c r="D167" s="24">
        <v>6.0</v>
      </c>
      <c r="E167" s="33">
        <f>Ocupacao_Calendario!B167*C167*31</f>
        <v>4533.75</v>
      </c>
      <c r="F167" s="33">
        <f>Ocupacao_Calendario!C167*C167*28</f>
        <v>6174</v>
      </c>
      <c r="G167" s="33">
        <f>Ocupacao_Calendario!D167*C167*31</f>
        <v>4254.75</v>
      </c>
      <c r="H167" s="33">
        <f>Ocupacao_Calendario!E167*C167*30</f>
        <v>4860</v>
      </c>
      <c r="I167" s="33">
        <f>Ocupacao_Calendario!F167*C167*31</f>
        <v>3975.75</v>
      </c>
      <c r="J167" s="33">
        <f>Ocupacao_Calendario!G167*C167*30</f>
        <v>6480</v>
      </c>
      <c r="K167" s="33">
        <f>Ocupacao_Calendario!H167*C167*31</f>
        <v>5719.5</v>
      </c>
      <c r="L167" s="33">
        <f>Ocupacao_Calendario!I167*C167*31</f>
        <v>5928.75</v>
      </c>
      <c r="M167" s="33">
        <f>Ocupacao_Calendario!J167*C167*30</f>
        <v>6480</v>
      </c>
      <c r="N167" s="33">
        <f>Ocupacao_Calendario!K167*C167*31</f>
        <v>5510.25</v>
      </c>
      <c r="O167" s="33">
        <f>Ocupacao_Calendario!L167*C167*30</f>
        <v>5805</v>
      </c>
      <c r="P167" s="33">
        <f>Ocupacao_Calendario!M167*C167*31</f>
        <v>4952.25</v>
      </c>
      <c r="Q167" s="33">
        <f t="shared" si="1"/>
        <v>64674</v>
      </c>
      <c r="R167" s="33">
        <f>IFS(D167=2,vacation_home_main_costs!$M$2,D167=3,vacation_home_main_costs!$M$3,D167=4,vacation_home_main_costs!$M$4,D167=5,vacation_home_main_costs!$M$5,D167=6,vacation_home_main_costs!$M$6)</f>
        <v>51900</v>
      </c>
      <c r="S167" s="33">
        <f t="shared" si="16"/>
        <v>12774</v>
      </c>
      <c r="T167" s="34" t="str">
        <f t="shared" si="3"/>
        <v>Lucro</v>
      </c>
    </row>
    <row r="168" ht="12.75" customHeight="1">
      <c r="A168" s="8">
        <v>2.5180723E7</v>
      </c>
      <c r="B168" s="30" t="s">
        <v>212</v>
      </c>
      <c r="C168" s="11">
        <v>99.0</v>
      </c>
      <c r="D168" s="24">
        <v>4.0</v>
      </c>
      <c r="E168" s="33">
        <f>Ocupacao_Calendario!B168*C168*31</f>
        <v>2178.99</v>
      </c>
      <c r="F168" s="33">
        <f>Ocupacao_Calendario!C168*C168*28</f>
        <v>2550.24</v>
      </c>
      <c r="G168" s="33">
        <f>Ocupacao_Calendario!D168*C168*31</f>
        <v>1319.67</v>
      </c>
      <c r="H168" s="33">
        <f>Ocupacao_Calendario!E168*C168*30</f>
        <v>2257.2</v>
      </c>
      <c r="I168" s="33">
        <f>Ocupacao_Calendario!F168*C168*31</f>
        <v>1626.57</v>
      </c>
      <c r="J168" s="33">
        <f>Ocupacao_Calendario!G168*C168*30</f>
        <v>2643.3</v>
      </c>
      <c r="K168" s="33">
        <f>Ocupacao_Calendario!H168*C168*31</f>
        <v>2209.68</v>
      </c>
      <c r="L168" s="33">
        <f>Ocupacao_Calendario!I168*C168*31</f>
        <v>2332.44</v>
      </c>
      <c r="M168" s="33">
        <f>Ocupacao_Calendario!J168*C168*30</f>
        <v>2524.5</v>
      </c>
      <c r="N168" s="33">
        <f>Ocupacao_Calendario!K168*C168*31</f>
        <v>2455.2</v>
      </c>
      <c r="O168" s="33">
        <f>Ocupacao_Calendario!L168*C168*30</f>
        <v>2524.5</v>
      </c>
      <c r="P168" s="33">
        <f>Ocupacao_Calendario!M168*C168*31</f>
        <v>2976.93</v>
      </c>
      <c r="Q168" s="33">
        <f t="shared" si="1"/>
        <v>27599.22</v>
      </c>
      <c r="R168" s="33">
        <f>IFS(D168=2,vacation_home_main_costs!$M$2,D168=3,vacation_home_main_costs!$M$3,D168=4,vacation_home_main_costs!$M$4,D168=5,vacation_home_main_costs!$M$5,D168=6,vacation_home_main_costs!$M$6)</f>
        <v>40660</v>
      </c>
      <c r="S168" s="33">
        <f t="shared" si="16"/>
        <v>-13060.78</v>
      </c>
      <c r="T168" s="34" t="str">
        <f t="shared" si="3"/>
        <v>Prejuizo</v>
      </c>
    </row>
    <row r="169" ht="12.75" customHeight="1">
      <c r="A169" s="8">
        <v>2.2009529E7</v>
      </c>
      <c r="B169" s="30" t="s">
        <v>213</v>
      </c>
      <c r="C169" s="11">
        <v>116.0</v>
      </c>
      <c r="D169" s="24">
        <v>3.0</v>
      </c>
      <c r="E169" s="33">
        <f>Ocupacao_Calendario!B169*C169*31</f>
        <v>2840.84</v>
      </c>
      <c r="F169" s="33">
        <f>Ocupacao_Calendario!C169*C169*28</f>
        <v>2728.32</v>
      </c>
      <c r="G169" s="33">
        <f>Ocupacao_Calendario!D169*C169*31</f>
        <v>2768.92</v>
      </c>
      <c r="H169" s="33">
        <f>Ocupacao_Calendario!E169*C169*30</f>
        <v>2262</v>
      </c>
      <c r="I169" s="33">
        <f>Ocupacao_Calendario!F169*C169*31</f>
        <v>2445.28</v>
      </c>
      <c r="J169" s="33">
        <f>Ocupacao_Calendario!G169*C169*30</f>
        <v>3027.6</v>
      </c>
      <c r="K169" s="33">
        <f>Ocupacao_Calendario!H169*C169*31</f>
        <v>3488.12</v>
      </c>
      <c r="L169" s="33">
        <f>Ocupacao_Calendario!I169*C169*31</f>
        <v>3272.36</v>
      </c>
      <c r="M169" s="33">
        <f>Ocupacao_Calendario!J169*C169*30</f>
        <v>2992.8</v>
      </c>
      <c r="N169" s="33">
        <f>Ocupacao_Calendario!K169*C169*31</f>
        <v>2732.96</v>
      </c>
      <c r="O169" s="33">
        <f>Ocupacao_Calendario!L169*C169*30</f>
        <v>3027.6</v>
      </c>
      <c r="P169" s="33">
        <f>Ocupacao_Calendario!M169*C169*31</f>
        <v>2876.8</v>
      </c>
      <c r="Q169" s="33">
        <f t="shared" si="1"/>
        <v>34463.6</v>
      </c>
      <c r="R169" s="33">
        <f>IFS(D169=2,vacation_home_main_costs!$M$2,D169=3,vacation_home_main_costs!$M$3,D169=4,vacation_home_main_costs!$M$4,D169=5,vacation_home_main_costs!$M$5,D169=6,vacation_home_main_costs!$M$6)</f>
        <v>34800</v>
      </c>
      <c r="S169" s="33">
        <f t="shared" si="16"/>
        <v>-336.4</v>
      </c>
      <c r="T169" s="34" t="str">
        <f t="shared" si="3"/>
        <v>Prejuizo</v>
      </c>
    </row>
    <row r="170" ht="12.75" customHeight="1">
      <c r="A170" s="8">
        <v>1.1284092E7</v>
      </c>
      <c r="B170" s="30" t="s">
        <v>214</v>
      </c>
      <c r="C170" s="11">
        <v>129.0</v>
      </c>
      <c r="D170" s="24">
        <v>4.0</v>
      </c>
      <c r="E170" s="33">
        <f>Ocupacao_Calendario!B170*C170*31</f>
        <v>3719.07</v>
      </c>
      <c r="F170" s="33">
        <f>Ocupacao_Calendario!C170*C170*28</f>
        <v>2853.48</v>
      </c>
      <c r="G170" s="33">
        <f>Ocupacao_Calendario!D170*C170*31</f>
        <v>2599.35</v>
      </c>
      <c r="H170" s="33">
        <f>Ocupacao_Calendario!E170*C170*30</f>
        <v>2941.2</v>
      </c>
      <c r="I170" s="33">
        <f>Ocupacao_Calendario!F170*C170*31</f>
        <v>2799.3</v>
      </c>
      <c r="J170" s="33">
        <f>Ocupacao_Calendario!G170*C170*30</f>
        <v>3289.5</v>
      </c>
      <c r="K170" s="33">
        <f>Ocupacao_Calendario!H170*C170*31</f>
        <v>3639.09</v>
      </c>
      <c r="L170" s="33">
        <f>Ocupacao_Calendario!I170*C170*31</f>
        <v>3719.07</v>
      </c>
      <c r="M170" s="33">
        <f>Ocupacao_Calendario!J170*C170*30</f>
        <v>2902.5</v>
      </c>
      <c r="N170" s="33">
        <f>Ocupacao_Calendario!K170*C170*31</f>
        <v>2879.28</v>
      </c>
      <c r="O170" s="33">
        <f>Ocupacao_Calendario!L170*C170*30</f>
        <v>3753.9</v>
      </c>
      <c r="P170" s="33">
        <f>Ocupacao_Calendario!M170*C170*31</f>
        <v>2879.28</v>
      </c>
      <c r="Q170" s="33">
        <f t="shared" si="1"/>
        <v>37975.02</v>
      </c>
      <c r="R170" s="33">
        <f>IFS(D170=2,vacation_home_main_costs!$M$2,D170=3,vacation_home_main_costs!$M$3,D170=4,vacation_home_main_costs!$M$4,D170=5,vacation_home_main_costs!$M$5,D170=6,vacation_home_main_costs!$M$6)</f>
        <v>40660</v>
      </c>
      <c r="S170" s="33">
        <f t="shared" si="16"/>
        <v>-2684.98</v>
      </c>
      <c r="T170" s="34" t="str">
        <f t="shared" si="3"/>
        <v>Prejuizo</v>
      </c>
    </row>
    <row r="171" ht="12.75" customHeight="1">
      <c r="A171" s="8">
        <v>5311851.0</v>
      </c>
      <c r="B171" s="30" t="s">
        <v>215</v>
      </c>
      <c r="C171" s="11">
        <v>92.0</v>
      </c>
      <c r="D171" s="24">
        <v>3.0</v>
      </c>
      <c r="E171" s="33">
        <f>Ocupacao_Calendario!B171*C171*31</f>
        <v>2595.32</v>
      </c>
      <c r="F171" s="33">
        <f>Ocupacao_Calendario!C171*C171*28</f>
        <v>2472.96</v>
      </c>
      <c r="G171" s="33">
        <f>Ocupacao_Calendario!D171*C171*31</f>
        <v>2367.16</v>
      </c>
      <c r="H171" s="33">
        <f>Ocupacao_Calendario!E171*C171*30</f>
        <v>2401.2</v>
      </c>
      <c r="I171" s="33">
        <f>Ocupacao_Calendario!F171*C171*31</f>
        <v>1340.44</v>
      </c>
      <c r="J171" s="33">
        <f>Ocupacao_Calendario!G171*C171*30</f>
        <v>1876.8</v>
      </c>
      <c r="K171" s="33">
        <f>Ocupacao_Calendario!H171*C171*31</f>
        <v>2566.8</v>
      </c>
      <c r="L171" s="33">
        <f>Ocupacao_Calendario!I171*C171*31</f>
        <v>2709.4</v>
      </c>
      <c r="M171" s="33">
        <f>Ocupacao_Calendario!J171*C171*30</f>
        <v>2401.2</v>
      </c>
      <c r="N171" s="33">
        <f>Ocupacao_Calendario!K171*C171*31</f>
        <v>2538.28</v>
      </c>
      <c r="O171" s="33">
        <f>Ocupacao_Calendario!L171*C171*30</f>
        <v>2318.4</v>
      </c>
      <c r="P171" s="33">
        <f>Ocupacao_Calendario!M171*C171*31</f>
        <v>2737.92</v>
      </c>
      <c r="Q171" s="33">
        <f t="shared" si="1"/>
        <v>28325.88</v>
      </c>
      <c r="R171" s="33">
        <f>IFS(D171=2,vacation_home_main_costs!$M$2,D171=3,vacation_home_main_costs!$M$3,D171=4,vacation_home_main_costs!$M$4,D171=5,vacation_home_main_costs!$M$5,D171=6,vacation_home_main_costs!$M$6)</f>
        <v>34800</v>
      </c>
      <c r="S171" s="33">
        <f t="shared" si="16"/>
        <v>-6474.12</v>
      </c>
      <c r="T171" s="34" t="str">
        <f t="shared" si="3"/>
        <v>Prejuizo</v>
      </c>
    </row>
    <row r="172" ht="12.75" customHeight="1">
      <c r="A172" s="8">
        <v>1.9283927E7</v>
      </c>
      <c r="B172" s="30" t="s">
        <v>216</v>
      </c>
      <c r="C172" s="11">
        <v>154.0</v>
      </c>
      <c r="D172" s="24">
        <v>6.0</v>
      </c>
      <c r="E172" s="33">
        <f>Ocupacao_Calendario!B172*C172*31</f>
        <v>3962.42</v>
      </c>
      <c r="F172" s="33">
        <f>Ocupacao_Calendario!C172*C172*28</f>
        <v>3837.68</v>
      </c>
      <c r="G172" s="33">
        <f>Ocupacao_Calendario!D172*C172*31</f>
        <v>2005.08</v>
      </c>
      <c r="H172" s="33">
        <f>Ocupacao_Calendario!E172*C172*30</f>
        <v>2263.8</v>
      </c>
      <c r="I172" s="33">
        <f>Ocupacao_Calendario!F172*C172*31</f>
        <v>2434.74</v>
      </c>
      <c r="J172" s="33">
        <f>Ocupacao_Calendario!G172*C172*30</f>
        <v>3557.4</v>
      </c>
      <c r="K172" s="33">
        <f>Ocupacao_Calendario!H172*C172*31</f>
        <v>3723.72</v>
      </c>
      <c r="L172" s="33">
        <f>Ocupacao_Calendario!I172*C172*31</f>
        <v>4726.26</v>
      </c>
      <c r="M172" s="33">
        <f>Ocupacao_Calendario!J172*C172*30</f>
        <v>3788.4</v>
      </c>
      <c r="N172" s="33">
        <f>Ocupacao_Calendario!K172*C172*31</f>
        <v>4010.16</v>
      </c>
      <c r="O172" s="33">
        <f>Ocupacao_Calendario!L172*C172*30</f>
        <v>4065.6</v>
      </c>
      <c r="P172" s="33">
        <f>Ocupacao_Calendario!M172*C172*31</f>
        <v>3628.24</v>
      </c>
      <c r="Q172" s="33">
        <f t="shared" si="1"/>
        <v>42003.5</v>
      </c>
      <c r="R172" s="33">
        <f>IFS(D172=2,vacation_home_main_costs!$M$2,D172=3,vacation_home_main_costs!$M$3,D172=4,vacation_home_main_costs!$M$4,D172=5,vacation_home_main_costs!$M$5,D172=6,vacation_home_main_costs!$M$6)</f>
        <v>51900</v>
      </c>
      <c r="S172" s="33">
        <f t="shared" si="16"/>
        <v>-9896.5</v>
      </c>
      <c r="T172" s="34" t="str">
        <f t="shared" si="3"/>
        <v>Prejuizo</v>
      </c>
    </row>
    <row r="173" ht="12.75" customHeight="1">
      <c r="A173" s="8">
        <v>2.9828917E7</v>
      </c>
      <c r="B173" s="30" t="s">
        <v>217</v>
      </c>
      <c r="C173" s="11">
        <v>152.0</v>
      </c>
      <c r="D173" s="24">
        <v>5.0</v>
      </c>
      <c r="E173" s="33">
        <f>Ocupacao_Calendario!B173*C173*31</f>
        <v>4476.4</v>
      </c>
      <c r="F173" s="33">
        <f>Ocupacao_Calendario!C173*C173*28</f>
        <v>2936.64</v>
      </c>
      <c r="G173" s="33">
        <f>Ocupacao_Calendario!D173*C173*31</f>
        <v>3345.52</v>
      </c>
      <c r="H173" s="33">
        <f>Ocupacao_Calendario!E173*C173*30</f>
        <v>2234.4</v>
      </c>
      <c r="I173" s="33">
        <f>Ocupacao_Calendario!F173*C173*31</f>
        <v>3958.08</v>
      </c>
      <c r="J173" s="33">
        <f>Ocupacao_Calendario!G173*C173*30</f>
        <v>3055.2</v>
      </c>
      <c r="K173" s="33">
        <f>Ocupacao_Calendario!H173*C173*31</f>
        <v>4287.92</v>
      </c>
      <c r="L173" s="33">
        <f>Ocupacao_Calendario!I173*C173*31</f>
        <v>3816.72</v>
      </c>
      <c r="M173" s="33">
        <f>Ocupacao_Calendario!J173*C173*30</f>
        <v>3374.4</v>
      </c>
      <c r="N173" s="33">
        <f>Ocupacao_Calendario!K173*C173*31</f>
        <v>3910.96</v>
      </c>
      <c r="O173" s="33">
        <f>Ocupacao_Calendario!L173*C173*30</f>
        <v>3967.2</v>
      </c>
      <c r="P173" s="33">
        <f>Ocupacao_Calendario!M173*C173*31</f>
        <v>3345.52</v>
      </c>
      <c r="Q173" s="33">
        <f t="shared" si="1"/>
        <v>42708.96</v>
      </c>
      <c r="R173" s="33">
        <f>IFS(D173=2,vacation_home_main_costs!$M$2,D173=3,vacation_home_main_costs!$M$3,D173=4,vacation_home_main_costs!$M$4,D173=5,vacation_home_main_costs!$M$5,D173=6,vacation_home_main_costs!$M$6)</f>
        <v>45400</v>
      </c>
      <c r="S173" s="33">
        <f t="shared" si="16"/>
        <v>-2691.04</v>
      </c>
      <c r="T173" s="34" t="str">
        <f t="shared" si="3"/>
        <v>Prejuizo</v>
      </c>
    </row>
    <row r="174" ht="12.75" customHeight="1">
      <c r="A174" s="8">
        <v>2.3562057E7</v>
      </c>
      <c r="B174" s="30" t="s">
        <v>218</v>
      </c>
      <c r="C174" s="11">
        <v>149.0</v>
      </c>
      <c r="D174" s="24">
        <v>4.0</v>
      </c>
      <c r="E174" s="33">
        <f>Ocupacao_Calendario!B174*C174*31</f>
        <v>4526.62</v>
      </c>
      <c r="F174" s="33">
        <f>Ocupacao_Calendario!C174*C174*28</f>
        <v>2836.96</v>
      </c>
      <c r="G174" s="33">
        <f>Ocupacao_Calendario!D174*C174*31</f>
        <v>2909.97</v>
      </c>
      <c r="H174" s="33">
        <f>Ocupacao_Calendario!E174*C174*30</f>
        <v>3441.9</v>
      </c>
      <c r="I174" s="33">
        <f>Ocupacao_Calendario!F174*C174*31</f>
        <v>2170.93</v>
      </c>
      <c r="J174" s="33">
        <f>Ocupacao_Calendario!G174*C174*30</f>
        <v>4470</v>
      </c>
      <c r="K174" s="33">
        <f>Ocupacao_Calendario!H174*C174*31</f>
        <v>3556.63</v>
      </c>
      <c r="L174" s="33">
        <f>Ocupacao_Calendario!I174*C174*31</f>
        <v>3233.3</v>
      </c>
      <c r="M174" s="33">
        <f>Ocupacao_Calendario!J174*C174*30</f>
        <v>3665.4</v>
      </c>
      <c r="N174" s="33">
        <f>Ocupacao_Calendario!K174*C174*31</f>
        <v>4203.29</v>
      </c>
      <c r="O174" s="33">
        <f>Ocupacao_Calendario!L174*C174*30</f>
        <v>3933.6</v>
      </c>
      <c r="P174" s="33">
        <f>Ocupacao_Calendario!M174*C174*31</f>
        <v>4018.53</v>
      </c>
      <c r="Q174" s="33">
        <f t="shared" si="1"/>
        <v>42967.13</v>
      </c>
      <c r="R174" s="33">
        <f>IFS(D174=2,vacation_home_main_costs!$M$2,D174=3,vacation_home_main_costs!$M$3,D174=4,vacation_home_main_costs!$M$4,D174=5,vacation_home_main_costs!$M$5,D174=6,vacation_home_main_costs!$M$6)</f>
        <v>40660</v>
      </c>
      <c r="S174" s="33">
        <f t="shared" si="16"/>
        <v>2307.13</v>
      </c>
      <c r="T174" s="34" t="str">
        <f t="shared" si="3"/>
        <v>Lucro</v>
      </c>
    </row>
    <row r="175" ht="12.75" customHeight="1">
      <c r="A175" s="8">
        <v>768869.0</v>
      </c>
      <c r="B175" s="30" t="s">
        <v>219</v>
      </c>
      <c r="C175" s="11">
        <v>95.0</v>
      </c>
      <c r="D175" s="24">
        <v>3.0</v>
      </c>
      <c r="E175" s="33">
        <f>Ocupacao_Calendario!B175*C175*31</f>
        <v>2709.4</v>
      </c>
      <c r="F175" s="33">
        <f>Ocupacao_Calendario!C175*C175*28</f>
        <v>2394</v>
      </c>
      <c r="G175" s="33">
        <f>Ocupacao_Calendario!D175*C175*31</f>
        <v>2532.7</v>
      </c>
      <c r="H175" s="33">
        <f>Ocupacao_Calendario!E175*C175*30</f>
        <v>1710</v>
      </c>
      <c r="I175" s="33">
        <f>Ocupacao_Calendario!F175*C175*31</f>
        <v>2032.05</v>
      </c>
      <c r="J175" s="33">
        <f>Ocupacao_Calendario!G175*C175*30</f>
        <v>2251.5</v>
      </c>
      <c r="K175" s="33">
        <f>Ocupacao_Calendario!H175*C175*31</f>
        <v>2414.9</v>
      </c>
      <c r="L175" s="33">
        <f>Ocupacao_Calendario!I175*C175*31</f>
        <v>2208.75</v>
      </c>
      <c r="M175" s="33">
        <f>Ocupacao_Calendario!J175*C175*30</f>
        <v>2109</v>
      </c>
      <c r="N175" s="33">
        <f>Ocupacao_Calendario!K175*C175*31</f>
        <v>2414.9</v>
      </c>
      <c r="O175" s="33">
        <f>Ocupacao_Calendario!L175*C175*30</f>
        <v>2394</v>
      </c>
      <c r="P175" s="33">
        <f>Ocupacao_Calendario!M175*C175*31</f>
        <v>2267.65</v>
      </c>
      <c r="Q175" s="33">
        <f t="shared" si="1"/>
        <v>27438.85</v>
      </c>
      <c r="R175" s="33">
        <f>IFS(D175=2,vacation_home_main_costs!$M$2,D175=3,vacation_home_main_costs!$M$3,D175=4,vacation_home_main_costs!$M$4,D175=5,vacation_home_main_costs!$M$5,D175=6,vacation_home_main_costs!$M$6)</f>
        <v>34800</v>
      </c>
      <c r="S175" s="33">
        <f t="shared" si="16"/>
        <v>-7361.15</v>
      </c>
      <c r="T175" s="34" t="str">
        <f t="shared" si="3"/>
        <v>Prejuizo</v>
      </c>
    </row>
    <row r="176" ht="12.75" customHeight="1">
      <c r="A176" s="8">
        <v>1.1168851E7</v>
      </c>
      <c r="B176" s="30" t="s">
        <v>220</v>
      </c>
      <c r="C176" s="11">
        <v>79.0</v>
      </c>
      <c r="D176" s="24">
        <v>3.0</v>
      </c>
      <c r="E176" s="33">
        <f>Ocupacao_Calendario!B176*C176*31</f>
        <v>2032.67</v>
      </c>
      <c r="F176" s="33">
        <f>Ocupacao_Calendario!C176*C176*28</f>
        <v>2212</v>
      </c>
      <c r="G176" s="33">
        <f>Ocupacao_Calendario!D176*C176*31</f>
        <v>2032.67</v>
      </c>
      <c r="H176" s="33">
        <f>Ocupacao_Calendario!E176*C176*30</f>
        <v>2156.7</v>
      </c>
      <c r="I176" s="33">
        <f>Ocupacao_Calendario!F176*C176*31</f>
        <v>1346.95</v>
      </c>
      <c r="J176" s="33">
        <f>Ocupacao_Calendario!G176*C176*30</f>
        <v>1990.8</v>
      </c>
      <c r="K176" s="33">
        <f>Ocupacao_Calendario!H176*C176*31</f>
        <v>1812.26</v>
      </c>
      <c r="L176" s="33">
        <f>Ocupacao_Calendario!I176*C176*31</f>
        <v>1665.32</v>
      </c>
      <c r="M176" s="33">
        <f>Ocupacao_Calendario!J176*C176*30</f>
        <v>2298.9</v>
      </c>
      <c r="N176" s="33">
        <f>Ocupacao_Calendario!K176*C176*31</f>
        <v>1885.73</v>
      </c>
      <c r="O176" s="33">
        <f>Ocupacao_Calendario!L176*C176*30</f>
        <v>1919.7</v>
      </c>
      <c r="P176" s="33">
        <f>Ocupacao_Calendario!M176*C176*31</f>
        <v>2253.08</v>
      </c>
      <c r="Q176" s="33">
        <f t="shared" si="1"/>
        <v>23606.78</v>
      </c>
      <c r="R176" s="33">
        <f>IFS(D176=2,vacation_home_main_costs!$M$2,D176=3,vacation_home_main_costs!$M$3,D176=4,vacation_home_main_costs!$M$4,D176=5,vacation_home_main_costs!$M$5,D176=6,vacation_home_main_costs!$M$6)</f>
        <v>34800</v>
      </c>
      <c r="S176" s="33">
        <f t="shared" si="16"/>
        <v>-11193.22</v>
      </c>
      <c r="T176" s="34" t="str">
        <f t="shared" si="3"/>
        <v>Prejuizo</v>
      </c>
    </row>
    <row r="177" ht="12.75" customHeight="1">
      <c r="A177" s="8">
        <v>1.219526E7</v>
      </c>
      <c r="B177" s="30" t="s">
        <v>221</v>
      </c>
      <c r="C177" s="11">
        <v>97.0</v>
      </c>
      <c r="D177" s="24">
        <v>3.0</v>
      </c>
      <c r="E177" s="33">
        <f>Ocupacao_Calendario!B177*C177*31</f>
        <v>1924.48</v>
      </c>
      <c r="F177" s="33">
        <f>Ocupacao_Calendario!C177*C177*28</f>
        <v>2688.84</v>
      </c>
      <c r="G177" s="33">
        <f>Ocupacao_Calendario!D177*C177*31</f>
        <v>1503.5</v>
      </c>
      <c r="H177" s="33">
        <f>Ocupacao_Calendario!E177*C177*30</f>
        <v>2473.5</v>
      </c>
      <c r="I177" s="33">
        <f>Ocupacao_Calendario!F177*C177*31</f>
        <v>1713.99</v>
      </c>
      <c r="J177" s="33">
        <f>Ocupacao_Calendario!G177*C177*30</f>
        <v>2473.5</v>
      </c>
      <c r="K177" s="33">
        <f>Ocupacao_Calendario!H177*C177*31</f>
        <v>2676.23</v>
      </c>
      <c r="L177" s="33">
        <f>Ocupacao_Calendario!I177*C177*31</f>
        <v>2826.58</v>
      </c>
      <c r="M177" s="33">
        <f>Ocupacao_Calendario!J177*C177*30</f>
        <v>2153.4</v>
      </c>
      <c r="N177" s="33">
        <f>Ocupacao_Calendario!K177*C177*31</f>
        <v>2134.97</v>
      </c>
      <c r="O177" s="33">
        <f>Ocupacao_Calendario!L177*C177*30</f>
        <v>2066.1</v>
      </c>
      <c r="P177" s="33">
        <f>Ocupacao_Calendario!M177*C177*31</f>
        <v>2706.3</v>
      </c>
      <c r="Q177" s="33">
        <f t="shared" si="1"/>
        <v>27341.39</v>
      </c>
      <c r="R177" s="33">
        <f>IFS(D177=2,vacation_home_main_costs!$M$2,D177=3,vacation_home_main_costs!$M$3,D177=4,vacation_home_main_costs!$M$4,D177=5,vacation_home_main_costs!$M$5,D177=6,vacation_home_main_costs!$M$6)</f>
        <v>34800</v>
      </c>
      <c r="S177" s="33">
        <f t="shared" si="16"/>
        <v>-7458.61</v>
      </c>
      <c r="T177" s="34" t="str">
        <f t="shared" si="3"/>
        <v>Prejuizo</v>
      </c>
    </row>
    <row r="178" ht="12.75" customHeight="1">
      <c r="A178" s="8">
        <v>1.8140593E7</v>
      </c>
      <c r="B178" s="30" t="s">
        <v>222</v>
      </c>
      <c r="C178" s="11">
        <v>153.0</v>
      </c>
      <c r="D178" s="24">
        <v>4.0</v>
      </c>
      <c r="E178" s="33">
        <f>Ocupacao_Calendario!B178*C178*31</f>
        <v>4078.98</v>
      </c>
      <c r="F178" s="33">
        <f>Ocupacao_Calendario!C178*C178*28</f>
        <v>2913.12</v>
      </c>
      <c r="G178" s="33">
        <f>Ocupacao_Calendario!D178*C178*31</f>
        <v>2988.09</v>
      </c>
      <c r="H178" s="33">
        <f>Ocupacao_Calendario!E178*C178*30</f>
        <v>2662.2</v>
      </c>
      <c r="I178" s="33">
        <f>Ocupacao_Calendario!F178*C178*31</f>
        <v>3652.11</v>
      </c>
      <c r="J178" s="33">
        <f>Ocupacao_Calendario!G178*C178*30</f>
        <v>3213</v>
      </c>
      <c r="K178" s="33">
        <f>Ocupacao_Calendario!H178*C178*31</f>
        <v>4648.14</v>
      </c>
      <c r="L178" s="33">
        <f>Ocupacao_Calendario!I178*C178*31</f>
        <v>4031.55</v>
      </c>
      <c r="M178" s="33">
        <f>Ocupacao_Calendario!J178*C178*30</f>
        <v>3442.5</v>
      </c>
      <c r="N178" s="33">
        <f>Ocupacao_Calendario!K178*C178*31</f>
        <v>4221.27</v>
      </c>
      <c r="O178" s="33">
        <f>Ocupacao_Calendario!L178*C178*30</f>
        <v>4176.9</v>
      </c>
      <c r="P178" s="33">
        <f>Ocupacao_Calendario!M178*C178*31</f>
        <v>3225.24</v>
      </c>
      <c r="Q178" s="33">
        <f t="shared" si="1"/>
        <v>43253.1</v>
      </c>
      <c r="R178" s="33">
        <f>IFS(D178=2,vacation_home_main_costs!$M$2,D178=3,vacation_home_main_costs!$M$3,D178=4,vacation_home_main_costs!$M$4,D178=5,vacation_home_main_costs!$M$5,D178=6,vacation_home_main_costs!$M$6)</f>
        <v>40660</v>
      </c>
      <c r="S178" s="33">
        <f t="shared" si="16"/>
        <v>2593.1</v>
      </c>
      <c r="T178" s="34" t="str">
        <f t="shared" si="3"/>
        <v>Lucro</v>
      </c>
    </row>
    <row r="179" ht="12.75" customHeight="1">
      <c r="A179" s="8">
        <v>1.297379E7</v>
      </c>
      <c r="B179" s="30" t="s">
        <v>223</v>
      </c>
      <c r="C179" s="11">
        <v>78.0</v>
      </c>
      <c r="D179" s="24">
        <v>3.0</v>
      </c>
      <c r="E179" s="33">
        <f>Ocupacao_Calendario!B179*C179*31</f>
        <v>1934.4</v>
      </c>
      <c r="F179" s="33">
        <f>Ocupacao_Calendario!C179*C179*28</f>
        <v>1616.16</v>
      </c>
      <c r="G179" s="33">
        <f>Ocupacao_Calendario!D179*C179*31</f>
        <v>1910.22</v>
      </c>
      <c r="H179" s="33">
        <f>Ocupacao_Calendario!E179*C179*30</f>
        <v>1544.4</v>
      </c>
      <c r="I179" s="33">
        <f>Ocupacao_Calendario!F179*C179*31</f>
        <v>1692.6</v>
      </c>
      <c r="J179" s="33">
        <f>Ocupacao_Calendario!G179*C179*30</f>
        <v>1755</v>
      </c>
      <c r="K179" s="33">
        <f>Ocupacao_Calendario!H179*C179*31</f>
        <v>1813.5</v>
      </c>
      <c r="L179" s="33">
        <f>Ocupacao_Calendario!I179*C179*31</f>
        <v>2321.28</v>
      </c>
      <c r="M179" s="33">
        <f>Ocupacao_Calendario!J179*C179*30</f>
        <v>1848.6</v>
      </c>
      <c r="N179" s="33">
        <f>Ocupacao_Calendario!K179*C179*31</f>
        <v>2321.28</v>
      </c>
      <c r="O179" s="33">
        <f>Ocupacao_Calendario!L179*C179*30</f>
        <v>1965.6</v>
      </c>
      <c r="P179" s="33">
        <f>Ocupacao_Calendario!M179*C179*31</f>
        <v>2079.48</v>
      </c>
      <c r="Q179" s="33">
        <f t="shared" si="1"/>
        <v>22802.52</v>
      </c>
      <c r="R179" s="33">
        <f>IFS(D179=2,vacation_home_main_costs!$M$2,D179=3,vacation_home_main_costs!$M$3,D179=4,vacation_home_main_costs!$M$4,D179=5,vacation_home_main_costs!$M$5,D179=6,vacation_home_main_costs!$M$6)</f>
        <v>34800</v>
      </c>
      <c r="S179" s="33">
        <f t="shared" si="16"/>
        <v>-11997.48</v>
      </c>
      <c r="T179" s="34" t="str">
        <f t="shared" si="3"/>
        <v>Prejuizo</v>
      </c>
    </row>
    <row r="180" ht="12.75" customHeight="1">
      <c r="A180" s="8">
        <v>1.6032827E7</v>
      </c>
      <c r="B180" s="30" t="s">
        <v>224</v>
      </c>
      <c r="C180" s="11">
        <v>89.0</v>
      </c>
      <c r="D180" s="24">
        <v>2.0</v>
      </c>
      <c r="E180" s="33">
        <f>Ocupacao_Calendario!B180*C180*31</f>
        <v>2648.64</v>
      </c>
      <c r="F180" s="33">
        <f>Ocupacao_Calendario!C180*C180*28</f>
        <v>2043.44</v>
      </c>
      <c r="G180" s="33">
        <f>Ocupacao_Calendario!D180*C180*31</f>
        <v>2207.2</v>
      </c>
      <c r="H180" s="33">
        <f>Ocupacao_Calendario!E180*C180*30</f>
        <v>1655.4</v>
      </c>
      <c r="I180" s="33">
        <f>Ocupacao_Calendario!F180*C180*31</f>
        <v>2124.43</v>
      </c>
      <c r="J180" s="33">
        <f>Ocupacao_Calendario!G180*C180*30</f>
        <v>1922.4</v>
      </c>
      <c r="K180" s="33">
        <f>Ocupacao_Calendario!H180*C180*31</f>
        <v>2069.25</v>
      </c>
      <c r="L180" s="33">
        <f>Ocupacao_Calendario!I180*C180*31</f>
        <v>2676.23</v>
      </c>
      <c r="M180" s="33">
        <f>Ocupacao_Calendario!J180*C180*30</f>
        <v>2162.7</v>
      </c>
      <c r="N180" s="33">
        <f>Ocupacao_Calendario!K180*C180*31</f>
        <v>2759</v>
      </c>
      <c r="O180" s="33">
        <f>Ocupacao_Calendario!L180*C180*30</f>
        <v>2349.6</v>
      </c>
      <c r="P180" s="33">
        <f>Ocupacao_Calendario!M180*C180*31</f>
        <v>2483.1</v>
      </c>
      <c r="Q180" s="33">
        <f t="shared" si="1"/>
        <v>27101.39</v>
      </c>
      <c r="R180" s="33">
        <f>IFS(D180=2,vacation_home_main_costs!$M$2,D180=3,vacation_home_main_costs!$M$3,D180=4,vacation_home_main_costs!$M$4,D180=5,vacation_home_main_costs!$M$5,D180=6,vacation_home_main_costs!$M$6)</f>
        <v>31100</v>
      </c>
      <c r="S180" s="33">
        <f t="shared" si="16"/>
        <v>-3998.61</v>
      </c>
      <c r="T180" s="34" t="str">
        <f t="shared" si="3"/>
        <v>Prejuizo</v>
      </c>
    </row>
    <row r="181" ht="12.75" customHeight="1">
      <c r="A181" s="8">
        <v>6673970.0</v>
      </c>
      <c r="B181" s="30" t="s">
        <v>225</v>
      </c>
      <c r="C181" s="11">
        <v>100.0</v>
      </c>
      <c r="D181" s="24">
        <v>3.0</v>
      </c>
      <c r="E181" s="33">
        <f>Ocupacao_Calendario!B181*C181*31</f>
        <v>2046</v>
      </c>
      <c r="F181" s="33">
        <f>Ocupacao_Calendario!C181*C181*28</f>
        <v>2184</v>
      </c>
      <c r="G181" s="33">
        <f>Ocupacao_Calendario!D181*C181*31</f>
        <v>2139</v>
      </c>
      <c r="H181" s="33">
        <f>Ocupacao_Calendario!E181*C181*30</f>
        <v>1500</v>
      </c>
      <c r="I181" s="33">
        <f>Ocupacao_Calendario!F181*C181*31</f>
        <v>2511</v>
      </c>
      <c r="J181" s="33">
        <f>Ocupacao_Calendario!G181*C181*30</f>
        <v>2490</v>
      </c>
      <c r="K181" s="33">
        <f>Ocupacao_Calendario!H181*C181*31</f>
        <v>3100</v>
      </c>
      <c r="L181" s="33">
        <f>Ocupacao_Calendario!I181*C181*31</f>
        <v>2108</v>
      </c>
      <c r="M181" s="33">
        <f>Ocupacao_Calendario!J181*C181*30</f>
        <v>2190</v>
      </c>
      <c r="N181" s="33">
        <f>Ocupacao_Calendario!K181*C181*31</f>
        <v>2635</v>
      </c>
      <c r="O181" s="33">
        <f>Ocupacao_Calendario!L181*C181*30</f>
        <v>2610</v>
      </c>
      <c r="P181" s="33">
        <f>Ocupacao_Calendario!M181*C181*31</f>
        <v>2976</v>
      </c>
      <c r="Q181" s="33">
        <f t="shared" si="1"/>
        <v>28489</v>
      </c>
      <c r="R181" s="33">
        <f>IFS(D181=2,vacation_home_main_costs!$M$2,D181=3,vacation_home_main_costs!$M$3,D181=4,vacation_home_main_costs!$M$4,D181=5,vacation_home_main_costs!$M$5,D181=6,vacation_home_main_costs!$M$6)</f>
        <v>34800</v>
      </c>
      <c r="S181" s="33">
        <f t="shared" si="16"/>
        <v>-6311</v>
      </c>
      <c r="T181" s="34" t="str">
        <f t="shared" si="3"/>
        <v>Prejuizo</v>
      </c>
    </row>
    <row r="182" ht="12.75" customHeight="1">
      <c r="A182" s="8">
        <v>2.0412348E7</v>
      </c>
      <c r="B182" s="30" t="s">
        <v>226</v>
      </c>
      <c r="C182" s="11">
        <v>149.0</v>
      </c>
      <c r="D182" s="24">
        <v>4.0</v>
      </c>
      <c r="E182" s="33">
        <f>Ocupacao_Calendario!B182*C182*31</f>
        <v>3833.77</v>
      </c>
      <c r="F182" s="33">
        <f>Ocupacao_Calendario!C182*C182*28</f>
        <v>2795.24</v>
      </c>
      <c r="G182" s="33">
        <f>Ocupacao_Calendario!D182*C182*31</f>
        <v>3187.11</v>
      </c>
      <c r="H182" s="33">
        <f>Ocupacao_Calendario!E182*C182*30</f>
        <v>3307.8</v>
      </c>
      <c r="I182" s="33">
        <f>Ocupacao_Calendario!F182*C182*31</f>
        <v>2309.5</v>
      </c>
      <c r="J182" s="33">
        <f>Ocupacao_Calendario!G182*C182*30</f>
        <v>3218.4</v>
      </c>
      <c r="K182" s="33">
        <f>Ocupacao_Calendario!H182*C182*31</f>
        <v>3325.68</v>
      </c>
      <c r="L182" s="33">
        <f>Ocupacao_Calendario!I182*C182*31</f>
        <v>4480.43</v>
      </c>
      <c r="M182" s="33">
        <f>Ocupacao_Calendario!J182*C182*30</f>
        <v>4023</v>
      </c>
      <c r="N182" s="33">
        <f>Ocupacao_Calendario!K182*C182*31</f>
        <v>3464.25</v>
      </c>
      <c r="O182" s="33">
        <f>Ocupacao_Calendario!L182*C182*30</f>
        <v>4246.5</v>
      </c>
      <c r="P182" s="33">
        <f>Ocupacao_Calendario!M182*C182*31</f>
        <v>4572.81</v>
      </c>
      <c r="Q182" s="33">
        <f t="shared" si="1"/>
        <v>42764.49</v>
      </c>
      <c r="R182" s="33">
        <f>IFS(D182=2,vacation_home_main_costs!$M$2,D182=3,vacation_home_main_costs!$M$3,D182=4,vacation_home_main_costs!$M$4,D182=5,vacation_home_main_costs!$M$5,D182=6,vacation_home_main_costs!$M$6)</f>
        <v>40660</v>
      </c>
      <c r="S182" s="33">
        <f t="shared" si="16"/>
        <v>2104.49</v>
      </c>
      <c r="T182" s="34" t="str">
        <f t="shared" si="3"/>
        <v>Lucro</v>
      </c>
    </row>
    <row r="183" ht="12.75" customHeight="1">
      <c r="A183" s="8">
        <v>1.3513371E7</v>
      </c>
      <c r="B183" s="30" t="s">
        <v>227</v>
      </c>
      <c r="C183" s="11">
        <v>199.0</v>
      </c>
      <c r="D183" s="24">
        <v>5.0</v>
      </c>
      <c r="E183" s="33">
        <f>Ocupacao_Calendario!B183*C183*31</f>
        <v>4379.99</v>
      </c>
      <c r="F183" s="33">
        <f>Ocupacao_Calendario!C183*C183*28</f>
        <v>4791.92</v>
      </c>
      <c r="G183" s="33">
        <f>Ocupacao_Calendario!D183*C183*31</f>
        <v>4071.54</v>
      </c>
      <c r="H183" s="33">
        <f>Ocupacao_Calendario!E183*C183*30</f>
        <v>5074.5</v>
      </c>
      <c r="I183" s="33">
        <f>Ocupacao_Calendario!F183*C183*31</f>
        <v>4256.61</v>
      </c>
      <c r="J183" s="33">
        <f>Ocupacao_Calendario!G183*C183*30</f>
        <v>5731.2</v>
      </c>
      <c r="K183" s="33">
        <f>Ocupacao_Calendario!H183*C183*31</f>
        <v>5737.17</v>
      </c>
      <c r="L183" s="33">
        <f>Ocupacao_Calendario!I183*C183*31</f>
        <v>5058.58</v>
      </c>
      <c r="M183" s="33">
        <f>Ocupacao_Calendario!J183*C183*30</f>
        <v>4716.3</v>
      </c>
      <c r="N183" s="33">
        <f>Ocupacao_Calendario!K183*C183*31</f>
        <v>5058.58</v>
      </c>
      <c r="O183" s="33">
        <f>Ocupacao_Calendario!L183*C183*30</f>
        <v>5910.3</v>
      </c>
      <c r="P183" s="33">
        <f>Ocupacao_Calendario!M183*C183*31</f>
        <v>5798.86</v>
      </c>
      <c r="Q183" s="33">
        <f t="shared" si="1"/>
        <v>60585.55</v>
      </c>
      <c r="R183" s="33">
        <f>IFS(D183=2,vacation_home_main_costs!$M$2,D183=3,vacation_home_main_costs!$M$3,D183=4,vacation_home_main_costs!$M$4,D183=5,vacation_home_main_costs!$M$5,D183=6,vacation_home_main_costs!$M$6)</f>
        <v>45400</v>
      </c>
      <c r="S183" s="33">
        <f t="shared" si="16"/>
        <v>15185.55</v>
      </c>
      <c r="T183" s="34" t="str">
        <f t="shared" si="3"/>
        <v>Lucro</v>
      </c>
    </row>
    <row r="184" ht="12.75" customHeight="1">
      <c r="A184" s="8">
        <v>2.1500202E7</v>
      </c>
      <c r="B184" s="30" t="s">
        <v>228</v>
      </c>
      <c r="C184" s="11">
        <v>250.0</v>
      </c>
      <c r="D184" s="24">
        <v>5.0</v>
      </c>
      <c r="E184" s="33">
        <f>Ocupacao_Calendario!B184*C184*31</f>
        <v>6742.5</v>
      </c>
      <c r="F184" s="33">
        <f>Ocupacao_Calendario!C184*C184*28</f>
        <v>6160</v>
      </c>
      <c r="G184" s="33">
        <f>Ocupacao_Calendario!D184*C184*31</f>
        <v>4882.5</v>
      </c>
      <c r="H184" s="33">
        <f>Ocupacao_Calendario!E184*C184*30</f>
        <v>5100</v>
      </c>
      <c r="I184" s="33">
        <f>Ocupacao_Calendario!F184*C184*31</f>
        <v>5425</v>
      </c>
      <c r="J184" s="33">
        <f>Ocupacao_Calendario!G184*C184*30</f>
        <v>5100</v>
      </c>
      <c r="K184" s="33">
        <f>Ocupacao_Calendario!H184*C184*31</f>
        <v>6665</v>
      </c>
      <c r="L184" s="33">
        <f>Ocupacao_Calendario!I184*C184*31</f>
        <v>5347.5</v>
      </c>
      <c r="M184" s="33">
        <f>Ocupacao_Calendario!J184*C184*30</f>
        <v>6525</v>
      </c>
      <c r="N184" s="33">
        <f>Ocupacao_Calendario!K184*C184*31</f>
        <v>5502.5</v>
      </c>
      <c r="O184" s="33">
        <f>Ocupacao_Calendario!L184*C184*30</f>
        <v>5700</v>
      </c>
      <c r="P184" s="33">
        <f>Ocupacao_Calendario!M184*C184*31</f>
        <v>6122.5</v>
      </c>
      <c r="Q184" s="33">
        <f t="shared" si="1"/>
        <v>69272.5</v>
      </c>
      <c r="R184" s="33">
        <f>IFS(D184=2,vacation_home_main_costs!$M$2,D184=3,vacation_home_main_costs!$M$3,D184=4,vacation_home_main_costs!$M$4,D184=5,vacation_home_main_costs!$M$5,D184=6,vacation_home_main_costs!$M$6)</f>
        <v>45400</v>
      </c>
      <c r="S184" s="33">
        <f t="shared" si="16"/>
        <v>23872.5</v>
      </c>
      <c r="T184" s="34" t="str">
        <f t="shared" si="3"/>
        <v>Lucro</v>
      </c>
    </row>
    <row r="185" ht="12.75" customHeight="1">
      <c r="A185" s="8">
        <v>1.0500134E7</v>
      </c>
      <c r="B185" s="30" t="s">
        <v>229</v>
      </c>
      <c r="C185" s="11">
        <v>70.0</v>
      </c>
      <c r="D185" s="24">
        <v>3.0</v>
      </c>
      <c r="E185" s="33">
        <f>Ocupacao_Calendario!B185*C185*31</f>
        <v>1931.3</v>
      </c>
      <c r="F185" s="33">
        <f>Ocupacao_Calendario!C185*C185*28</f>
        <v>1313.2</v>
      </c>
      <c r="G185" s="33">
        <f>Ocupacao_Calendario!D185*C185*31</f>
        <v>1432.2</v>
      </c>
      <c r="H185" s="33">
        <f>Ocupacao_Calendario!E185*C185*30</f>
        <v>1596</v>
      </c>
      <c r="I185" s="33">
        <f>Ocupacao_Calendario!F185*C185*31</f>
        <v>1128.4</v>
      </c>
      <c r="J185" s="33">
        <f>Ocupacao_Calendario!G185*C185*30</f>
        <v>1701</v>
      </c>
      <c r="K185" s="33">
        <f>Ocupacao_Calendario!H185*C185*31</f>
        <v>1519</v>
      </c>
      <c r="L185" s="33">
        <f>Ocupacao_Calendario!I185*C185*31</f>
        <v>1649.2</v>
      </c>
      <c r="M185" s="33">
        <f>Ocupacao_Calendario!J185*C185*30</f>
        <v>1827</v>
      </c>
      <c r="N185" s="33">
        <f>Ocupacao_Calendario!K185*C185*31</f>
        <v>1627.5</v>
      </c>
      <c r="O185" s="33">
        <f>Ocupacao_Calendario!L185*C185*30</f>
        <v>1869</v>
      </c>
      <c r="P185" s="33">
        <f>Ocupacao_Calendario!M185*C185*31</f>
        <v>1801.1</v>
      </c>
      <c r="Q185" s="33">
        <f t="shared" si="1"/>
        <v>19394.9</v>
      </c>
      <c r="R185" s="33">
        <f>IFS(D185=2,vacation_home_main_costs!$M$2,D185=3,vacation_home_main_costs!$M$3,D185=4,vacation_home_main_costs!$M$4,D185=5,vacation_home_main_costs!$M$5,D185=6,vacation_home_main_costs!$M$6)</f>
        <v>34800</v>
      </c>
      <c r="S185" s="33">
        <f t="shared" si="16"/>
        <v>-15405.1</v>
      </c>
      <c r="T185" s="34" t="str">
        <f t="shared" si="3"/>
        <v>Prejuizo</v>
      </c>
    </row>
    <row r="186" ht="12.75" customHeight="1">
      <c r="A186" s="8">
        <v>1.7318001E7</v>
      </c>
      <c r="B186" s="30" t="s">
        <v>230</v>
      </c>
      <c r="C186" s="11">
        <v>83.0</v>
      </c>
      <c r="D186" s="24">
        <v>4.0</v>
      </c>
      <c r="E186" s="33">
        <f>Ocupacao_Calendario!B186*C186*31</f>
        <v>1775.37</v>
      </c>
      <c r="F186" s="33">
        <f>Ocupacao_Calendario!C186*C186*28</f>
        <v>1580.32</v>
      </c>
      <c r="G186" s="33">
        <f>Ocupacao_Calendario!D186*C186*31</f>
        <v>2161.32</v>
      </c>
      <c r="H186" s="33">
        <f>Ocupacao_Calendario!E186*C186*30</f>
        <v>1743</v>
      </c>
      <c r="I186" s="33">
        <f>Ocupacao_Calendario!F186*C186*31</f>
        <v>2058.4</v>
      </c>
      <c r="J186" s="33">
        <f>Ocupacao_Calendario!G186*C186*30</f>
        <v>2091.6</v>
      </c>
      <c r="K186" s="33">
        <f>Ocupacao_Calendario!H186*C186*31</f>
        <v>2109.86</v>
      </c>
      <c r="L186" s="33">
        <f>Ocupacao_Calendario!I186*C186*31</f>
        <v>2264.24</v>
      </c>
      <c r="M186" s="33">
        <f>Ocupacao_Calendario!J186*C186*30</f>
        <v>2315.7</v>
      </c>
      <c r="N186" s="33">
        <f>Ocupacao_Calendario!K186*C186*31</f>
        <v>2109.86</v>
      </c>
      <c r="O186" s="33">
        <f>Ocupacao_Calendario!L186*C186*30</f>
        <v>2166.3</v>
      </c>
      <c r="P186" s="33">
        <f>Ocupacao_Calendario!M186*C186*31</f>
        <v>1878.29</v>
      </c>
      <c r="Q186" s="33">
        <f t="shared" si="1"/>
        <v>24254.26</v>
      </c>
      <c r="R186" s="33">
        <f>IFS(D186=2,vacation_home_main_costs!$M$2,D186=3,vacation_home_main_costs!$M$3,D186=4,vacation_home_main_costs!$M$4,D186=5,vacation_home_main_costs!$M$5,D186=6,vacation_home_main_costs!$M$6)</f>
        <v>40660</v>
      </c>
      <c r="S186" s="33">
        <f t="shared" si="16"/>
        <v>-16405.74</v>
      </c>
      <c r="T186" s="34" t="str">
        <f t="shared" si="3"/>
        <v>Prejuizo</v>
      </c>
    </row>
    <row r="187" ht="12.75" customHeight="1">
      <c r="A187" s="8">
        <v>7817121.0</v>
      </c>
      <c r="B187" s="30" t="s">
        <v>231</v>
      </c>
      <c r="C187" s="11">
        <v>89.0</v>
      </c>
      <c r="D187" s="24">
        <v>2.0</v>
      </c>
      <c r="E187" s="33">
        <f>Ocupacao_Calendario!B187*C187*31</f>
        <v>1931.3</v>
      </c>
      <c r="F187" s="33">
        <f>Ocupacao_Calendario!C187*C187*28</f>
        <v>1769.32</v>
      </c>
      <c r="G187" s="33">
        <f>Ocupacao_Calendario!D187*C187*31</f>
        <v>1434.68</v>
      </c>
      <c r="H187" s="33">
        <f>Ocupacao_Calendario!E187*C187*30</f>
        <v>2242.8</v>
      </c>
      <c r="I187" s="33">
        <f>Ocupacao_Calendario!F187*C187*31</f>
        <v>1682.99</v>
      </c>
      <c r="J187" s="33">
        <f>Ocupacao_Calendario!G187*C187*30</f>
        <v>2536.5</v>
      </c>
      <c r="K187" s="33">
        <f>Ocupacao_Calendario!H187*C187*31</f>
        <v>2041.66</v>
      </c>
      <c r="L187" s="33">
        <f>Ocupacao_Calendario!I187*C187*31</f>
        <v>2593.46</v>
      </c>
      <c r="M187" s="33">
        <f>Ocupacao_Calendario!J187*C187*30</f>
        <v>2456.4</v>
      </c>
      <c r="N187" s="33">
        <f>Ocupacao_Calendario!K187*C187*31</f>
        <v>2759</v>
      </c>
      <c r="O187" s="33">
        <f>Ocupacao_Calendario!L187*C187*30</f>
        <v>2376.3</v>
      </c>
      <c r="P187" s="33">
        <f>Ocupacao_Calendario!M187*C187*31</f>
        <v>2621.05</v>
      </c>
      <c r="Q187" s="33">
        <f t="shared" si="1"/>
        <v>26445.46</v>
      </c>
      <c r="R187" s="33">
        <f>IFS(D187=2,vacation_home_main_costs!$M$2,D187=3,vacation_home_main_costs!$M$3,D187=4,vacation_home_main_costs!$M$4,D187=5,vacation_home_main_costs!$M$5,D187=6,vacation_home_main_costs!$M$6)</f>
        <v>31100</v>
      </c>
      <c r="S187" s="33">
        <f t="shared" si="16"/>
        <v>-4654.54</v>
      </c>
      <c r="T187" s="34" t="str">
        <f t="shared" si="3"/>
        <v>Prejuizo</v>
      </c>
    </row>
    <row r="188" ht="12.75" customHeight="1">
      <c r="A188" s="8">
        <v>2.7527822E7</v>
      </c>
      <c r="B188" s="30" t="s">
        <v>232</v>
      </c>
      <c r="C188" s="11">
        <v>149.0</v>
      </c>
      <c r="D188" s="24">
        <v>4.0</v>
      </c>
      <c r="E188" s="33">
        <f>Ocupacao_Calendario!B188*C188*31</f>
        <v>2909.97</v>
      </c>
      <c r="F188" s="33">
        <f>Ocupacao_Calendario!C188*C188*28</f>
        <v>3087.28</v>
      </c>
      <c r="G188" s="33">
        <f>Ocupacao_Calendario!D188*C188*31</f>
        <v>2263.31</v>
      </c>
      <c r="H188" s="33">
        <f>Ocupacao_Calendario!E188*C188*30</f>
        <v>2369.1</v>
      </c>
      <c r="I188" s="33">
        <f>Ocupacao_Calendario!F188*C188*31</f>
        <v>2263.31</v>
      </c>
      <c r="J188" s="33">
        <f>Ocupacao_Calendario!G188*C188*30</f>
        <v>3844.2</v>
      </c>
      <c r="K188" s="33">
        <f>Ocupacao_Calendario!H188*C188*31</f>
        <v>3879.96</v>
      </c>
      <c r="L188" s="33">
        <f>Ocupacao_Calendario!I188*C188*31</f>
        <v>3371.87</v>
      </c>
      <c r="M188" s="33">
        <f>Ocupacao_Calendario!J188*C188*30</f>
        <v>3576</v>
      </c>
      <c r="N188" s="33">
        <f>Ocupacao_Calendario!K188*C188*31</f>
        <v>3695.2</v>
      </c>
      <c r="O188" s="33">
        <f>Ocupacao_Calendario!L188*C188*30</f>
        <v>4201.8</v>
      </c>
      <c r="P188" s="33">
        <f>Ocupacao_Calendario!M188*C188*31</f>
        <v>4619</v>
      </c>
      <c r="Q188" s="33">
        <f t="shared" si="1"/>
        <v>40081</v>
      </c>
      <c r="R188" s="33">
        <f>IFS(D188=2,vacation_home_main_costs!$M$2,D188=3,vacation_home_main_costs!$M$3,D188=4,vacation_home_main_costs!$M$4,D188=5,vacation_home_main_costs!$M$5,D188=6,vacation_home_main_costs!$M$6)</f>
        <v>40660</v>
      </c>
      <c r="S188" s="33">
        <f t="shared" si="16"/>
        <v>-579</v>
      </c>
      <c r="T188" s="34" t="str">
        <f t="shared" si="3"/>
        <v>Prejuizo</v>
      </c>
    </row>
    <row r="189" ht="12.75" customHeight="1">
      <c r="A189" s="8">
        <v>2.1800983E7</v>
      </c>
      <c r="B189" s="30" t="s">
        <v>233</v>
      </c>
      <c r="C189" s="11">
        <v>90.0</v>
      </c>
      <c r="D189" s="24">
        <v>5.0</v>
      </c>
      <c r="E189" s="33">
        <f>Ocupacao_Calendario!B189*C189*31</f>
        <v>2232</v>
      </c>
      <c r="F189" s="33">
        <f>Ocupacao_Calendario!C189*C189*28</f>
        <v>2444.4</v>
      </c>
      <c r="G189" s="33">
        <f>Ocupacao_Calendario!D189*C189*31</f>
        <v>2120.4</v>
      </c>
      <c r="H189" s="33">
        <f>Ocupacao_Calendario!E189*C189*30</f>
        <v>1890</v>
      </c>
      <c r="I189" s="33">
        <f>Ocupacao_Calendario!F189*C189*31</f>
        <v>1506.6</v>
      </c>
      <c r="J189" s="33">
        <f>Ocupacao_Calendario!G189*C189*30</f>
        <v>2376</v>
      </c>
      <c r="K189" s="33">
        <f>Ocupacao_Calendario!H189*C189*31</f>
        <v>2427.3</v>
      </c>
      <c r="L189" s="33">
        <f>Ocupacao_Calendario!I189*C189*31</f>
        <v>2399.4</v>
      </c>
      <c r="M189" s="33">
        <f>Ocupacao_Calendario!J189*C189*30</f>
        <v>2349</v>
      </c>
      <c r="N189" s="33">
        <f>Ocupacao_Calendario!K189*C189*31</f>
        <v>2008.8</v>
      </c>
      <c r="O189" s="33">
        <f>Ocupacao_Calendario!L189*C189*30</f>
        <v>2538</v>
      </c>
      <c r="P189" s="33">
        <f>Ocupacao_Calendario!M189*C189*31</f>
        <v>2594.7</v>
      </c>
      <c r="Q189" s="33">
        <f t="shared" si="1"/>
        <v>26886.6</v>
      </c>
      <c r="R189" s="33">
        <f>IFS(D189=2,vacation_home_main_costs!$M$2,D189=3,vacation_home_main_costs!$M$3,D189=4,vacation_home_main_costs!$M$4,D189=5,vacation_home_main_costs!$M$5,D189=6,vacation_home_main_costs!$M$6)</f>
        <v>45400</v>
      </c>
      <c r="S189" s="33">
        <f t="shared" si="16"/>
        <v>-18513.4</v>
      </c>
      <c r="T189" s="34" t="str">
        <f t="shared" si="3"/>
        <v>Prejuizo</v>
      </c>
    </row>
    <row r="190" ht="12.75" customHeight="1">
      <c r="A190" s="8">
        <v>2.6957501E7</v>
      </c>
      <c r="B190" s="30" t="s">
        <v>234</v>
      </c>
      <c r="C190" s="11">
        <v>100.0</v>
      </c>
      <c r="D190" s="24">
        <v>3.0</v>
      </c>
      <c r="E190" s="33">
        <f>Ocupacao_Calendario!B190*C190*31</f>
        <v>2325</v>
      </c>
      <c r="F190" s="33">
        <f>Ocupacao_Calendario!C190*C190*28</f>
        <v>1988</v>
      </c>
      <c r="G190" s="33">
        <f>Ocupacao_Calendario!D190*C190*31</f>
        <v>1736</v>
      </c>
      <c r="H190" s="33">
        <f>Ocupacao_Calendario!E190*C190*30</f>
        <v>2580</v>
      </c>
      <c r="I190" s="33">
        <f>Ocupacao_Calendario!F190*C190*31</f>
        <v>2201</v>
      </c>
      <c r="J190" s="33">
        <f>Ocupacao_Calendario!G190*C190*30</f>
        <v>2940</v>
      </c>
      <c r="K190" s="33">
        <f>Ocupacao_Calendario!H190*C190*31</f>
        <v>2294</v>
      </c>
      <c r="L190" s="33">
        <f>Ocupacao_Calendario!I190*C190*31</f>
        <v>2387</v>
      </c>
      <c r="M190" s="33">
        <f>Ocupacao_Calendario!J190*C190*30</f>
        <v>2970</v>
      </c>
      <c r="N190" s="33">
        <f>Ocupacao_Calendario!K190*C190*31</f>
        <v>2325</v>
      </c>
      <c r="O190" s="33">
        <f>Ocupacao_Calendario!L190*C190*30</f>
        <v>3000</v>
      </c>
      <c r="P190" s="33">
        <f>Ocupacao_Calendario!M190*C190*31</f>
        <v>2604</v>
      </c>
      <c r="Q190" s="33">
        <f t="shared" si="1"/>
        <v>29350</v>
      </c>
      <c r="R190" s="33">
        <f>IFS(D190=2,vacation_home_main_costs!$M$2,D190=3,vacation_home_main_costs!$M$3,D190=4,vacation_home_main_costs!$M$4,D190=5,vacation_home_main_costs!$M$5,D190=6,vacation_home_main_costs!$M$6)</f>
        <v>34800</v>
      </c>
      <c r="S190" s="33">
        <f t="shared" si="16"/>
        <v>-5450</v>
      </c>
      <c r="T190" s="34" t="str">
        <f t="shared" si="3"/>
        <v>Prejuizo</v>
      </c>
    </row>
    <row r="191" ht="12.75" customHeight="1">
      <c r="A191" s="8">
        <v>2.3340822E7</v>
      </c>
      <c r="B191" s="30" t="s">
        <v>235</v>
      </c>
      <c r="C191" s="11">
        <v>169.0</v>
      </c>
      <c r="D191" s="24">
        <v>4.0</v>
      </c>
      <c r="E191" s="33">
        <f>Ocupacao_Calendario!B191*C191*31</f>
        <v>4662.71</v>
      </c>
      <c r="F191" s="33">
        <f>Ocupacao_Calendario!C191*C191*28</f>
        <v>4069.52</v>
      </c>
      <c r="G191" s="33">
        <f>Ocupacao_Calendario!D191*C191*31</f>
        <v>3457.74</v>
      </c>
      <c r="H191" s="33">
        <f>Ocupacao_Calendario!E191*C191*30</f>
        <v>3599.7</v>
      </c>
      <c r="I191" s="33">
        <f>Ocupacao_Calendario!F191*C191*31</f>
        <v>3457.74</v>
      </c>
      <c r="J191" s="33">
        <f>Ocupacao_Calendario!G191*C191*30</f>
        <v>4106.7</v>
      </c>
      <c r="K191" s="33">
        <f>Ocupacao_Calendario!H191*C191*31</f>
        <v>3981.64</v>
      </c>
      <c r="L191" s="33">
        <f>Ocupacao_Calendario!I191*C191*31</f>
        <v>4034.03</v>
      </c>
      <c r="M191" s="33">
        <f>Ocupacao_Calendario!J191*C191*30</f>
        <v>4157.4</v>
      </c>
      <c r="N191" s="33">
        <f>Ocupacao_Calendario!K191*C191*31</f>
        <v>4557.93</v>
      </c>
      <c r="O191" s="33">
        <f>Ocupacao_Calendario!L191*C191*30</f>
        <v>3650.4</v>
      </c>
      <c r="P191" s="33">
        <f>Ocupacao_Calendario!M191*C191*31</f>
        <v>4453.15</v>
      </c>
      <c r="Q191" s="33">
        <f t="shared" si="1"/>
        <v>48188.66</v>
      </c>
      <c r="R191" s="33">
        <f>IFS(D191=2,vacation_home_main_costs!$M$2,D191=3,vacation_home_main_costs!$M$3,D191=4,vacation_home_main_costs!$M$4,D191=5,vacation_home_main_costs!$M$5,D191=6,vacation_home_main_costs!$M$6)</f>
        <v>40660</v>
      </c>
      <c r="S191" s="33">
        <f t="shared" si="16"/>
        <v>7528.66</v>
      </c>
      <c r="T191" s="34" t="str">
        <f t="shared" si="3"/>
        <v>Lucro</v>
      </c>
    </row>
    <row r="192" ht="12.75" customHeight="1">
      <c r="A192" s="8">
        <v>7005199.0</v>
      </c>
      <c r="B192" s="30" t="s">
        <v>236</v>
      </c>
      <c r="C192" s="11">
        <v>76.0</v>
      </c>
      <c r="D192" s="24">
        <v>4.0</v>
      </c>
      <c r="E192" s="33">
        <f>Ocupacao_Calendario!B192*C192*31</f>
        <v>2167.52</v>
      </c>
      <c r="F192" s="33">
        <f>Ocupacao_Calendario!C192*C192*28</f>
        <v>2128</v>
      </c>
      <c r="G192" s="33">
        <f>Ocupacao_Calendario!D192*C192*31</f>
        <v>1083.76</v>
      </c>
      <c r="H192" s="33">
        <f>Ocupacao_Calendario!E192*C192*30</f>
        <v>1322.4</v>
      </c>
      <c r="I192" s="33">
        <f>Ocupacao_Calendario!F192*C192*31</f>
        <v>1767</v>
      </c>
      <c r="J192" s="33">
        <f>Ocupacao_Calendario!G192*C192*30</f>
        <v>1504.8</v>
      </c>
      <c r="K192" s="33">
        <f>Ocupacao_Calendario!H192*C192*31</f>
        <v>2191.08</v>
      </c>
      <c r="L192" s="33">
        <f>Ocupacao_Calendario!I192*C192*31</f>
        <v>1696.32</v>
      </c>
      <c r="M192" s="33">
        <f>Ocupacao_Calendario!J192*C192*30</f>
        <v>2006.4</v>
      </c>
      <c r="N192" s="33">
        <f>Ocupacao_Calendario!K192*C192*31</f>
        <v>2143.96</v>
      </c>
      <c r="O192" s="33">
        <f>Ocupacao_Calendario!L192*C192*30</f>
        <v>1641.6</v>
      </c>
      <c r="P192" s="33">
        <f>Ocupacao_Calendario!M192*C192*31</f>
        <v>2356</v>
      </c>
      <c r="Q192" s="33">
        <f t="shared" si="1"/>
        <v>22008.84</v>
      </c>
      <c r="R192" s="33">
        <f>IFS(D192=2,vacation_home_main_costs!$M$2,D192=3,vacation_home_main_costs!$M$3,D192=4,vacation_home_main_costs!$M$4,D192=5,vacation_home_main_costs!$M$5,D192=6,vacation_home_main_costs!$M$6)</f>
        <v>40660</v>
      </c>
      <c r="S192" s="33">
        <f t="shared" si="16"/>
        <v>-18651.16</v>
      </c>
      <c r="T192" s="34" t="str">
        <f t="shared" si="3"/>
        <v>Prejuizo</v>
      </c>
    </row>
    <row r="193" ht="12.75" customHeight="1">
      <c r="A193" s="8">
        <v>2.7680894E7</v>
      </c>
      <c r="B193" s="30" t="s">
        <v>237</v>
      </c>
      <c r="C193" s="11">
        <v>130.0</v>
      </c>
      <c r="D193" s="24">
        <v>4.0</v>
      </c>
      <c r="E193" s="33">
        <f>Ocupacao_Calendario!B193*C193*31</f>
        <v>2901.6</v>
      </c>
      <c r="F193" s="33">
        <f>Ocupacao_Calendario!C193*C193*28</f>
        <v>3640</v>
      </c>
      <c r="G193" s="33">
        <f>Ocupacao_Calendario!D193*C193*31</f>
        <v>1732.9</v>
      </c>
      <c r="H193" s="33">
        <f>Ocupacao_Calendario!E193*C193*30</f>
        <v>3042</v>
      </c>
      <c r="I193" s="33">
        <f>Ocupacao_Calendario!F193*C193*31</f>
        <v>2538.9</v>
      </c>
      <c r="J193" s="33">
        <f>Ocupacao_Calendario!G193*C193*30</f>
        <v>2691</v>
      </c>
      <c r="K193" s="33">
        <f>Ocupacao_Calendario!H193*C193*31</f>
        <v>3707.6</v>
      </c>
      <c r="L193" s="33">
        <f>Ocupacao_Calendario!I193*C193*31</f>
        <v>3949.4</v>
      </c>
      <c r="M193" s="33">
        <f>Ocupacao_Calendario!J193*C193*30</f>
        <v>2964</v>
      </c>
      <c r="N193" s="33">
        <f>Ocupacao_Calendario!K193*C193*31</f>
        <v>3747.9</v>
      </c>
      <c r="O193" s="33">
        <f>Ocupacao_Calendario!L193*C193*30</f>
        <v>3276</v>
      </c>
      <c r="P193" s="33">
        <f>Ocupacao_Calendario!M193*C193*31</f>
        <v>3264.3</v>
      </c>
      <c r="Q193" s="33">
        <f t="shared" si="1"/>
        <v>37455.6</v>
      </c>
      <c r="R193" s="33">
        <f>IFS(D193=2,vacation_home_main_costs!$M$2,D193=3,vacation_home_main_costs!$M$3,D193=4,vacation_home_main_costs!$M$4,D193=5,vacation_home_main_costs!$M$5,D193=6,vacation_home_main_costs!$M$6)</f>
        <v>40660</v>
      </c>
      <c r="S193" s="33">
        <f t="shared" si="16"/>
        <v>-3204.4</v>
      </c>
      <c r="T193" s="34" t="str">
        <f t="shared" si="3"/>
        <v>Prejuizo</v>
      </c>
    </row>
    <row r="194" ht="12.75" customHeight="1">
      <c r="A194" s="8">
        <v>2.12895E7</v>
      </c>
      <c r="B194" s="30" t="s">
        <v>238</v>
      </c>
      <c r="C194" s="11">
        <v>250.0</v>
      </c>
      <c r="D194" s="24">
        <v>6.0</v>
      </c>
      <c r="E194" s="33">
        <f>Ocupacao_Calendario!B194*C194*31</f>
        <v>6510</v>
      </c>
      <c r="F194" s="33">
        <f>Ocupacao_Calendario!C194*C194*28</f>
        <v>6510</v>
      </c>
      <c r="G194" s="33">
        <f>Ocupacao_Calendario!D194*C194*31</f>
        <v>3797.5</v>
      </c>
      <c r="H194" s="33">
        <f>Ocupacao_Calendario!E194*C194*30</f>
        <v>3975</v>
      </c>
      <c r="I194" s="33">
        <f>Ocupacao_Calendario!F194*C194*31</f>
        <v>6432.5</v>
      </c>
      <c r="J194" s="33">
        <f>Ocupacao_Calendario!G194*C194*30</f>
        <v>5325</v>
      </c>
      <c r="K194" s="33">
        <f>Ocupacao_Calendario!H194*C194*31</f>
        <v>7130</v>
      </c>
      <c r="L194" s="33">
        <f>Ocupacao_Calendario!I194*C194*31</f>
        <v>5347.5</v>
      </c>
      <c r="M194" s="33">
        <f>Ocupacao_Calendario!J194*C194*30</f>
        <v>6900</v>
      </c>
      <c r="N194" s="33">
        <f>Ocupacao_Calendario!K194*C194*31</f>
        <v>7052.5</v>
      </c>
      <c r="O194" s="33">
        <f>Ocupacao_Calendario!L194*C194*30</f>
        <v>7500</v>
      </c>
      <c r="P194" s="33">
        <f>Ocupacao_Calendario!M194*C194*31</f>
        <v>7672.5</v>
      </c>
      <c r="Q194" s="33">
        <f t="shared" si="1"/>
        <v>74152.5</v>
      </c>
      <c r="R194" s="33">
        <f>IFS(D194=2,vacation_home_main_costs!$M$2,D194=3,vacation_home_main_costs!$M$3,D194=4,vacation_home_main_costs!$M$4,D194=5,vacation_home_main_costs!$M$5,D194=6,vacation_home_main_costs!$M$6)</f>
        <v>51900</v>
      </c>
      <c r="S194" s="33">
        <f t="shared" si="16"/>
        <v>22252.5</v>
      </c>
      <c r="T194" s="34" t="str">
        <f t="shared" si="3"/>
        <v>Lucro</v>
      </c>
    </row>
    <row r="195" ht="12.75" customHeight="1">
      <c r="A195" s="8">
        <v>1.1351932E7</v>
      </c>
      <c r="B195" s="30" t="s">
        <v>239</v>
      </c>
      <c r="C195" s="11">
        <v>101.0</v>
      </c>
      <c r="D195" s="24">
        <v>6.0</v>
      </c>
      <c r="E195" s="33">
        <f>Ocupacao_Calendario!B195*C195*31</f>
        <v>2097.77</v>
      </c>
      <c r="F195" s="33">
        <f>Ocupacao_Calendario!C195*C195*28</f>
        <v>2064.44</v>
      </c>
      <c r="G195" s="33">
        <f>Ocupacao_Calendario!D195*C195*31</f>
        <v>2129.08</v>
      </c>
      <c r="H195" s="33">
        <f>Ocupacao_Calendario!E195*C195*30</f>
        <v>2181.6</v>
      </c>
      <c r="I195" s="33">
        <f>Ocupacao_Calendario!F195*C195*31</f>
        <v>1941.22</v>
      </c>
      <c r="J195" s="33">
        <f>Ocupacao_Calendario!G195*C195*30</f>
        <v>2272.5</v>
      </c>
      <c r="K195" s="33">
        <f>Ocupacao_Calendario!H195*C195*31</f>
        <v>2598.73</v>
      </c>
      <c r="L195" s="33">
        <f>Ocupacao_Calendario!I195*C195*31</f>
        <v>2661.35</v>
      </c>
      <c r="M195" s="33">
        <f>Ocupacao_Calendario!J195*C195*30</f>
        <v>2242.2</v>
      </c>
      <c r="N195" s="33">
        <f>Ocupacao_Calendario!K195*C195*31</f>
        <v>2911.83</v>
      </c>
      <c r="O195" s="33">
        <f>Ocupacao_Calendario!L195*C195*30</f>
        <v>2848.2</v>
      </c>
      <c r="P195" s="33">
        <f>Ocupacao_Calendario!M195*C195*31</f>
        <v>3099.69</v>
      </c>
      <c r="Q195" s="33">
        <f t="shared" si="1"/>
        <v>29048.61</v>
      </c>
      <c r="R195" s="33">
        <f>IFS(D195=2,vacation_home_main_costs!$M$2,D195=3,vacation_home_main_costs!$M$3,D195=4,vacation_home_main_costs!$M$4,D195=5,vacation_home_main_costs!$M$5,D195=6,vacation_home_main_costs!$M$6)</f>
        <v>51900</v>
      </c>
      <c r="S195" s="33">
        <f t="shared" si="16"/>
        <v>-22851.39</v>
      </c>
      <c r="T195" s="34" t="str">
        <f t="shared" si="3"/>
        <v>Prejuizo</v>
      </c>
    </row>
    <row r="196" ht="12.75" customHeight="1">
      <c r="A196" s="8">
        <v>172917.0</v>
      </c>
      <c r="B196" s="30" t="s">
        <v>240</v>
      </c>
      <c r="C196" s="11">
        <v>70.0</v>
      </c>
      <c r="D196" s="24">
        <v>4.0</v>
      </c>
      <c r="E196" s="33">
        <f>Ocupacao_Calendario!B196*C196*31</f>
        <v>1866.2</v>
      </c>
      <c r="F196" s="33">
        <f>Ocupacao_Calendario!C196*C196*28</f>
        <v>1509.2</v>
      </c>
      <c r="G196" s="33">
        <f>Ocupacao_Calendario!D196*C196*31</f>
        <v>1215.2</v>
      </c>
      <c r="H196" s="33">
        <f>Ocupacao_Calendario!E196*C196*30</f>
        <v>1134</v>
      </c>
      <c r="I196" s="33">
        <f>Ocupacao_Calendario!F196*C196*31</f>
        <v>1041.6</v>
      </c>
      <c r="J196" s="33">
        <f>Ocupacao_Calendario!G196*C196*30</f>
        <v>1575</v>
      </c>
      <c r="K196" s="33">
        <f>Ocupacao_Calendario!H196*C196*31</f>
        <v>2039.8</v>
      </c>
      <c r="L196" s="33">
        <f>Ocupacao_Calendario!I196*C196*31</f>
        <v>1757.7</v>
      </c>
      <c r="M196" s="33">
        <f>Ocupacao_Calendario!J196*C196*30</f>
        <v>1638</v>
      </c>
      <c r="N196" s="33">
        <f>Ocupacao_Calendario!K196*C196*31</f>
        <v>1736</v>
      </c>
      <c r="O196" s="33">
        <f>Ocupacao_Calendario!L196*C196*30</f>
        <v>1743</v>
      </c>
      <c r="P196" s="33">
        <f>Ocupacao_Calendario!M196*C196*31</f>
        <v>2083.2</v>
      </c>
      <c r="Q196" s="33">
        <f t="shared" si="1"/>
        <v>19338.9</v>
      </c>
      <c r="R196" s="33">
        <f>IFS(D196=2,vacation_home_main_costs!$M$2,D196=3,vacation_home_main_costs!$M$3,D196=4,vacation_home_main_costs!$M$4,D196=5,vacation_home_main_costs!$M$5,D196=6,vacation_home_main_costs!$M$6)</f>
        <v>40660</v>
      </c>
      <c r="S196" s="33">
        <f t="shared" si="16"/>
        <v>-21321.1</v>
      </c>
      <c r="T196" s="34" t="str">
        <f t="shared" si="3"/>
        <v>Prejuizo</v>
      </c>
    </row>
    <row r="197" ht="12.75" customHeight="1">
      <c r="A197" s="8">
        <v>9698631.0</v>
      </c>
      <c r="B197" s="30" t="s">
        <v>241</v>
      </c>
      <c r="C197" s="11">
        <v>90.0</v>
      </c>
      <c r="D197" s="24">
        <v>3.0</v>
      </c>
      <c r="E197" s="33">
        <f>Ocupacao_Calendario!B197*C197*31</f>
        <v>1785.6</v>
      </c>
      <c r="F197" s="33">
        <f>Ocupacao_Calendario!C197*C197*28</f>
        <v>2016</v>
      </c>
      <c r="G197" s="33">
        <f>Ocupacao_Calendario!D197*C197*31</f>
        <v>2399.4</v>
      </c>
      <c r="H197" s="33">
        <f>Ocupacao_Calendario!E197*C197*30</f>
        <v>1215</v>
      </c>
      <c r="I197" s="33">
        <f>Ocupacao_Calendario!F197*C197*31</f>
        <v>1171.8</v>
      </c>
      <c r="J197" s="33">
        <f>Ocupacao_Calendario!G197*C197*30</f>
        <v>2700</v>
      </c>
      <c r="K197" s="33">
        <f>Ocupacao_Calendario!H197*C197*31</f>
        <v>2092.5</v>
      </c>
      <c r="L197" s="33">
        <f>Ocupacao_Calendario!I197*C197*31</f>
        <v>2538.9</v>
      </c>
      <c r="M197" s="33">
        <f>Ocupacao_Calendario!J197*C197*30</f>
        <v>2052</v>
      </c>
      <c r="N197" s="33">
        <f>Ocupacao_Calendario!K197*C197*31</f>
        <v>2538.9</v>
      </c>
      <c r="O197" s="33">
        <f>Ocupacao_Calendario!L197*C197*30</f>
        <v>2133</v>
      </c>
      <c r="P197" s="33">
        <f>Ocupacao_Calendario!M197*C197*31</f>
        <v>1925.1</v>
      </c>
      <c r="Q197" s="33">
        <f t="shared" si="1"/>
        <v>24568.2</v>
      </c>
      <c r="R197" s="33">
        <f>IFS(D197=2,vacation_home_main_costs!$M$2,D197=3,vacation_home_main_costs!$M$3,D197=4,vacation_home_main_costs!$M$4,D197=5,vacation_home_main_costs!$M$5,D197=6,vacation_home_main_costs!$M$6)</f>
        <v>34800</v>
      </c>
      <c r="S197" s="33">
        <f t="shared" si="16"/>
        <v>-10231.8</v>
      </c>
      <c r="T197" s="34" t="str">
        <f t="shared" si="3"/>
        <v>Prejuizo</v>
      </c>
    </row>
    <row r="198" ht="12.75" customHeight="1">
      <c r="A198" s="8">
        <v>2.3566634E7</v>
      </c>
      <c r="B198" s="30" t="s">
        <v>242</v>
      </c>
      <c r="C198" s="11">
        <v>145.0</v>
      </c>
      <c r="D198" s="24">
        <v>7.0</v>
      </c>
      <c r="E198" s="33">
        <f>Ocupacao_Calendario!B198*C198*31</f>
        <v>3730.85</v>
      </c>
      <c r="F198" s="33">
        <f>Ocupacao_Calendario!C198*C198*28</f>
        <v>4060</v>
      </c>
      <c r="G198" s="33">
        <f>Ocupacao_Calendario!D198*C198*31</f>
        <v>2112.65</v>
      </c>
      <c r="H198" s="33">
        <f>Ocupacao_Calendario!E198*C198*30</f>
        <v>2827.5</v>
      </c>
      <c r="I198" s="33">
        <f>Ocupacao_Calendario!F198*C198*31</f>
        <v>2652.05</v>
      </c>
      <c r="J198" s="33">
        <f>Ocupacao_Calendario!G198*C198*30</f>
        <v>3958.5</v>
      </c>
      <c r="K198" s="33">
        <f>Ocupacao_Calendario!H198*C198*31</f>
        <v>3506.1</v>
      </c>
      <c r="L198" s="33">
        <f>Ocupacao_Calendario!I198*C198*31</f>
        <v>3596</v>
      </c>
      <c r="M198" s="33">
        <f>Ocupacao_Calendario!J198*C198*30</f>
        <v>4132.5</v>
      </c>
      <c r="N198" s="33">
        <f>Ocupacao_Calendario!K198*C198*31</f>
        <v>3910.65</v>
      </c>
      <c r="O198" s="33">
        <f>Ocupacao_Calendario!L198*C198*30</f>
        <v>3784.5</v>
      </c>
      <c r="P198" s="33">
        <f>Ocupacao_Calendario!M198*C198*31</f>
        <v>3371.25</v>
      </c>
      <c r="Q198" s="33">
        <f t="shared" si="1"/>
        <v>41642.55</v>
      </c>
      <c r="R198" s="37" t="str">
        <f>IFS(D198=2,vacation_home_main_costs!$M$2,D198=3,vacation_home_main_costs!$M$3,D198=4,vacation_home_main_costs!$M$4,D198=5,vacation_home_main_costs!$M$5,D198=6,vacation_home_main_costs!$M$6)</f>
        <v>#N/A</v>
      </c>
      <c r="S198" s="38" t="s">
        <v>55</v>
      </c>
      <c r="T198" s="34" t="str">
        <f t="shared" si="3"/>
        <v>Lucro</v>
      </c>
    </row>
    <row r="199" ht="12.75" customHeight="1">
      <c r="A199" s="8">
        <v>1.1640448E7</v>
      </c>
      <c r="B199" s="30" t="s">
        <v>243</v>
      </c>
      <c r="C199" s="11">
        <v>75.0</v>
      </c>
      <c r="D199" s="24">
        <v>1.0</v>
      </c>
      <c r="E199" s="33">
        <f>Ocupacao_Calendario!B199*C199*31</f>
        <v>2046</v>
      </c>
      <c r="F199" s="33">
        <f>Ocupacao_Calendario!C199*C199*28</f>
        <v>2037</v>
      </c>
      <c r="G199" s="33">
        <f>Ocupacao_Calendario!D199*C199*31</f>
        <v>1069.5</v>
      </c>
      <c r="H199" s="33">
        <f>Ocupacao_Calendario!E199*C199*30</f>
        <v>1260</v>
      </c>
      <c r="I199" s="33">
        <f>Ocupacao_Calendario!F199*C199*31</f>
        <v>1767</v>
      </c>
      <c r="J199" s="33">
        <f>Ocupacao_Calendario!G199*C199*30</f>
        <v>1890</v>
      </c>
      <c r="K199" s="33">
        <f>Ocupacao_Calendario!H199*C199*31</f>
        <v>2046</v>
      </c>
      <c r="L199" s="33">
        <f>Ocupacao_Calendario!I199*C199*31</f>
        <v>1581</v>
      </c>
      <c r="M199" s="33">
        <f>Ocupacao_Calendario!J199*C199*30</f>
        <v>1867.5</v>
      </c>
      <c r="N199" s="33">
        <f>Ocupacao_Calendario!K199*C199*31</f>
        <v>2022.75</v>
      </c>
      <c r="O199" s="33">
        <f>Ocupacao_Calendario!L199*C199*30</f>
        <v>1935</v>
      </c>
      <c r="P199" s="33">
        <f>Ocupacao_Calendario!M199*C199*31</f>
        <v>1929.75</v>
      </c>
      <c r="Q199" s="33">
        <f t="shared" si="1"/>
        <v>21451.5</v>
      </c>
      <c r="R199" s="37" t="str">
        <f>IFS(D199=2,vacation_home_main_costs!$M$2,D199=3,vacation_home_main_costs!$M$3,D199=4,vacation_home_main_costs!$M$4,D199=5,vacation_home_main_costs!$M$5,D199=6,vacation_home_main_costs!$M$6)</f>
        <v>#N/A</v>
      </c>
      <c r="S199" s="38" t="s">
        <v>55</v>
      </c>
      <c r="T199" s="34" t="str">
        <f t="shared" si="3"/>
        <v>Lucro</v>
      </c>
    </row>
    <row r="200" ht="12.75" customHeight="1">
      <c r="A200" s="8">
        <v>1.9364079E7</v>
      </c>
      <c r="B200" s="30" t="s">
        <v>244</v>
      </c>
      <c r="C200" s="11">
        <v>90.0</v>
      </c>
      <c r="D200" s="24">
        <v>3.0</v>
      </c>
      <c r="E200" s="33">
        <f>Ocupacao_Calendario!B200*C200*31</f>
        <v>1813.5</v>
      </c>
      <c r="F200" s="33">
        <f>Ocupacao_Calendario!C200*C200*28</f>
        <v>2293.2</v>
      </c>
      <c r="G200" s="33">
        <f>Ocupacao_Calendario!D200*C200*31</f>
        <v>1980.9</v>
      </c>
      <c r="H200" s="33">
        <f>Ocupacao_Calendario!E200*C200*30</f>
        <v>2025</v>
      </c>
      <c r="I200" s="33">
        <f>Ocupacao_Calendario!F200*C200*31</f>
        <v>2315.7</v>
      </c>
      <c r="J200" s="33">
        <f>Ocupacao_Calendario!G200*C200*30</f>
        <v>2565</v>
      </c>
      <c r="K200" s="33">
        <f>Ocupacao_Calendario!H200*C200*31</f>
        <v>2120.4</v>
      </c>
      <c r="L200" s="33">
        <f>Ocupacao_Calendario!I200*C200*31</f>
        <v>1953</v>
      </c>
      <c r="M200" s="33">
        <f>Ocupacao_Calendario!J200*C200*30</f>
        <v>2187</v>
      </c>
      <c r="N200" s="33">
        <f>Ocupacao_Calendario!K200*C200*31</f>
        <v>2204.1</v>
      </c>
      <c r="O200" s="33">
        <f>Ocupacao_Calendario!L200*C200*30</f>
        <v>2025</v>
      </c>
      <c r="P200" s="33">
        <f>Ocupacao_Calendario!M200*C200*31</f>
        <v>2315.7</v>
      </c>
      <c r="Q200" s="33">
        <f t="shared" si="1"/>
        <v>25798.5</v>
      </c>
      <c r="R200" s="33">
        <f>IFS(D200=2,vacation_home_main_costs!$M$2,D200=3,vacation_home_main_costs!$M$3,D200=4,vacation_home_main_costs!$M$4,D200=5,vacation_home_main_costs!$M$5,D200=6,vacation_home_main_costs!$M$6)</f>
        <v>34800</v>
      </c>
      <c r="S200" s="33">
        <f>Q200-R200</f>
        <v>-9001.5</v>
      </c>
      <c r="T200" s="34" t="str">
        <f t="shared" si="3"/>
        <v>Prejuizo</v>
      </c>
    </row>
    <row r="201" ht="12.75" customHeight="1">
      <c r="A201" s="8">
        <v>1.8812389E7</v>
      </c>
      <c r="B201" s="30" t="s">
        <v>245</v>
      </c>
      <c r="C201" s="11">
        <v>199.0</v>
      </c>
      <c r="D201" s="24">
        <v>7.0</v>
      </c>
      <c r="E201" s="33">
        <f>Ocupacao_Calendario!B201*C201*31</f>
        <v>4688.44</v>
      </c>
      <c r="F201" s="33">
        <f>Ocupacao_Calendario!C201*C201*28</f>
        <v>4234.72</v>
      </c>
      <c r="G201" s="33">
        <f>Ocupacao_Calendario!D201*C201*31</f>
        <v>4503.37</v>
      </c>
      <c r="H201" s="33">
        <f>Ocupacao_Calendario!E201*C201*30</f>
        <v>3880.5</v>
      </c>
      <c r="I201" s="33">
        <f>Ocupacao_Calendario!F201*C201*31</f>
        <v>2405.91</v>
      </c>
      <c r="J201" s="33">
        <f>Ocupacao_Calendario!G201*C201*30</f>
        <v>5432.7</v>
      </c>
      <c r="K201" s="33">
        <f>Ocupacao_Calendario!H201*C201*31</f>
        <v>5120.27</v>
      </c>
      <c r="L201" s="33">
        <f>Ocupacao_Calendario!I201*C201*31</f>
        <v>5983.93</v>
      </c>
      <c r="M201" s="33">
        <f>Ocupacao_Calendario!J201*C201*30</f>
        <v>4656.6</v>
      </c>
      <c r="N201" s="33">
        <f>Ocupacao_Calendario!K201*C201*31</f>
        <v>5613.79</v>
      </c>
      <c r="O201" s="33">
        <f>Ocupacao_Calendario!L201*C201*30</f>
        <v>4895.4</v>
      </c>
      <c r="P201" s="33">
        <f>Ocupacao_Calendario!M201*C201*31</f>
        <v>4441.68</v>
      </c>
      <c r="Q201" s="33">
        <f t="shared" si="1"/>
        <v>55857.31</v>
      </c>
      <c r="R201" s="37" t="str">
        <f>IFS(D201=2,vacation_home_main_costs!$M$2,D201=3,vacation_home_main_costs!$M$3,D201=4,vacation_home_main_costs!$M$4,D201=5,vacation_home_main_costs!$M$5,D201=6,vacation_home_main_costs!$M$6)</f>
        <v>#N/A</v>
      </c>
      <c r="S201" s="38" t="s">
        <v>55</v>
      </c>
      <c r="T201" s="34" t="str">
        <f t="shared" si="3"/>
        <v>Lucro</v>
      </c>
    </row>
    <row r="202" ht="12.75" customHeight="1">
      <c r="A202" s="8">
        <v>1.719333E7</v>
      </c>
      <c r="B202" s="30" t="s">
        <v>246</v>
      </c>
      <c r="C202" s="11">
        <v>109.0</v>
      </c>
      <c r="D202" s="24">
        <v>4.0</v>
      </c>
      <c r="E202" s="33">
        <f>Ocupacao_Calendario!B202*C202*31</f>
        <v>2703.2</v>
      </c>
      <c r="F202" s="33">
        <f>Ocupacao_Calendario!C202*C202*28</f>
        <v>2594.2</v>
      </c>
      <c r="G202" s="33">
        <f>Ocupacao_Calendario!D202*C202*31</f>
        <v>1520.55</v>
      </c>
      <c r="H202" s="33">
        <f>Ocupacao_Calendario!E202*C202*30</f>
        <v>2027.4</v>
      </c>
      <c r="I202" s="33">
        <f>Ocupacao_Calendario!F202*C202*31</f>
        <v>1858.45</v>
      </c>
      <c r="J202" s="33">
        <f>Ocupacao_Calendario!G202*C202*30</f>
        <v>2354.4</v>
      </c>
      <c r="K202" s="33">
        <f>Ocupacao_Calendario!H202*C202*31</f>
        <v>3074.89</v>
      </c>
      <c r="L202" s="33">
        <f>Ocupacao_Calendario!I202*C202*31</f>
        <v>2432.88</v>
      </c>
      <c r="M202" s="33">
        <f>Ocupacao_Calendario!J202*C202*30</f>
        <v>2485.2</v>
      </c>
      <c r="N202" s="33">
        <f>Ocupacao_Calendario!K202*C202*31</f>
        <v>3041.1</v>
      </c>
      <c r="O202" s="33">
        <f>Ocupacao_Calendario!L202*C202*30</f>
        <v>3106.5</v>
      </c>
      <c r="P202" s="33">
        <f>Ocupacao_Calendario!M202*C202*31</f>
        <v>2568.04</v>
      </c>
      <c r="Q202" s="33">
        <f t="shared" si="1"/>
        <v>29766.81</v>
      </c>
      <c r="R202" s="33">
        <f>IFS(D202=2,vacation_home_main_costs!$M$2,D202=3,vacation_home_main_costs!$M$3,D202=4,vacation_home_main_costs!$M$4,D202=5,vacation_home_main_costs!$M$5,D202=6,vacation_home_main_costs!$M$6)</f>
        <v>40660</v>
      </c>
      <c r="S202" s="33">
        <f t="shared" ref="S202:S203" si="17">Q202-R202</f>
        <v>-10893.19</v>
      </c>
      <c r="T202" s="34" t="str">
        <f t="shared" si="3"/>
        <v>Prejuizo</v>
      </c>
    </row>
    <row r="203" ht="12.75" customHeight="1">
      <c r="A203" s="8">
        <v>2.1438273E7</v>
      </c>
      <c r="B203" s="30" t="s">
        <v>247</v>
      </c>
      <c r="C203" s="11">
        <v>75.0</v>
      </c>
      <c r="D203" s="24">
        <v>3.0</v>
      </c>
      <c r="E203" s="33">
        <f>Ocupacao_Calendario!B203*C203*31</f>
        <v>1627.5</v>
      </c>
      <c r="F203" s="33">
        <f>Ocupacao_Calendario!C203*C203*28</f>
        <v>1407</v>
      </c>
      <c r="G203" s="33">
        <f>Ocupacao_Calendario!D203*C203*31</f>
        <v>1953</v>
      </c>
      <c r="H203" s="33">
        <f>Ocupacao_Calendario!E203*C203*30</f>
        <v>1012.5</v>
      </c>
      <c r="I203" s="33">
        <f>Ocupacao_Calendario!F203*C203*31</f>
        <v>1069.5</v>
      </c>
      <c r="J203" s="33">
        <f>Ocupacao_Calendario!G203*C203*30</f>
        <v>2227.5</v>
      </c>
      <c r="K203" s="33">
        <f>Ocupacao_Calendario!H203*C203*31</f>
        <v>1790.25</v>
      </c>
      <c r="L203" s="33">
        <f>Ocupacao_Calendario!I203*C203*31</f>
        <v>1650.75</v>
      </c>
      <c r="M203" s="33">
        <f>Ocupacao_Calendario!J203*C203*30</f>
        <v>1687.5</v>
      </c>
      <c r="N203" s="33">
        <f>Ocupacao_Calendario!K203*C203*31</f>
        <v>1674</v>
      </c>
      <c r="O203" s="33">
        <f>Ocupacao_Calendario!L203*C203*30</f>
        <v>2250</v>
      </c>
      <c r="P203" s="33">
        <f>Ocupacao_Calendario!M203*C203*31</f>
        <v>1929.75</v>
      </c>
      <c r="Q203" s="33">
        <f t="shared" si="1"/>
        <v>20279.25</v>
      </c>
      <c r="R203" s="33">
        <f>IFS(D203=2,vacation_home_main_costs!$M$2,D203=3,vacation_home_main_costs!$M$3,D203=4,vacation_home_main_costs!$M$4,D203=5,vacation_home_main_costs!$M$5,D203=6,vacation_home_main_costs!$M$6)</f>
        <v>34800</v>
      </c>
      <c r="S203" s="33">
        <f t="shared" si="17"/>
        <v>-14520.75</v>
      </c>
      <c r="T203" s="34" t="str">
        <f t="shared" si="3"/>
        <v>Prejuizo</v>
      </c>
    </row>
    <row r="204" ht="12.75" customHeight="1">
      <c r="A204" s="8">
        <v>2.103893E7</v>
      </c>
      <c r="B204" s="30" t="s">
        <v>248</v>
      </c>
      <c r="C204" s="11">
        <v>70.0</v>
      </c>
      <c r="D204" s="24">
        <v>1.0</v>
      </c>
      <c r="E204" s="33">
        <f>Ocupacao_Calendario!B204*C204*31</f>
        <v>1410.5</v>
      </c>
      <c r="F204" s="33">
        <f>Ocupacao_Calendario!C204*C204*28</f>
        <v>1666</v>
      </c>
      <c r="G204" s="33">
        <f>Ocupacao_Calendario!D204*C204*31</f>
        <v>911.4</v>
      </c>
      <c r="H204" s="33">
        <f>Ocupacao_Calendario!E204*C204*30</f>
        <v>1197</v>
      </c>
      <c r="I204" s="33">
        <f>Ocupacao_Calendario!F204*C204*31</f>
        <v>1453.9</v>
      </c>
      <c r="J204" s="33">
        <f>Ocupacao_Calendario!G204*C204*30</f>
        <v>1386</v>
      </c>
      <c r="K204" s="33">
        <f>Ocupacao_Calendario!H204*C204*31</f>
        <v>1519</v>
      </c>
      <c r="L204" s="33">
        <f>Ocupacao_Calendario!I204*C204*31</f>
        <v>1931.3</v>
      </c>
      <c r="M204" s="33">
        <f>Ocupacao_Calendario!J204*C204*30</f>
        <v>1743</v>
      </c>
      <c r="N204" s="33">
        <f>Ocupacao_Calendario!K204*C204*31</f>
        <v>1996.4</v>
      </c>
      <c r="O204" s="33">
        <f>Ocupacao_Calendario!L204*C204*30</f>
        <v>1722</v>
      </c>
      <c r="P204" s="33">
        <f>Ocupacao_Calendario!M204*C204*31</f>
        <v>1649.2</v>
      </c>
      <c r="Q204" s="33">
        <f t="shared" si="1"/>
        <v>18585.7</v>
      </c>
      <c r="R204" s="37" t="str">
        <f>IFS(D204=2,vacation_home_main_costs!$M$2,D204=3,vacation_home_main_costs!$M$3,D204=4,vacation_home_main_costs!$M$4,D204=5,vacation_home_main_costs!$M$5,D204=6,vacation_home_main_costs!$M$6)</f>
        <v>#N/A</v>
      </c>
      <c r="S204" s="38" t="s">
        <v>55</v>
      </c>
      <c r="T204" s="34" t="str">
        <f t="shared" si="3"/>
        <v>Lucro</v>
      </c>
    </row>
    <row r="205" ht="12.75" customHeight="1">
      <c r="A205" s="8">
        <v>2710757.0</v>
      </c>
      <c r="B205" s="30" t="s">
        <v>249</v>
      </c>
      <c r="C205" s="11">
        <v>125.0</v>
      </c>
      <c r="D205" s="24">
        <v>3.0</v>
      </c>
      <c r="E205" s="33">
        <f>Ocupacao_Calendario!B205*C205*31</f>
        <v>3410</v>
      </c>
      <c r="F205" s="33">
        <f>Ocupacao_Calendario!C205*C205*28</f>
        <v>2940</v>
      </c>
      <c r="G205" s="33">
        <f>Ocupacao_Calendario!D205*C205*31</f>
        <v>3332.5</v>
      </c>
      <c r="H205" s="33">
        <f>Ocupacao_Calendario!E205*C205*30</f>
        <v>2137.5</v>
      </c>
      <c r="I205" s="33">
        <f>Ocupacao_Calendario!F205*C205*31</f>
        <v>1898.75</v>
      </c>
      <c r="J205" s="33">
        <f>Ocupacao_Calendario!G205*C205*30</f>
        <v>3525</v>
      </c>
      <c r="K205" s="33">
        <f>Ocupacao_Calendario!H205*C205*31</f>
        <v>3758.75</v>
      </c>
      <c r="L205" s="33">
        <f>Ocupacao_Calendario!I205*C205*31</f>
        <v>2945</v>
      </c>
      <c r="M205" s="33">
        <f>Ocupacao_Calendario!J205*C205*30</f>
        <v>3750</v>
      </c>
      <c r="N205" s="33">
        <f>Ocupacao_Calendario!K205*C205*31</f>
        <v>2828.75</v>
      </c>
      <c r="O205" s="33">
        <f>Ocupacao_Calendario!L205*C205*30</f>
        <v>3112.5</v>
      </c>
      <c r="P205" s="33">
        <f>Ocupacao_Calendario!M205*C205*31</f>
        <v>3526.25</v>
      </c>
      <c r="Q205" s="33">
        <f t="shared" si="1"/>
        <v>37165</v>
      </c>
      <c r="R205" s="33">
        <f>IFS(D205=2,vacation_home_main_costs!$M$2,D205=3,vacation_home_main_costs!$M$3,D205=4,vacation_home_main_costs!$M$4,D205=5,vacation_home_main_costs!$M$5,D205=6,vacation_home_main_costs!$M$6)</f>
        <v>34800</v>
      </c>
      <c r="S205" s="33">
        <f>Q205-R205</f>
        <v>2365</v>
      </c>
      <c r="T205" s="34" t="str">
        <f t="shared" si="3"/>
        <v>Lucro</v>
      </c>
    </row>
    <row r="206" ht="12.75" customHeight="1">
      <c r="A206" s="8">
        <v>1.534016E7</v>
      </c>
      <c r="B206" s="30" t="s">
        <v>250</v>
      </c>
      <c r="C206" s="11">
        <v>199.0</v>
      </c>
      <c r="D206" s="24">
        <v>7.0</v>
      </c>
      <c r="E206" s="33">
        <f>Ocupacao_Calendario!B206*C206*31</f>
        <v>5613.79</v>
      </c>
      <c r="F206" s="33">
        <f>Ocupacao_Calendario!C206*C206*28</f>
        <v>4123.28</v>
      </c>
      <c r="G206" s="33">
        <f>Ocupacao_Calendario!D206*C206*31</f>
        <v>5181.96</v>
      </c>
      <c r="H206" s="33">
        <f>Ocupacao_Calendario!E206*C206*30</f>
        <v>3104.4</v>
      </c>
      <c r="I206" s="33">
        <f>Ocupacao_Calendario!F206*C206*31</f>
        <v>2652.67</v>
      </c>
      <c r="J206" s="33">
        <f>Ocupacao_Calendario!G206*C206*30</f>
        <v>4895.4</v>
      </c>
      <c r="K206" s="33">
        <f>Ocupacao_Calendario!H206*C206*31</f>
        <v>5243.65</v>
      </c>
      <c r="L206" s="33">
        <f>Ocupacao_Calendario!I206*C206*31</f>
        <v>4935.2</v>
      </c>
      <c r="M206" s="33">
        <f>Ocupacao_Calendario!J206*C206*30</f>
        <v>5373</v>
      </c>
      <c r="N206" s="33">
        <f>Ocupacao_Calendario!K206*C206*31</f>
        <v>5860.55</v>
      </c>
      <c r="O206" s="33">
        <f>Ocupacao_Calendario!L206*C206*30</f>
        <v>5074.5</v>
      </c>
      <c r="P206" s="33">
        <f>Ocupacao_Calendario!M206*C206*31</f>
        <v>5675.48</v>
      </c>
      <c r="Q206" s="33">
        <f t="shared" si="1"/>
        <v>57733.88</v>
      </c>
      <c r="R206" s="37" t="str">
        <f>IFS(D206=2,vacation_home_main_costs!$M$2,D206=3,vacation_home_main_costs!$M$3,D206=4,vacation_home_main_costs!$M$4,D206=5,vacation_home_main_costs!$M$5,D206=6,vacation_home_main_costs!$M$6)</f>
        <v>#N/A</v>
      </c>
      <c r="S206" s="38" t="s">
        <v>55</v>
      </c>
      <c r="T206" s="34" t="str">
        <f t="shared" si="3"/>
        <v>Lucro</v>
      </c>
    </row>
    <row r="207" ht="12.75" customHeight="1">
      <c r="A207" s="8">
        <v>1.3991836E7</v>
      </c>
      <c r="B207" s="30" t="s">
        <v>251</v>
      </c>
      <c r="C207" s="11">
        <v>199.0</v>
      </c>
      <c r="D207" s="24">
        <v>5.0</v>
      </c>
      <c r="E207" s="33">
        <f>Ocupacao_Calendario!B207*C207*31</f>
        <v>4194.92</v>
      </c>
      <c r="F207" s="33">
        <f>Ocupacao_Calendario!C207*C207*28</f>
        <v>5126.24</v>
      </c>
      <c r="G207" s="33">
        <f>Ocupacao_Calendario!D207*C207*31</f>
        <v>3948.16</v>
      </c>
      <c r="H207" s="33">
        <f>Ocupacao_Calendario!E207*C207*30</f>
        <v>5134.2</v>
      </c>
      <c r="I207" s="33">
        <f>Ocupacao_Calendario!F207*C207*31</f>
        <v>3948.16</v>
      </c>
      <c r="J207" s="33">
        <f>Ocupacao_Calendario!G207*C207*30</f>
        <v>4716.3</v>
      </c>
      <c r="K207" s="33">
        <f>Ocupacao_Calendario!H207*C207*31</f>
        <v>5181.96</v>
      </c>
      <c r="L207" s="33">
        <f>Ocupacao_Calendario!I207*C207*31</f>
        <v>4996.89</v>
      </c>
      <c r="M207" s="33">
        <f>Ocupacao_Calendario!J207*C207*30</f>
        <v>5552.1</v>
      </c>
      <c r="N207" s="33">
        <f>Ocupacao_Calendario!K207*C207*31</f>
        <v>6107.31</v>
      </c>
      <c r="O207" s="33">
        <f>Ocupacao_Calendario!L207*C207*30</f>
        <v>5850.6</v>
      </c>
      <c r="P207" s="33">
        <f>Ocupacao_Calendario!M207*C207*31</f>
        <v>5181.96</v>
      </c>
      <c r="Q207" s="33">
        <f t="shared" si="1"/>
        <v>59938.8</v>
      </c>
      <c r="R207" s="33">
        <f>IFS(D207=2,vacation_home_main_costs!$M$2,D207=3,vacation_home_main_costs!$M$3,D207=4,vacation_home_main_costs!$M$4,D207=5,vacation_home_main_costs!$M$5,D207=6,vacation_home_main_costs!$M$6)</f>
        <v>45400</v>
      </c>
      <c r="S207" s="33">
        <f t="shared" ref="S207:S251" si="18">Q207-R207</f>
        <v>14538.8</v>
      </c>
      <c r="T207" s="34" t="str">
        <f t="shared" si="3"/>
        <v>Lucro</v>
      </c>
    </row>
    <row r="208" ht="12.75" customHeight="1">
      <c r="A208" s="8">
        <v>1.055056E7</v>
      </c>
      <c r="B208" s="30" t="s">
        <v>252</v>
      </c>
      <c r="C208" s="11">
        <v>159.0</v>
      </c>
      <c r="D208" s="24">
        <v>5.0</v>
      </c>
      <c r="E208" s="33">
        <f>Ocupacao_Calendario!B208*C208*31</f>
        <v>3795.33</v>
      </c>
      <c r="F208" s="33">
        <f>Ocupacao_Calendario!C208*C208*28</f>
        <v>3917.76</v>
      </c>
      <c r="G208" s="33">
        <f>Ocupacao_Calendario!D208*C208*31</f>
        <v>3893.91</v>
      </c>
      <c r="H208" s="33">
        <f>Ocupacao_Calendario!E208*C208*30</f>
        <v>4245.3</v>
      </c>
      <c r="I208" s="33">
        <f>Ocupacao_Calendario!F208*C208*31</f>
        <v>3105.27</v>
      </c>
      <c r="J208" s="33">
        <f>Ocupacao_Calendario!G208*C208*30</f>
        <v>3625.2</v>
      </c>
      <c r="K208" s="33">
        <f>Ocupacao_Calendario!H208*C208*31</f>
        <v>4091.07</v>
      </c>
      <c r="L208" s="33">
        <f>Ocupacao_Calendario!I208*C208*31</f>
        <v>3401.01</v>
      </c>
      <c r="M208" s="33">
        <f>Ocupacao_Calendario!J208*C208*30</f>
        <v>4626.9</v>
      </c>
      <c r="N208" s="33">
        <f>Ocupacao_Calendario!K208*C208*31</f>
        <v>4485.39</v>
      </c>
      <c r="O208" s="33">
        <f>Ocupacao_Calendario!L208*C208*30</f>
        <v>3720.6</v>
      </c>
      <c r="P208" s="33">
        <f>Ocupacao_Calendario!M208*C208*31</f>
        <v>4929</v>
      </c>
      <c r="Q208" s="33">
        <f t="shared" si="1"/>
        <v>47836.74</v>
      </c>
      <c r="R208" s="33">
        <f>IFS(D208=2,vacation_home_main_costs!$M$2,D208=3,vacation_home_main_costs!$M$3,D208=4,vacation_home_main_costs!$M$4,D208=5,vacation_home_main_costs!$M$5,D208=6,vacation_home_main_costs!$M$6)</f>
        <v>45400</v>
      </c>
      <c r="S208" s="33">
        <f t="shared" si="18"/>
        <v>2436.74</v>
      </c>
      <c r="T208" s="34" t="str">
        <f t="shared" si="3"/>
        <v>Lucro</v>
      </c>
    </row>
    <row r="209" ht="12.75" customHeight="1">
      <c r="A209" s="8">
        <v>1.293262E7</v>
      </c>
      <c r="B209" s="30" t="s">
        <v>253</v>
      </c>
      <c r="C209" s="11">
        <v>65.0</v>
      </c>
      <c r="D209" s="24">
        <v>3.0</v>
      </c>
      <c r="E209" s="33">
        <f>Ocupacao_Calendario!B209*C209*31</f>
        <v>1329.9</v>
      </c>
      <c r="F209" s="33">
        <f>Ocupacao_Calendario!C209*C209*28</f>
        <v>1510.6</v>
      </c>
      <c r="G209" s="33">
        <f>Ocupacao_Calendario!D209*C209*31</f>
        <v>1329.9</v>
      </c>
      <c r="H209" s="33">
        <f>Ocupacao_Calendario!E209*C209*30</f>
        <v>1540.5</v>
      </c>
      <c r="I209" s="33">
        <f>Ocupacao_Calendario!F209*C209*31</f>
        <v>1612</v>
      </c>
      <c r="J209" s="33">
        <f>Ocupacao_Calendario!G209*C209*30</f>
        <v>1813.5</v>
      </c>
      <c r="K209" s="33">
        <f>Ocupacao_Calendario!H209*C209*31</f>
        <v>1853.8</v>
      </c>
      <c r="L209" s="33">
        <f>Ocupacao_Calendario!I209*C209*31</f>
        <v>1632.15</v>
      </c>
      <c r="M209" s="33">
        <f>Ocupacao_Calendario!J209*C209*30</f>
        <v>1774.5</v>
      </c>
      <c r="N209" s="33">
        <f>Ocupacao_Calendario!K209*C209*31</f>
        <v>1974.7</v>
      </c>
      <c r="O209" s="33">
        <f>Ocupacao_Calendario!L209*C209*30</f>
        <v>1794</v>
      </c>
      <c r="P209" s="33">
        <f>Ocupacao_Calendario!M209*C209*31</f>
        <v>1450.8</v>
      </c>
      <c r="Q209" s="33">
        <f t="shared" si="1"/>
        <v>19616.35</v>
      </c>
      <c r="R209" s="33">
        <f>IFS(D209=2,vacation_home_main_costs!$M$2,D209=3,vacation_home_main_costs!$M$3,D209=4,vacation_home_main_costs!$M$4,D209=5,vacation_home_main_costs!$M$5,D209=6,vacation_home_main_costs!$M$6)</f>
        <v>34800</v>
      </c>
      <c r="S209" s="33">
        <f t="shared" si="18"/>
        <v>-15183.65</v>
      </c>
      <c r="T209" s="34" t="str">
        <f t="shared" si="3"/>
        <v>Prejuizo</v>
      </c>
    </row>
    <row r="210" ht="12.75" customHeight="1">
      <c r="A210" s="8">
        <v>2.2205836E7</v>
      </c>
      <c r="B210" s="30" t="s">
        <v>254</v>
      </c>
      <c r="C210" s="11">
        <v>99.0</v>
      </c>
      <c r="D210" s="24">
        <v>3.0</v>
      </c>
      <c r="E210" s="33">
        <f>Ocupacao_Calendario!B210*C210*31</f>
        <v>2823.48</v>
      </c>
      <c r="F210" s="33">
        <f>Ocupacao_Calendario!C210*C210*28</f>
        <v>2245.32</v>
      </c>
      <c r="G210" s="33">
        <f>Ocupacao_Calendario!D210*C210*31</f>
        <v>1473.12</v>
      </c>
      <c r="H210" s="33">
        <f>Ocupacao_Calendario!E210*C210*30</f>
        <v>1455.3</v>
      </c>
      <c r="I210" s="33">
        <f>Ocupacao_Calendario!F210*C210*31</f>
        <v>2455.2</v>
      </c>
      <c r="J210" s="33">
        <f>Ocupacao_Calendario!G210*C210*30</f>
        <v>2435.4</v>
      </c>
      <c r="K210" s="33">
        <f>Ocupacao_Calendario!H210*C210*31</f>
        <v>2547.27</v>
      </c>
      <c r="L210" s="33">
        <f>Ocupacao_Calendario!I210*C210*31</f>
        <v>2332.44</v>
      </c>
      <c r="M210" s="33">
        <f>Ocupacao_Calendario!J210*C210*30</f>
        <v>2821.5</v>
      </c>
      <c r="N210" s="33">
        <f>Ocupacao_Calendario!K210*C210*31</f>
        <v>2363.13</v>
      </c>
      <c r="O210" s="33">
        <f>Ocupacao_Calendario!L210*C210*30</f>
        <v>2554.2</v>
      </c>
      <c r="P210" s="33">
        <f>Ocupacao_Calendario!M210*C210*31</f>
        <v>2915.55</v>
      </c>
      <c r="Q210" s="33">
        <f t="shared" si="1"/>
        <v>28421.91</v>
      </c>
      <c r="R210" s="33">
        <f>IFS(D210=2,vacation_home_main_costs!$M$2,D210=3,vacation_home_main_costs!$M$3,D210=4,vacation_home_main_costs!$M$4,D210=5,vacation_home_main_costs!$M$5,D210=6,vacation_home_main_costs!$M$6)</f>
        <v>34800</v>
      </c>
      <c r="S210" s="33">
        <f t="shared" si="18"/>
        <v>-6378.09</v>
      </c>
      <c r="T210" s="34" t="str">
        <f t="shared" si="3"/>
        <v>Prejuizo</v>
      </c>
    </row>
    <row r="211" ht="12.75" customHeight="1">
      <c r="A211" s="8">
        <v>1.5966051E7</v>
      </c>
      <c r="B211" s="30" t="s">
        <v>255</v>
      </c>
      <c r="C211" s="11">
        <v>82.0</v>
      </c>
      <c r="D211" s="24">
        <v>3.0</v>
      </c>
      <c r="E211" s="33">
        <f>Ocupacao_Calendario!B211*C211*31</f>
        <v>1906.5</v>
      </c>
      <c r="F211" s="33">
        <f>Ocupacao_Calendario!C211*C211*28</f>
        <v>1630.16</v>
      </c>
      <c r="G211" s="33">
        <f>Ocupacao_Calendario!D211*C211*31</f>
        <v>1982.76</v>
      </c>
      <c r="H211" s="33">
        <f>Ocupacao_Calendario!E211*C211*30</f>
        <v>1795.8</v>
      </c>
      <c r="I211" s="33">
        <f>Ocupacao_Calendario!F211*C211*31</f>
        <v>1626.88</v>
      </c>
      <c r="J211" s="33">
        <f>Ocupacao_Calendario!G211*C211*30</f>
        <v>2041.8</v>
      </c>
      <c r="K211" s="33">
        <f>Ocupacao_Calendario!H211*C211*31</f>
        <v>1957.34</v>
      </c>
      <c r="L211" s="33">
        <f>Ocupacao_Calendario!I211*C211*31</f>
        <v>1779.4</v>
      </c>
      <c r="M211" s="33">
        <f>Ocupacao_Calendario!J211*C211*30</f>
        <v>2164.8</v>
      </c>
      <c r="N211" s="33">
        <f>Ocupacao_Calendario!K211*C211*31</f>
        <v>1830.24</v>
      </c>
      <c r="O211" s="33">
        <f>Ocupacao_Calendario!L211*C211*30</f>
        <v>1968</v>
      </c>
      <c r="P211" s="33">
        <f>Ocupacao_Calendario!M211*C211*31</f>
        <v>1830.24</v>
      </c>
      <c r="Q211" s="33">
        <f t="shared" si="1"/>
        <v>22513.92</v>
      </c>
      <c r="R211" s="33">
        <f>IFS(D211=2,vacation_home_main_costs!$M$2,D211=3,vacation_home_main_costs!$M$3,D211=4,vacation_home_main_costs!$M$4,D211=5,vacation_home_main_costs!$M$5,D211=6,vacation_home_main_costs!$M$6)</f>
        <v>34800</v>
      </c>
      <c r="S211" s="33">
        <f t="shared" si="18"/>
        <v>-12286.08</v>
      </c>
      <c r="T211" s="34" t="str">
        <f t="shared" si="3"/>
        <v>Prejuizo</v>
      </c>
    </row>
    <row r="212" ht="12.75" customHeight="1">
      <c r="A212" s="8">
        <v>2.0652342E7</v>
      </c>
      <c r="B212" s="30" t="s">
        <v>256</v>
      </c>
      <c r="C212" s="11">
        <v>149.0</v>
      </c>
      <c r="D212" s="24">
        <v>4.0</v>
      </c>
      <c r="E212" s="33">
        <f>Ocupacao_Calendario!B212*C212*31</f>
        <v>4388.05</v>
      </c>
      <c r="F212" s="33">
        <f>Ocupacao_Calendario!C212*C212*28</f>
        <v>3045.56</v>
      </c>
      <c r="G212" s="33">
        <f>Ocupacao_Calendario!D212*C212*31</f>
        <v>2725.21</v>
      </c>
      <c r="H212" s="33">
        <f>Ocupacao_Calendario!E212*C212*30</f>
        <v>2950.2</v>
      </c>
      <c r="I212" s="33">
        <f>Ocupacao_Calendario!F212*C212*31</f>
        <v>2448.07</v>
      </c>
      <c r="J212" s="33">
        <f>Ocupacao_Calendario!G212*C212*30</f>
        <v>4067.7</v>
      </c>
      <c r="K212" s="33">
        <f>Ocupacao_Calendario!H212*C212*31</f>
        <v>3418.06</v>
      </c>
      <c r="L212" s="33">
        <f>Ocupacao_Calendario!I212*C212*31</f>
        <v>3972.34</v>
      </c>
      <c r="M212" s="33">
        <f>Ocupacao_Calendario!J212*C212*30</f>
        <v>3754.8</v>
      </c>
      <c r="N212" s="33">
        <f>Ocupacao_Calendario!K212*C212*31</f>
        <v>3649.01</v>
      </c>
      <c r="O212" s="33">
        <f>Ocupacao_Calendario!L212*C212*30</f>
        <v>3263.1</v>
      </c>
      <c r="P212" s="33">
        <f>Ocupacao_Calendario!M212*C212*31</f>
        <v>3649.01</v>
      </c>
      <c r="Q212" s="33">
        <f t="shared" si="1"/>
        <v>41331.11</v>
      </c>
      <c r="R212" s="33">
        <f>IFS(D212=2,vacation_home_main_costs!$M$2,D212=3,vacation_home_main_costs!$M$3,D212=4,vacation_home_main_costs!$M$4,D212=5,vacation_home_main_costs!$M$5,D212=6,vacation_home_main_costs!$M$6)</f>
        <v>40660</v>
      </c>
      <c r="S212" s="33">
        <f t="shared" si="18"/>
        <v>671.11</v>
      </c>
      <c r="T212" s="34" t="str">
        <f t="shared" si="3"/>
        <v>Lucro</v>
      </c>
    </row>
    <row r="213" ht="12.75" customHeight="1">
      <c r="A213" s="8">
        <v>1.9489509E7</v>
      </c>
      <c r="B213" s="30" t="s">
        <v>257</v>
      </c>
      <c r="C213" s="11">
        <v>90.0</v>
      </c>
      <c r="D213" s="24">
        <v>3.0</v>
      </c>
      <c r="E213" s="33">
        <f>Ocupacao_Calendario!B213*C213*31</f>
        <v>2232</v>
      </c>
      <c r="F213" s="33">
        <f>Ocupacao_Calendario!C213*C213*28</f>
        <v>2318.4</v>
      </c>
      <c r="G213" s="33">
        <f>Ocupacao_Calendario!D213*C213*31</f>
        <v>1897.2</v>
      </c>
      <c r="H213" s="33">
        <f>Ocupacao_Calendario!E213*C213*30</f>
        <v>1485</v>
      </c>
      <c r="I213" s="33">
        <f>Ocupacao_Calendario!F213*C213*31</f>
        <v>1897.2</v>
      </c>
      <c r="J213" s="33">
        <f>Ocupacao_Calendario!G213*C213*30</f>
        <v>2025</v>
      </c>
      <c r="K213" s="33">
        <f>Ocupacao_Calendario!H213*C213*31</f>
        <v>2204.1</v>
      </c>
      <c r="L213" s="33">
        <f>Ocupacao_Calendario!I213*C213*31</f>
        <v>2008.8</v>
      </c>
      <c r="M213" s="33">
        <f>Ocupacao_Calendario!J213*C213*30</f>
        <v>2592</v>
      </c>
      <c r="N213" s="33">
        <f>Ocupacao_Calendario!K213*C213*31</f>
        <v>2232</v>
      </c>
      <c r="O213" s="33">
        <f>Ocupacao_Calendario!L213*C213*30</f>
        <v>2565</v>
      </c>
      <c r="P213" s="33">
        <f>Ocupacao_Calendario!M213*C213*31</f>
        <v>1980.9</v>
      </c>
      <c r="Q213" s="33">
        <f t="shared" si="1"/>
        <v>25437.6</v>
      </c>
      <c r="R213" s="33">
        <f>IFS(D213=2,vacation_home_main_costs!$M$2,D213=3,vacation_home_main_costs!$M$3,D213=4,vacation_home_main_costs!$M$4,D213=5,vacation_home_main_costs!$M$5,D213=6,vacation_home_main_costs!$M$6)</f>
        <v>34800</v>
      </c>
      <c r="S213" s="33">
        <f t="shared" si="18"/>
        <v>-9362.4</v>
      </c>
      <c r="T213" s="34" t="str">
        <f t="shared" si="3"/>
        <v>Prejuizo</v>
      </c>
    </row>
    <row r="214" ht="12.75" customHeight="1">
      <c r="A214" s="8">
        <v>1.9554341E7</v>
      </c>
      <c r="B214" s="30" t="s">
        <v>258</v>
      </c>
      <c r="C214" s="11">
        <v>95.0</v>
      </c>
      <c r="D214" s="24">
        <v>3.0</v>
      </c>
      <c r="E214" s="33">
        <f>Ocupacao_Calendario!B214*C214*31</f>
        <v>2444.35</v>
      </c>
      <c r="F214" s="33">
        <f>Ocupacao_Calendario!C214*C214*28</f>
        <v>2473.8</v>
      </c>
      <c r="G214" s="33">
        <f>Ocupacao_Calendario!D214*C214*31</f>
        <v>1560.85</v>
      </c>
      <c r="H214" s="33">
        <f>Ocupacao_Calendario!E214*C214*30</f>
        <v>1795.5</v>
      </c>
      <c r="I214" s="33">
        <f>Ocupacao_Calendario!F214*C214*31</f>
        <v>2297.1</v>
      </c>
      <c r="J214" s="33">
        <f>Ocupacao_Calendario!G214*C214*30</f>
        <v>2251.5</v>
      </c>
      <c r="K214" s="33">
        <f>Ocupacao_Calendario!H214*C214*31</f>
        <v>2444.35</v>
      </c>
      <c r="L214" s="33">
        <f>Ocupacao_Calendario!I214*C214*31</f>
        <v>2562.15</v>
      </c>
      <c r="M214" s="33">
        <f>Ocupacao_Calendario!J214*C214*30</f>
        <v>2337</v>
      </c>
      <c r="N214" s="33">
        <f>Ocupacao_Calendario!K214*C214*31</f>
        <v>2473.8</v>
      </c>
      <c r="O214" s="33">
        <f>Ocupacao_Calendario!L214*C214*30</f>
        <v>2508</v>
      </c>
      <c r="P214" s="33">
        <f>Ocupacao_Calendario!M214*C214*31</f>
        <v>2591.6</v>
      </c>
      <c r="Q214" s="33">
        <f t="shared" si="1"/>
        <v>27740</v>
      </c>
      <c r="R214" s="33">
        <f>IFS(D214=2,vacation_home_main_costs!$M$2,D214=3,vacation_home_main_costs!$M$3,D214=4,vacation_home_main_costs!$M$4,D214=5,vacation_home_main_costs!$M$5,D214=6,vacation_home_main_costs!$M$6)</f>
        <v>34800</v>
      </c>
      <c r="S214" s="33">
        <f t="shared" si="18"/>
        <v>-7060</v>
      </c>
      <c r="T214" s="34" t="str">
        <f t="shared" si="3"/>
        <v>Prejuizo</v>
      </c>
    </row>
    <row r="215" ht="12.75" customHeight="1">
      <c r="A215" s="8">
        <v>1.0727737E7</v>
      </c>
      <c r="B215" s="30" t="s">
        <v>259</v>
      </c>
      <c r="C215" s="11">
        <v>136.0</v>
      </c>
      <c r="D215" s="24">
        <v>4.0</v>
      </c>
      <c r="E215" s="33">
        <f>Ocupacao_Calendario!B215*C215*31</f>
        <v>3414.96</v>
      </c>
      <c r="F215" s="33">
        <f>Ocupacao_Calendario!C215*C215*28</f>
        <v>2779.84</v>
      </c>
      <c r="G215" s="33">
        <f>Ocupacao_Calendario!D215*C215*31</f>
        <v>2909.04</v>
      </c>
      <c r="H215" s="33">
        <f>Ocupacao_Calendario!E215*C215*30</f>
        <v>3182.4</v>
      </c>
      <c r="I215" s="33">
        <f>Ocupacao_Calendario!F215*C215*31</f>
        <v>1812.88</v>
      </c>
      <c r="J215" s="33">
        <f>Ocupacao_Calendario!G215*C215*30</f>
        <v>3753.6</v>
      </c>
      <c r="K215" s="33">
        <f>Ocupacao_Calendario!H215*C215*31</f>
        <v>3752.24</v>
      </c>
      <c r="L215" s="33">
        <f>Ocupacao_Calendario!I215*C215*31</f>
        <v>3372.8</v>
      </c>
      <c r="M215" s="33">
        <f>Ocupacao_Calendario!J215*C215*30</f>
        <v>3590.4</v>
      </c>
      <c r="N215" s="33">
        <f>Ocupacao_Calendario!K215*C215*31</f>
        <v>2993.36</v>
      </c>
      <c r="O215" s="33">
        <f>Ocupacao_Calendario!L215*C215*30</f>
        <v>3998.4</v>
      </c>
      <c r="P215" s="33">
        <f>Ocupacao_Calendario!M215*C215*31</f>
        <v>3836.56</v>
      </c>
      <c r="Q215" s="33">
        <f t="shared" si="1"/>
        <v>39396.48</v>
      </c>
      <c r="R215" s="33">
        <f>IFS(D215=2,vacation_home_main_costs!$M$2,D215=3,vacation_home_main_costs!$M$3,D215=4,vacation_home_main_costs!$M$4,D215=5,vacation_home_main_costs!$M$5,D215=6,vacation_home_main_costs!$M$6)</f>
        <v>40660</v>
      </c>
      <c r="S215" s="33">
        <f t="shared" si="18"/>
        <v>-1263.52</v>
      </c>
      <c r="T215" s="34" t="str">
        <f t="shared" si="3"/>
        <v>Prejuizo</v>
      </c>
    </row>
    <row r="216" ht="12.75" customHeight="1">
      <c r="A216" s="8">
        <v>1.7867573E7</v>
      </c>
      <c r="B216" s="30" t="s">
        <v>260</v>
      </c>
      <c r="C216" s="11">
        <v>90.0</v>
      </c>
      <c r="D216" s="24">
        <v>2.0</v>
      </c>
      <c r="E216" s="33">
        <f>Ocupacao_Calendario!B216*C216*31</f>
        <v>2315.7</v>
      </c>
      <c r="F216" s="33">
        <f>Ocupacao_Calendario!C216*C216*28</f>
        <v>2041.2</v>
      </c>
      <c r="G216" s="33">
        <f>Ocupacao_Calendario!D216*C216*31</f>
        <v>2064.6</v>
      </c>
      <c r="H216" s="33">
        <f>Ocupacao_Calendario!E216*C216*30</f>
        <v>1674</v>
      </c>
      <c r="I216" s="33">
        <f>Ocupacao_Calendario!F216*C216*31</f>
        <v>1534.5</v>
      </c>
      <c r="J216" s="33">
        <f>Ocupacao_Calendario!G216*C216*30</f>
        <v>2106</v>
      </c>
      <c r="K216" s="33">
        <f>Ocupacao_Calendario!H216*C216*31</f>
        <v>2678.4</v>
      </c>
      <c r="L216" s="33">
        <f>Ocupacao_Calendario!I216*C216*31</f>
        <v>2566.8</v>
      </c>
      <c r="M216" s="33">
        <f>Ocupacao_Calendario!J216*C216*30</f>
        <v>2538</v>
      </c>
      <c r="N216" s="33">
        <f>Ocupacao_Calendario!K216*C216*31</f>
        <v>2538.9</v>
      </c>
      <c r="O216" s="33">
        <f>Ocupacao_Calendario!L216*C216*30</f>
        <v>2619</v>
      </c>
      <c r="P216" s="33">
        <f>Ocupacao_Calendario!M216*C216*31</f>
        <v>2762.1</v>
      </c>
      <c r="Q216" s="33">
        <f t="shared" si="1"/>
        <v>27439.2</v>
      </c>
      <c r="R216" s="33">
        <f>IFS(D216=2,vacation_home_main_costs!$M$2,D216=3,vacation_home_main_costs!$M$3,D216=4,vacation_home_main_costs!$M$4,D216=5,vacation_home_main_costs!$M$5,D216=6,vacation_home_main_costs!$M$6)</f>
        <v>31100</v>
      </c>
      <c r="S216" s="33">
        <f t="shared" si="18"/>
        <v>-3660.8</v>
      </c>
      <c r="T216" s="34" t="str">
        <f t="shared" si="3"/>
        <v>Prejuizo</v>
      </c>
    </row>
    <row r="217" ht="12.75" customHeight="1">
      <c r="A217" s="8">
        <v>3852008.0</v>
      </c>
      <c r="B217" s="30" t="s">
        <v>261</v>
      </c>
      <c r="C217" s="11">
        <v>189.0</v>
      </c>
      <c r="D217" s="24">
        <v>5.0</v>
      </c>
      <c r="E217" s="33">
        <f>Ocupacao_Calendario!B217*C217*31</f>
        <v>4042.71</v>
      </c>
      <c r="F217" s="33">
        <f>Ocupacao_Calendario!C217*C217*28</f>
        <v>4762.8</v>
      </c>
      <c r="G217" s="33">
        <f>Ocupacao_Calendario!D217*C217*31</f>
        <v>4218.48</v>
      </c>
      <c r="H217" s="33">
        <f>Ocupacao_Calendario!E217*C217*30</f>
        <v>4536</v>
      </c>
      <c r="I217" s="33">
        <f>Ocupacao_Calendario!F217*C217*31</f>
        <v>2929.5</v>
      </c>
      <c r="J217" s="33">
        <f>Ocupacao_Calendario!G217*C217*30</f>
        <v>4082.4</v>
      </c>
      <c r="K217" s="33">
        <f>Ocupacao_Calendario!H217*C217*31</f>
        <v>4862.97</v>
      </c>
      <c r="L217" s="33">
        <f>Ocupacao_Calendario!I217*C217*31</f>
        <v>5097.33</v>
      </c>
      <c r="M217" s="33">
        <f>Ocupacao_Calendario!J217*C217*30</f>
        <v>4932.9</v>
      </c>
      <c r="N217" s="33">
        <f>Ocupacao_Calendario!K217*C217*31</f>
        <v>4862.97</v>
      </c>
      <c r="O217" s="33">
        <f>Ocupacao_Calendario!L217*C217*30</f>
        <v>5273.1</v>
      </c>
      <c r="P217" s="33">
        <f>Ocupacao_Calendario!M217*C217*31</f>
        <v>4159.89</v>
      </c>
      <c r="Q217" s="33">
        <f t="shared" si="1"/>
        <v>53761.05</v>
      </c>
      <c r="R217" s="33">
        <f>IFS(D217=2,vacation_home_main_costs!$M$2,D217=3,vacation_home_main_costs!$M$3,D217=4,vacation_home_main_costs!$M$4,D217=5,vacation_home_main_costs!$M$5,D217=6,vacation_home_main_costs!$M$6)</f>
        <v>45400</v>
      </c>
      <c r="S217" s="33">
        <f t="shared" si="18"/>
        <v>8361.05</v>
      </c>
      <c r="T217" s="34" t="str">
        <f t="shared" si="3"/>
        <v>Lucro</v>
      </c>
    </row>
    <row r="218" ht="12.75" customHeight="1">
      <c r="A218" s="8">
        <v>1.4229112E7</v>
      </c>
      <c r="B218" s="30" t="s">
        <v>262</v>
      </c>
      <c r="C218" s="11">
        <v>159.0</v>
      </c>
      <c r="D218" s="24">
        <v>4.0</v>
      </c>
      <c r="E218" s="33">
        <f>Ocupacao_Calendario!B218*C218*31</f>
        <v>4781.13</v>
      </c>
      <c r="F218" s="33">
        <f>Ocupacao_Calendario!C218*C218*28</f>
        <v>3428.04</v>
      </c>
      <c r="G218" s="33">
        <f>Ocupacao_Calendario!D218*C218*31</f>
        <v>2957.4</v>
      </c>
      <c r="H218" s="33">
        <f>Ocupacao_Calendario!E218*C218*30</f>
        <v>2718.9</v>
      </c>
      <c r="I218" s="33">
        <f>Ocupacao_Calendario!F218*C218*31</f>
        <v>2908.11</v>
      </c>
      <c r="J218" s="33">
        <f>Ocupacao_Calendario!G218*C218*30</f>
        <v>3482.1</v>
      </c>
      <c r="K218" s="33">
        <f>Ocupacao_Calendario!H218*C218*31</f>
        <v>3746.04</v>
      </c>
      <c r="L218" s="33">
        <f>Ocupacao_Calendario!I218*C218*31</f>
        <v>4633.26</v>
      </c>
      <c r="M218" s="33">
        <f>Ocupacao_Calendario!J218*C218*30</f>
        <v>4197.6</v>
      </c>
      <c r="N218" s="33">
        <f>Ocupacao_Calendario!K218*C218*31</f>
        <v>4682.55</v>
      </c>
      <c r="O218" s="33">
        <f>Ocupacao_Calendario!L218*C218*30</f>
        <v>3672.9</v>
      </c>
      <c r="P218" s="33">
        <f>Ocupacao_Calendario!M218*C218*31</f>
        <v>3548.88</v>
      </c>
      <c r="Q218" s="33">
        <f t="shared" si="1"/>
        <v>44756.91</v>
      </c>
      <c r="R218" s="33">
        <f>IFS(D218=2,vacation_home_main_costs!$M$2,D218=3,vacation_home_main_costs!$M$3,D218=4,vacation_home_main_costs!$M$4,D218=5,vacation_home_main_costs!$M$5,D218=6,vacation_home_main_costs!$M$6)</f>
        <v>40660</v>
      </c>
      <c r="S218" s="33">
        <f t="shared" si="18"/>
        <v>4096.91</v>
      </c>
      <c r="T218" s="34" t="str">
        <f t="shared" si="3"/>
        <v>Lucro</v>
      </c>
    </row>
    <row r="219" ht="12.75" customHeight="1">
      <c r="A219" s="8">
        <v>4512108.0</v>
      </c>
      <c r="B219" s="30" t="s">
        <v>263</v>
      </c>
      <c r="C219" s="11">
        <v>110.0</v>
      </c>
      <c r="D219" s="24">
        <v>4.0</v>
      </c>
      <c r="E219" s="33">
        <f>Ocupacao_Calendario!B219*C219*31</f>
        <v>3034.9</v>
      </c>
      <c r="F219" s="33">
        <f>Ocupacao_Calendario!C219*C219*28</f>
        <v>2340.8</v>
      </c>
      <c r="G219" s="33">
        <f>Ocupacao_Calendario!D219*C219*31</f>
        <v>2796.2</v>
      </c>
      <c r="H219" s="33">
        <f>Ocupacao_Calendario!E219*C219*30</f>
        <v>2310</v>
      </c>
      <c r="I219" s="33">
        <f>Ocupacao_Calendario!F219*C219*31</f>
        <v>2148.3</v>
      </c>
      <c r="J219" s="33">
        <f>Ocupacao_Calendario!G219*C219*30</f>
        <v>2706</v>
      </c>
      <c r="K219" s="33">
        <f>Ocupacao_Calendario!H219*C219*31</f>
        <v>3341.8</v>
      </c>
      <c r="L219" s="33">
        <f>Ocupacao_Calendario!I219*C219*31</f>
        <v>2421.1</v>
      </c>
      <c r="M219" s="33">
        <f>Ocupacao_Calendario!J219*C219*30</f>
        <v>2607</v>
      </c>
      <c r="N219" s="33">
        <f>Ocupacao_Calendario!K219*C219*31</f>
        <v>3273.6</v>
      </c>
      <c r="O219" s="33">
        <f>Ocupacao_Calendario!L219*C219*30</f>
        <v>2409</v>
      </c>
      <c r="P219" s="33">
        <f>Ocupacao_Calendario!M219*C219*31</f>
        <v>3000.8</v>
      </c>
      <c r="Q219" s="33">
        <f t="shared" si="1"/>
        <v>32389.5</v>
      </c>
      <c r="R219" s="33">
        <f>IFS(D219=2,vacation_home_main_costs!$M$2,D219=3,vacation_home_main_costs!$M$3,D219=4,vacation_home_main_costs!$M$4,D219=5,vacation_home_main_costs!$M$5,D219=6,vacation_home_main_costs!$M$6)</f>
        <v>40660</v>
      </c>
      <c r="S219" s="33">
        <f t="shared" si="18"/>
        <v>-8270.5</v>
      </c>
      <c r="T219" s="34" t="str">
        <f t="shared" si="3"/>
        <v>Prejuizo</v>
      </c>
    </row>
    <row r="220" ht="12.75" customHeight="1">
      <c r="A220" s="8">
        <v>2.0787656E7</v>
      </c>
      <c r="B220" s="30" t="s">
        <v>264</v>
      </c>
      <c r="C220" s="11">
        <v>149.0</v>
      </c>
      <c r="D220" s="24">
        <v>4.0</v>
      </c>
      <c r="E220" s="33">
        <f>Ocupacao_Calendario!B220*C220*31</f>
        <v>3879.96</v>
      </c>
      <c r="F220" s="33">
        <f>Ocupacao_Calendario!C220*C220*28</f>
        <v>2836.96</v>
      </c>
      <c r="G220" s="33">
        <f>Ocupacao_Calendario!D220*C220*31</f>
        <v>1939.98</v>
      </c>
      <c r="H220" s="33">
        <f>Ocupacao_Calendario!E220*C220*30</f>
        <v>3263.1</v>
      </c>
      <c r="I220" s="33">
        <f>Ocupacao_Calendario!F220*C220*31</f>
        <v>1893.79</v>
      </c>
      <c r="J220" s="33">
        <f>Ocupacao_Calendario!G220*C220*30</f>
        <v>3218.4</v>
      </c>
      <c r="K220" s="33">
        <f>Ocupacao_Calendario!H220*C220*31</f>
        <v>4572.81</v>
      </c>
      <c r="L220" s="33">
        <f>Ocupacao_Calendario!I220*C220*31</f>
        <v>4341.86</v>
      </c>
      <c r="M220" s="33">
        <f>Ocupacao_Calendario!J220*C220*30</f>
        <v>3307.8</v>
      </c>
      <c r="N220" s="33">
        <f>Ocupacao_Calendario!K220*C220*31</f>
        <v>4526.62</v>
      </c>
      <c r="O220" s="33">
        <f>Ocupacao_Calendario!L220*C220*30</f>
        <v>3397.2</v>
      </c>
      <c r="P220" s="33">
        <f>Ocupacao_Calendario!M220*C220*31</f>
        <v>3510.44</v>
      </c>
      <c r="Q220" s="33">
        <f t="shared" si="1"/>
        <v>40688.92</v>
      </c>
      <c r="R220" s="33">
        <f>IFS(D220=2,vacation_home_main_costs!$M$2,D220=3,vacation_home_main_costs!$M$3,D220=4,vacation_home_main_costs!$M$4,D220=5,vacation_home_main_costs!$M$5,D220=6,vacation_home_main_costs!$M$6)</f>
        <v>40660</v>
      </c>
      <c r="S220" s="33">
        <f t="shared" si="18"/>
        <v>28.92</v>
      </c>
      <c r="T220" s="34" t="str">
        <f t="shared" si="3"/>
        <v>Lucro</v>
      </c>
    </row>
    <row r="221" ht="12.75" customHeight="1">
      <c r="A221" s="8">
        <v>1.8999513E7</v>
      </c>
      <c r="B221" s="30" t="s">
        <v>265</v>
      </c>
      <c r="C221" s="11">
        <v>84.0</v>
      </c>
      <c r="D221" s="24">
        <v>3.0</v>
      </c>
      <c r="E221" s="33">
        <f>Ocupacao_Calendario!B221*C221*31</f>
        <v>1744.68</v>
      </c>
      <c r="F221" s="33">
        <f>Ocupacao_Calendario!C221*C221*28</f>
        <v>1952.16</v>
      </c>
      <c r="G221" s="33">
        <f>Ocupacao_Calendario!D221*C221*31</f>
        <v>2005.08</v>
      </c>
      <c r="H221" s="33">
        <f>Ocupacao_Calendario!E221*C221*30</f>
        <v>1209.6</v>
      </c>
      <c r="I221" s="33">
        <f>Ocupacao_Calendario!F221*C221*31</f>
        <v>1406.16</v>
      </c>
      <c r="J221" s="33">
        <f>Ocupacao_Calendario!G221*C221*30</f>
        <v>1713.6</v>
      </c>
      <c r="K221" s="33">
        <f>Ocupacao_Calendario!H221*C221*31</f>
        <v>1874.88</v>
      </c>
      <c r="L221" s="33">
        <f>Ocupacao_Calendario!I221*C221*31</f>
        <v>2577.96</v>
      </c>
      <c r="M221" s="33">
        <f>Ocupacao_Calendario!J221*C221*30</f>
        <v>2494.8</v>
      </c>
      <c r="N221" s="33">
        <f>Ocupacao_Calendario!K221*C221*31</f>
        <v>1926.96</v>
      </c>
      <c r="O221" s="33">
        <f>Ocupacao_Calendario!L221*C221*30</f>
        <v>2016</v>
      </c>
      <c r="P221" s="33">
        <f>Ocupacao_Calendario!M221*C221*31</f>
        <v>2317.56</v>
      </c>
      <c r="Q221" s="33">
        <f t="shared" si="1"/>
        <v>23239.44</v>
      </c>
      <c r="R221" s="33">
        <f>IFS(D221=2,vacation_home_main_costs!$M$2,D221=3,vacation_home_main_costs!$M$3,D221=4,vacation_home_main_costs!$M$4,D221=5,vacation_home_main_costs!$M$5,D221=6,vacation_home_main_costs!$M$6)</f>
        <v>34800</v>
      </c>
      <c r="S221" s="33">
        <f t="shared" si="18"/>
        <v>-11560.56</v>
      </c>
      <c r="T221" s="34" t="str">
        <f t="shared" si="3"/>
        <v>Prejuizo</v>
      </c>
    </row>
    <row r="222" ht="12.75" customHeight="1">
      <c r="A222" s="8">
        <v>1.7661744E7</v>
      </c>
      <c r="B222" s="30" t="s">
        <v>266</v>
      </c>
      <c r="C222" s="11">
        <v>159.0</v>
      </c>
      <c r="D222" s="24">
        <v>6.0</v>
      </c>
      <c r="E222" s="33">
        <f>Ocupacao_Calendario!B222*C222*31</f>
        <v>3401.01</v>
      </c>
      <c r="F222" s="33">
        <f>Ocupacao_Calendario!C222*C222*28</f>
        <v>2982.84</v>
      </c>
      <c r="G222" s="33">
        <f>Ocupacao_Calendario!D222*C222*31</f>
        <v>2316.63</v>
      </c>
      <c r="H222" s="33">
        <f>Ocupacao_Calendario!E222*C222*30</f>
        <v>3148.2</v>
      </c>
      <c r="I222" s="33">
        <f>Ocupacao_Calendario!F222*C222*31</f>
        <v>2415.21</v>
      </c>
      <c r="J222" s="33">
        <f>Ocupacao_Calendario!G222*C222*30</f>
        <v>3386.7</v>
      </c>
      <c r="K222" s="33">
        <f>Ocupacao_Calendario!H222*C222*31</f>
        <v>3844.62</v>
      </c>
      <c r="L222" s="33">
        <f>Ocupacao_Calendario!I222*C222*31</f>
        <v>3943.2</v>
      </c>
      <c r="M222" s="33">
        <f>Ocupacao_Calendario!J222*C222*30</f>
        <v>3911.4</v>
      </c>
      <c r="N222" s="33">
        <f>Ocupacao_Calendario!K222*C222*31</f>
        <v>4633.26</v>
      </c>
      <c r="O222" s="33">
        <f>Ocupacao_Calendario!L222*C222*30</f>
        <v>3386.7</v>
      </c>
      <c r="P222" s="33">
        <f>Ocupacao_Calendario!M222*C222*31</f>
        <v>4879.71</v>
      </c>
      <c r="Q222" s="33">
        <f t="shared" si="1"/>
        <v>42249.48</v>
      </c>
      <c r="R222" s="33">
        <f>IFS(D222=2,vacation_home_main_costs!$M$2,D222=3,vacation_home_main_costs!$M$3,D222=4,vacation_home_main_costs!$M$4,D222=5,vacation_home_main_costs!$M$5,D222=6,vacation_home_main_costs!$M$6)</f>
        <v>51900</v>
      </c>
      <c r="S222" s="33">
        <f t="shared" si="18"/>
        <v>-9650.52</v>
      </c>
      <c r="T222" s="34" t="str">
        <f t="shared" si="3"/>
        <v>Prejuizo</v>
      </c>
    </row>
    <row r="223" ht="12.75" customHeight="1">
      <c r="A223" s="8">
        <v>2.0769592E7</v>
      </c>
      <c r="B223" s="30" t="s">
        <v>267</v>
      </c>
      <c r="C223" s="11">
        <v>179.0</v>
      </c>
      <c r="D223" s="24">
        <v>5.0</v>
      </c>
      <c r="E223" s="33">
        <f>Ocupacao_Calendario!B223*C223*31</f>
        <v>5327.04</v>
      </c>
      <c r="F223" s="33">
        <f>Ocupacao_Calendario!C223*C223*28</f>
        <v>5012</v>
      </c>
      <c r="G223" s="33">
        <f>Ocupacao_Calendario!D223*C223*31</f>
        <v>2996.46</v>
      </c>
      <c r="H223" s="33">
        <f>Ocupacao_Calendario!E223*C223*30</f>
        <v>3759</v>
      </c>
      <c r="I223" s="33">
        <f>Ocupacao_Calendario!F223*C223*31</f>
        <v>2497.05</v>
      </c>
      <c r="J223" s="33">
        <f>Ocupacao_Calendario!G223*C223*30</f>
        <v>3920.1</v>
      </c>
      <c r="K223" s="33">
        <f>Ocupacao_Calendario!H223*C223*31</f>
        <v>5382.53</v>
      </c>
      <c r="L223" s="33">
        <f>Ocupacao_Calendario!I223*C223*31</f>
        <v>5105.08</v>
      </c>
      <c r="M223" s="33">
        <f>Ocupacao_Calendario!J223*C223*30</f>
        <v>4188.6</v>
      </c>
      <c r="N223" s="33">
        <f>Ocupacao_Calendario!K223*C223*31</f>
        <v>5049.59</v>
      </c>
      <c r="O223" s="33">
        <f>Ocupacao_Calendario!L223*C223*30</f>
        <v>4349.7</v>
      </c>
      <c r="P223" s="33">
        <f>Ocupacao_Calendario!M223*C223*31</f>
        <v>5105.08</v>
      </c>
      <c r="Q223" s="33">
        <f t="shared" si="1"/>
        <v>52692.23</v>
      </c>
      <c r="R223" s="33">
        <f>IFS(D223=2,vacation_home_main_costs!$M$2,D223=3,vacation_home_main_costs!$M$3,D223=4,vacation_home_main_costs!$M$4,D223=5,vacation_home_main_costs!$M$5,D223=6,vacation_home_main_costs!$M$6)</f>
        <v>45400</v>
      </c>
      <c r="S223" s="33">
        <f t="shared" si="18"/>
        <v>7292.23</v>
      </c>
      <c r="T223" s="34" t="str">
        <f t="shared" si="3"/>
        <v>Lucro</v>
      </c>
    </row>
    <row r="224" ht="12.75" customHeight="1">
      <c r="A224" s="8">
        <v>1.6743627E7</v>
      </c>
      <c r="B224" s="30" t="s">
        <v>268</v>
      </c>
      <c r="C224" s="11">
        <v>129.0</v>
      </c>
      <c r="D224" s="24">
        <v>4.0</v>
      </c>
      <c r="E224" s="33">
        <f>Ocupacao_Calendario!B224*C224*31</f>
        <v>3279.18</v>
      </c>
      <c r="F224" s="33">
        <f>Ocupacao_Calendario!C224*C224*28</f>
        <v>2997.96</v>
      </c>
      <c r="G224" s="33">
        <f>Ocupacao_Calendario!D224*C224*31</f>
        <v>3119.22</v>
      </c>
      <c r="H224" s="33">
        <f>Ocupacao_Calendario!E224*C224*30</f>
        <v>2205.9</v>
      </c>
      <c r="I224" s="33">
        <f>Ocupacao_Calendario!F224*C224*31</f>
        <v>3079.23</v>
      </c>
      <c r="J224" s="33">
        <f>Ocupacao_Calendario!G224*C224*30</f>
        <v>3250.8</v>
      </c>
      <c r="K224" s="33">
        <f>Ocupacao_Calendario!H224*C224*31</f>
        <v>3599.1</v>
      </c>
      <c r="L224" s="33">
        <f>Ocupacao_Calendario!I224*C224*31</f>
        <v>3199.2</v>
      </c>
      <c r="M224" s="33">
        <f>Ocupacao_Calendario!J224*C224*30</f>
        <v>3792.6</v>
      </c>
      <c r="N224" s="33">
        <f>Ocupacao_Calendario!K224*C224*31</f>
        <v>2959.26</v>
      </c>
      <c r="O224" s="33">
        <f>Ocupacao_Calendario!L224*C224*30</f>
        <v>3483</v>
      </c>
      <c r="P224" s="33">
        <f>Ocupacao_Calendario!M224*C224*31</f>
        <v>2839.29</v>
      </c>
      <c r="Q224" s="33">
        <f t="shared" si="1"/>
        <v>37804.74</v>
      </c>
      <c r="R224" s="33">
        <f>IFS(D224=2,vacation_home_main_costs!$M$2,D224=3,vacation_home_main_costs!$M$3,D224=4,vacation_home_main_costs!$M$4,D224=5,vacation_home_main_costs!$M$5,D224=6,vacation_home_main_costs!$M$6)</f>
        <v>40660</v>
      </c>
      <c r="S224" s="33">
        <f t="shared" si="18"/>
        <v>-2855.26</v>
      </c>
      <c r="T224" s="34" t="str">
        <f t="shared" si="3"/>
        <v>Prejuizo</v>
      </c>
    </row>
    <row r="225" ht="12.75" customHeight="1">
      <c r="A225" s="8">
        <v>1772507.0</v>
      </c>
      <c r="B225" s="30" t="s">
        <v>269</v>
      </c>
      <c r="C225" s="11">
        <v>115.0</v>
      </c>
      <c r="D225" s="24">
        <v>3.0</v>
      </c>
      <c r="E225" s="33">
        <f>Ocupacao_Calendario!B225*C225*31</f>
        <v>3386.75</v>
      </c>
      <c r="F225" s="33">
        <f>Ocupacao_Calendario!C225*C225*28</f>
        <v>2221.8</v>
      </c>
      <c r="G225" s="33">
        <f>Ocupacao_Calendario!D225*C225*31</f>
        <v>1497.3</v>
      </c>
      <c r="H225" s="33">
        <f>Ocupacao_Calendario!E225*C225*30</f>
        <v>2208</v>
      </c>
      <c r="I225" s="33">
        <f>Ocupacao_Calendario!F225*C225*31</f>
        <v>1746.85</v>
      </c>
      <c r="J225" s="33">
        <f>Ocupacao_Calendario!G225*C225*30</f>
        <v>3105</v>
      </c>
      <c r="K225" s="33">
        <f>Ocupacao_Calendario!H225*C225*31</f>
        <v>3172.85</v>
      </c>
      <c r="L225" s="33">
        <f>Ocupacao_Calendario!I225*C225*31</f>
        <v>3565</v>
      </c>
      <c r="M225" s="33">
        <f>Ocupacao_Calendario!J225*C225*30</f>
        <v>3174</v>
      </c>
      <c r="N225" s="33">
        <f>Ocupacao_Calendario!K225*C225*31</f>
        <v>2816.35</v>
      </c>
      <c r="O225" s="33">
        <f>Ocupacao_Calendario!L225*C225*30</f>
        <v>3346.5</v>
      </c>
      <c r="P225" s="33">
        <f>Ocupacao_Calendario!M225*C225*31</f>
        <v>3208.5</v>
      </c>
      <c r="Q225" s="33">
        <f t="shared" si="1"/>
        <v>33448.9</v>
      </c>
      <c r="R225" s="33">
        <f>IFS(D225=2,vacation_home_main_costs!$M$2,D225=3,vacation_home_main_costs!$M$3,D225=4,vacation_home_main_costs!$M$4,D225=5,vacation_home_main_costs!$M$5,D225=6,vacation_home_main_costs!$M$6)</f>
        <v>34800</v>
      </c>
      <c r="S225" s="33">
        <f t="shared" si="18"/>
        <v>-1351.1</v>
      </c>
      <c r="T225" s="34" t="str">
        <f t="shared" si="3"/>
        <v>Prejuizo</v>
      </c>
    </row>
    <row r="226" ht="12.75" customHeight="1">
      <c r="A226" s="8">
        <v>2.037879E7</v>
      </c>
      <c r="B226" s="30" t="s">
        <v>270</v>
      </c>
      <c r="C226" s="11">
        <v>149.0</v>
      </c>
      <c r="D226" s="24">
        <v>4.0</v>
      </c>
      <c r="E226" s="33">
        <f>Ocupacao_Calendario!B226*C226*31</f>
        <v>4295.67</v>
      </c>
      <c r="F226" s="33">
        <f>Ocupacao_Calendario!C226*C226*28</f>
        <v>3629.64</v>
      </c>
      <c r="G226" s="33">
        <f>Ocupacao_Calendario!D226*C226*31</f>
        <v>2725.21</v>
      </c>
      <c r="H226" s="33">
        <f>Ocupacao_Calendario!E226*C226*30</f>
        <v>3084.3</v>
      </c>
      <c r="I226" s="33">
        <f>Ocupacao_Calendario!F226*C226*31</f>
        <v>3556.63</v>
      </c>
      <c r="J226" s="33">
        <f>Ocupacao_Calendario!G226*C226*30</f>
        <v>3441.9</v>
      </c>
      <c r="K226" s="33">
        <f>Ocupacao_Calendario!H226*C226*31</f>
        <v>3371.87</v>
      </c>
      <c r="L226" s="33">
        <f>Ocupacao_Calendario!I226*C226*31</f>
        <v>4480.43</v>
      </c>
      <c r="M226" s="33">
        <f>Ocupacao_Calendario!J226*C226*30</f>
        <v>4023</v>
      </c>
      <c r="N226" s="33">
        <f>Ocupacao_Calendario!K226*C226*31</f>
        <v>3926.15</v>
      </c>
      <c r="O226" s="33">
        <f>Ocupacao_Calendario!L226*C226*30</f>
        <v>4425.3</v>
      </c>
      <c r="P226" s="33">
        <f>Ocupacao_Calendario!M226*C226*31</f>
        <v>4064.72</v>
      </c>
      <c r="Q226" s="33">
        <f t="shared" si="1"/>
        <v>45024.82</v>
      </c>
      <c r="R226" s="33">
        <f>IFS(D226=2,vacation_home_main_costs!$M$2,D226=3,vacation_home_main_costs!$M$3,D226=4,vacation_home_main_costs!$M$4,D226=5,vacation_home_main_costs!$M$5,D226=6,vacation_home_main_costs!$M$6)</f>
        <v>40660</v>
      </c>
      <c r="S226" s="33">
        <f t="shared" si="18"/>
        <v>4364.82</v>
      </c>
      <c r="T226" s="34" t="str">
        <f t="shared" si="3"/>
        <v>Lucro</v>
      </c>
    </row>
    <row r="227" ht="12.75" customHeight="1">
      <c r="A227" s="8">
        <v>8281657.0</v>
      </c>
      <c r="B227" s="30" t="s">
        <v>271</v>
      </c>
      <c r="C227" s="11">
        <v>130.0</v>
      </c>
      <c r="D227" s="24">
        <v>5.0</v>
      </c>
      <c r="E227" s="33">
        <f>Ocupacao_Calendario!B227*C227*31</f>
        <v>3788.2</v>
      </c>
      <c r="F227" s="33">
        <f>Ocupacao_Calendario!C227*C227*28</f>
        <v>3567.2</v>
      </c>
      <c r="G227" s="33">
        <f>Ocupacao_Calendario!D227*C227*31</f>
        <v>2418</v>
      </c>
      <c r="H227" s="33">
        <f>Ocupacao_Calendario!E227*C227*30</f>
        <v>2340</v>
      </c>
      <c r="I227" s="33">
        <f>Ocupacao_Calendario!F227*C227*31</f>
        <v>2418</v>
      </c>
      <c r="J227" s="33">
        <f>Ocupacao_Calendario!G227*C227*30</f>
        <v>2535</v>
      </c>
      <c r="K227" s="33">
        <f>Ocupacao_Calendario!H227*C227*31</f>
        <v>3344.9</v>
      </c>
      <c r="L227" s="33">
        <f>Ocupacao_Calendario!I227*C227*31</f>
        <v>3747.9</v>
      </c>
      <c r="M227" s="33">
        <f>Ocupacao_Calendario!J227*C227*30</f>
        <v>3276</v>
      </c>
      <c r="N227" s="33">
        <f>Ocupacao_Calendario!K227*C227*31</f>
        <v>2982.2</v>
      </c>
      <c r="O227" s="33">
        <f>Ocupacao_Calendario!L227*C227*30</f>
        <v>2769</v>
      </c>
      <c r="P227" s="33">
        <f>Ocupacao_Calendario!M227*C227*31</f>
        <v>3586.7</v>
      </c>
      <c r="Q227" s="33">
        <f t="shared" si="1"/>
        <v>36773.1</v>
      </c>
      <c r="R227" s="33">
        <f>IFS(D227=2,vacation_home_main_costs!$M$2,D227=3,vacation_home_main_costs!$M$3,D227=4,vacation_home_main_costs!$M$4,D227=5,vacation_home_main_costs!$M$5,D227=6,vacation_home_main_costs!$M$6)</f>
        <v>45400</v>
      </c>
      <c r="S227" s="33">
        <f t="shared" si="18"/>
        <v>-8626.9</v>
      </c>
      <c r="T227" s="34" t="str">
        <f t="shared" si="3"/>
        <v>Prejuizo</v>
      </c>
    </row>
    <row r="228" ht="12.75" customHeight="1">
      <c r="A228" s="8">
        <v>13757.0</v>
      </c>
      <c r="B228" s="30" t="s">
        <v>272</v>
      </c>
      <c r="C228" s="11">
        <v>104.0</v>
      </c>
      <c r="D228" s="24">
        <v>4.0</v>
      </c>
      <c r="E228" s="33">
        <f>Ocupacao_Calendario!B228*C228*31</f>
        <v>2224.56</v>
      </c>
      <c r="F228" s="33">
        <f>Ocupacao_Calendario!C228*C228*28</f>
        <v>2504.32</v>
      </c>
      <c r="G228" s="33">
        <f>Ocupacao_Calendario!D228*C228*31</f>
        <v>2708.16</v>
      </c>
      <c r="H228" s="33">
        <f>Ocupacao_Calendario!E228*C228*30</f>
        <v>1528.8</v>
      </c>
      <c r="I228" s="33">
        <f>Ocupacao_Calendario!F228*C228*31</f>
        <v>1515.28</v>
      </c>
      <c r="J228" s="33">
        <f>Ocupacao_Calendario!G228*C228*30</f>
        <v>2090.4</v>
      </c>
      <c r="K228" s="33">
        <f>Ocupacao_Calendario!H228*C228*31</f>
        <v>2514.72</v>
      </c>
      <c r="L228" s="33">
        <f>Ocupacao_Calendario!I228*C228*31</f>
        <v>2289.04</v>
      </c>
      <c r="M228" s="33">
        <f>Ocupacao_Calendario!J228*C228*30</f>
        <v>2776.8</v>
      </c>
      <c r="N228" s="33">
        <f>Ocupacao_Calendario!K228*C228*31</f>
        <v>2901.6</v>
      </c>
      <c r="O228" s="33">
        <f>Ocupacao_Calendario!L228*C228*30</f>
        <v>2246.4</v>
      </c>
      <c r="P228" s="33">
        <f>Ocupacao_Calendario!M228*C228*31</f>
        <v>2418</v>
      </c>
      <c r="Q228" s="33">
        <f t="shared" si="1"/>
        <v>27718.08</v>
      </c>
      <c r="R228" s="33">
        <f>IFS(D228=2,vacation_home_main_costs!$M$2,D228=3,vacation_home_main_costs!$M$3,D228=4,vacation_home_main_costs!$M$4,D228=5,vacation_home_main_costs!$M$5,D228=6,vacation_home_main_costs!$M$6)</f>
        <v>40660</v>
      </c>
      <c r="S228" s="33">
        <f t="shared" si="18"/>
        <v>-12941.92</v>
      </c>
      <c r="T228" s="34" t="str">
        <f t="shared" si="3"/>
        <v>Prejuizo</v>
      </c>
    </row>
    <row r="229" ht="12.75" customHeight="1">
      <c r="A229" s="8">
        <v>2.116328E7</v>
      </c>
      <c r="B229" s="30" t="s">
        <v>273</v>
      </c>
      <c r="C229" s="11">
        <v>125.0</v>
      </c>
      <c r="D229" s="24">
        <v>4.0</v>
      </c>
      <c r="E229" s="33">
        <f>Ocupacao_Calendario!B229*C229*31</f>
        <v>2557.5</v>
      </c>
      <c r="F229" s="33">
        <f>Ocupacao_Calendario!C229*C229*28</f>
        <v>2660</v>
      </c>
      <c r="G229" s="33">
        <f>Ocupacao_Calendario!D229*C229*31</f>
        <v>2751.25</v>
      </c>
      <c r="H229" s="33">
        <f>Ocupacao_Calendario!E229*C229*30</f>
        <v>1987.5</v>
      </c>
      <c r="I229" s="33">
        <f>Ocupacao_Calendario!F229*C229*31</f>
        <v>2286.25</v>
      </c>
      <c r="J229" s="33">
        <f>Ocupacao_Calendario!G229*C229*30</f>
        <v>3300</v>
      </c>
      <c r="K229" s="33">
        <f>Ocupacao_Calendario!H229*C229*31</f>
        <v>3061.25</v>
      </c>
      <c r="L229" s="33">
        <f>Ocupacao_Calendario!I229*C229*31</f>
        <v>2906.25</v>
      </c>
      <c r="M229" s="33">
        <f>Ocupacao_Calendario!J229*C229*30</f>
        <v>3187.5</v>
      </c>
      <c r="N229" s="33">
        <f>Ocupacao_Calendario!K229*C229*31</f>
        <v>3293.75</v>
      </c>
      <c r="O229" s="33">
        <f>Ocupacao_Calendario!L229*C229*30</f>
        <v>2887.5</v>
      </c>
      <c r="P229" s="33">
        <f>Ocupacao_Calendario!M229*C229*31</f>
        <v>2751.25</v>
      </c>
      <c r="Q229" s="33">
        <f t="shared" si="1"/>
        <v>33630</v>
      </c>
      <c r="R229" s="33">
        <f>IFS(D229=2,vacation_home_main_costs!$M$2,D229=3,vacation_home_main_costs!$M$3,D229=4,vacation_home_main_costs!$M$4,D229=5,vacation_home_main_costs!$M$5,D229=6,vacation_home_main_costs!$M$6)</f>
        <v>40660</v>
      </c>
      <c r="S229" s="33">
        <f t="shared" si="18"/>
        <v>-7030</v>
      </c>
      <c r="T229" s="34" t="str">
        <f t="shared" si="3"/>
        <v>Prejuizo</v>
      </c>
    </row>
    <row r="230" ht="12.75" customHeight="1">
      <c r="A230" s="8">
        <v>8007546.0</v>
      </c>
      <c r="B230" s="30" t="s">
        <v>274</v>
      </c>
      <c r="C230" s="11">
        <v>100.0</v>
      </c>
      <c r="D230" s="24">
        <v>4.0</v>
      </c>
      <c r="E230" s="33">
        <f>Ocupacao_Calendario!B230*C230*31</f>
        <v>1891</v>
      </c>
      <c r="F230" s="33">
        <f>Ocupacao_Calendario!C230*C230*28</f>
        <v>2352</v>
      </c>
      <c r="G230" s="33">
        <f>Ocupacao_Calendario!D230*C230*31</f>
        <v>2139</v>
      </c>
      <c r="H230" s="33">
        <f>Ocupacao_Calendario!E230*C230*30</f>
        <v>1860</v>
      </c>
      <c r="I230" s="33">
        <f>Ocupacao_Calendario!F230*C230*31</f>
        <v>1767</v>
      </c>
      <c r="J230" s="33">
        <f>Ocupacao_Calendario!G230*C230*30</f>
        <v>2940</v>
      </c>
      <c r="K230" s="33">
        <f>Ocupacao_Calendario!H230*C230*31</f>
        <v>3069</v>
      </c>
      <c r="L230" s="33">
        <f>Ocupacao_Calendario!I230*C230*31</f>
        <v>2914</v>
      </c>
      <c r="M230" s="33">
        <f>Ocupacao_Calendario!J230*C230*30</f>
        <v>2730</v>
      </c>
      <c r="N230" s="33">
        <f>Ocupacao_Calendario!K230*C230*31</f>
        <v>2232</v>
      </c>
      <c r="O230" s="33">
        <f>Ocupacao_Calendario!L230*C230*30</f>
        <v>2160</v>
      </c>
      <c r="P230" s="33">
        <f>Ocupacao_Calendario!M230*C230*31</f>
        <v>2573</v>
      </c>
      <c r="Q230" s="33">
        <f t="shared" si="1"/>
        <v>28627</v>
      </c>
      <c r="R230" s="33">
        <f>IFS(D230=2,vacation_home_main_costs!$M$2,D230=3,vacation_home_main_costs!$M$3,D230=4,vacation_home_main_costs!$M$4,D230=5,vacation_home_main_costs!$M$5,D230=6,vacation_home_main_costs!$M$6)</f>
        <v>40660</v>
      </c>
      <c r="S230" s="33">
        <f t="shared" si="18"/>
        <v>-12033</v>
      </c>
      <c r="T230" s="34" t="str">
        <f t="shared" si="3"/>
        <v>Prejuizo</v>
      </c>
    </row>
    <row r="231" ht="12.75" customHeight="1">
      <c r="A231" s="8">
        <v>705837.0</v>
      </c>
      <c r="B231" s="30" t="s">
        <v>275</v>
      </c>
      <c r="C231" s="11">
        <v>82.0</v>
      </c>
      <c r="D231" s="24">
        <v>4.0</v>
      </c>
      <c r="E231" s="33">
        <f>Ocupacao_Calendario!B231*C231*31</f>
        <v>2186.12</v>
      </c>
      <c r="F231" s="33">
        <f>Ocupacao_Calendario!C231*C231*28</f>
        <v>1699.04</v>
      </c>
      <c r="G231" s="33">
        <f>Ocupacao_Calendario!D231*C231*31</f>
        <v>1804.82</v>
      </c>
      <c r="H231" s="33">
        <f>Ocupacao_Calendario!E231*C231*30</f>
        <v>1205.4</v>
      </c>
      <c r="I231" s="33">
        <f>Ocupacao_Calendario!F231*C231*31</f>
        <v>1143.9</v>
      </c>
      <c r="J231" s="33">
        <f>Ocupacao_Calendario!G231*C231*30</f>
        <v>1894.2</v>
      </c>
      <c r="K231" s="33">
        <f>Ocupacao_Calendario!H231*C231*31</f>
        <v>2186.12</v>
      </c>
      <c r="L231" s="33">
        <f>Ocupacao_Calendario!I231*C231*31</f>
        <v>2059.02</v>
      </c>
      <c r="M231" s="33">
        <f>Ocupacao_Calendario!J231*C231*30</f>
        <v>2066.4</v>
      </c>
      <c r="N231" s="33">
        <f>Ocupacao_Calendario!K231*C231*31</f>
        <v>2491.16</v>
      </c>
      <c r="O231" s="33">
        <f>Ocupacao_Calendario!L231*C231*30</f>
        <v>2263.2</v>
      </c>
      <c r="P231" s="33">
        <f>Ocupacao_Calendario!M231*C231*31</f>
        <v>2491.16</v>
      </c>
      <c r="Q231" s="33">
        <f t="shared" si="1"/>
        <v>23490.54</v>
      </c>
      <c r="R231" s="33">
        <f>IFS(D231=2,vacation_home_main_costs!$M$2,D231=3,vacation_home_main_costs!$M$3,D231=4,vacation_home_main_costs!$M$4,D231=5,vacation_home_main_costs!$M$5,D231=6,vacation_home_main_costs!$M$6)</f>
        <v>40660</v>
      </c>
      <c r="S231" s="33">
        <f t="shared" si="18"/>
        <v>-17169.46</v>
      </c>
      <c r="T231" s="34" t="str">
        <f t="shared" si="3"/>
        <v>Prejuizo</v>
      </c>
    </row>
    <row r="232" ht="12.75" customHeight="1">
      <c r="A232" s="8">
        <v>1.7973667E7</v>
      </c>
      <c r="B232" s="30" t="s">
        <v>276</v>
      </c>
      <c r="C232" s="11">
        <v>195.0</v>
      </c>
      <c r="D232" s="24">
        <v>6.0</v>
      </c>
      <c r="E232" s="33">
        <f>Ocupacao_Calendario!B232*C232*31</f>
        <v>4956.9</v>
      </c>
      <c r="F232" s="33">
        <f>Ocupacao_Calendario!C232*C232*28</f>
        <v>4258.8</v>
      </c>
      <c r="G232" s="33">
        <f>Ocupacao_Calendario!D232*C232*31</f>
        <v>2962.05</v>
      </c>
      <c r="H232" s="33">
        <f>Ocupacao_Calendario!E232*C232*30</f>
        <v>3802.5</v>
      </c>
      <c r="I232" s="33">
        <f>Ocupacao_Calendario!F232*C232*31</f>
        <v>4775.55</v>
      </c>
      <c r="J232" s="33">
        <f>Ocupacao_Calendario!G232*C232*30</f>
        <v>5499</v>
      </c>
      <c r="K232" s="33">
        <f>Ocupacao_Calendario!H232*C232*31</f>
        <v>5017.35</v>
      </c>
      <c r="L232" s="33">
        <f>Ocupacao_Calendario!I232*C232*31</f>
        <v>4533.75</v>
      </c>
      <c r="M232" s="33">
        <f>Ocupacao_Calendario!J232*C232*30</f>
        <v>5850</v>
      </c>
      <c r="N232" s="33">
        <f>Ocupacao_Calendario!K232*C232*31</f>
        <v>5924.1</v>
      </c>
      <c r="O232" s="33">
        <f>Ocupacao_Calendario!L232*C232*30</f>
        <v>5148</v>
      </c>
      <c r="P232" s="33">
        <f>Ocupacao_Calendario!M232*C232*31</f>
        <v>5984.55</v>
      </c>
      <c r="Q232" s="33">
        <f t="shared" si="1"/>
        <v>58712.55</v>
      </c>
      <c r="R232" s="33">
        <f>IFS(D232=2,vacation_home_main_costs!$M$2,D232=3,vacation_home_main_costs!$M$3,D232=4,vacation_home_main_costs!$M$4,D232=5,vacation_home_main_costs!$M$5,D232=6,vacation_home_main_costs!$M$6)</f>
        <v>51900</v>
      </c>
      <c r="S232" s="33">
        <f t="shared" si="18"/>
        <v>6812.55</v>
      </c>
      <c r="T232" s="34" t="str">
        <f t="shared" si="3"/>
        <v>Lucro</v>
      </c>
    </row>
    <row r="233" ht="12.75" customHeight="1">
      <c r="A233" s="8">
        <v>1816829.0</v>
      </c>
      <c r="B233" s="30" t="s">
        <v>277</v>
      </c>
      <c r="C233" s="11">
        <v>95.0</v>
      </c>
      <c r="D233" s="24">
        <v>3.0</v>
      </c>
      <c r="E233" s="33">
        <f>Ocupacao_Calendario!B233*C233*31</f>
        <v>2149.85</v>
      </c>
      <c r="F233" s="33">
        <f>Ocupacao_Calendario!C233*C233*28</f>
        <v>1808.8</v>
      </c>
      <c r="G233" s="33">
        <f>Ocupacao_Calendario!D233*C233*31</f>
        <v>1384.15</v>
      </c>
      <c r="H233" s="33">
        <f>Ocupacao_Calendario!E233*C233*30</f>
        <v>1881</v>
      </c>
      <c r="I233" s="33">
        <f>Ocupacao_Calendario!F233*C233*31</f>
        <v>2090.95</v>
      </c>
      <c r="J233" s="33">
        <f>Ocupacao_Calendario!G233*C233*30</f>
        <v>2223</v>
      </c>
      <c r="K233" s="33">
        <f>Ocupacao_Calendario!H233*C233*31</f>
        <v>2473.8</v>
      </c>
      <c r="L233" s="33">
        <f>Ocupacao_Calendario!I233*C233*31</f>
        <v>2915.55</v>
      </c>
      <c r="M233" s="33">
        <f>Ocupacao_Calendario!J233*C233*30</f>
        <v>2194.5</v>
      </c>
      <c r="N233" s="33">
        <f>Ocupacao_Calendario!K233*C233*31</f>
        <v>2591.6</v>
      </c>
      <c r="O233" s="33">
        <f>Ocupacao_Calendario!L233*C233*30</f>
        <v>2394</v>
      </c>
      <c r="P233" s="33">
        <f>Ocupacao_Calendario!M233*C233*31</f>
        <v>2297.1</v>
      </c>
      <c r="Q233" s="33">
        <f t="shared" si="1"/>
        <v>26404.3</v>
      </c>
      <c r="R233" s="33">
        <f>IFS(D233=2,vacation_home_main_costs!$M$2,D233=3,vacation_home_main_costs!$M$3,D233=4,vacation_home_main_costs!$M$4,D233=5,vacation_home_main_costs!$M$5,D233=6,vacation_home_main_costs!$M$6)</f>
        <v>34800</v>
      </c>
      <c r="S233" s="33">
        <f t="shared" si="18"/>
        <v>-8395.7</v>
      </c>
      <c r="T233" s="34" t="str">
        <f t="shared" si="3"/>
        <v>Prejuizo</v>
      </c>
    </row>
    <row r="234" ht="12.75" customHeight="1">
      <c r="A234" s="8">
        <v>1.7956711E7</v>
      </c>
      <c r="B234" s="30" t="s">
        <v>278</v>
      </c>
      <c r="C234" s="11">
        <v>150.0</v>
      </c>
      <c r="D234" s="24">
        <v>4.0</v>
      </c>
      <c r="E234" s="33">
        <f>Ocupacao_Calendario!B234*C234*31</f>
        <v>4278</v>
      </c>
      <c r="F234" s="33">
        <f>Ocupacao_Calendario!C234*C234*28</f>
        <v>3570</v>
      </c>
      <c r="G234" s="33">
        <f>Ocupacao_Calendario!D234*C234*31</f>
        <v>3348</v>
      </c>
      <c r="H234" s="33">
        <f>Ocupacao_Calendario!E234*C234*30</f>
        <v>2610</v>
      </c>
      <c r="I234" s="33">
        <f>Ocupacao_Calendario!F234*C234*31</f>
        <v>3627</v>
      </c>
      <c r="J234" s="33">
        <f>Ocupacao_Calendario!G234*C234*30</f>
        <v>4365</v>
      </c>
      <c r="K234" s="33">
        <f>Ocupacao_Calendario!H234*C234*31</f>
        <v>3813</v>
      </c>
      <c r="L234" s="33">
        <f>Ocupacao_Calendario!I234*C234*31</f>
        <v>3627</v>
      </c>
      <c r="M234" s="33">
        <f>Ocupacao_Calendario!J234*C234*30</f>
        <v>4095</v>
      </c>
      <c r="N234" s="33">
        <f>Ocupacao_Calendario!K234*C234*31</f>
        <v>3394.5</v>
      </c>
      <c r="O234" s="33">
        <f>Ocupacao_Calendario!L234*C234*30</f>
        <v>3465</v>
      </c>
      <c r="P234" s="33">
        <f>Ocupacao_Calendario!M234*C234*31</f>
        <v>3952.5</v>
      </c>
      <c r="Q234" s="33">
        <f t="shared" si="1"/>
        <v>44145</v>
      </c>
      <c r="R234" s="33">
        <f>IFS(D234=2,vacation_home_main_costs!$M$2,D234=3,vacation_home_main_costs!$M$3,D234=4,vacation_home_main_costs!$M$4,D234=5,vacation_home_main_costs!$M$5,D234=6,vacation_home_main_costs!$M$6)</f>
        <v>40660</v>
      </c>
      <c r="S234" s="33">
        <f t="shared" si="18"/>
        <v>3485</v>
      </c>
      <c r="T234" s="34" t="str">
        <f t="shared" si="3"/>
        <v>Lucro</v>
      </c>
    </row>
    <row r="235" ht="12.75" customHeight="1">
      <c r="A235" s="8">
        <v>9346041.0</v>
      </c>
      <c r="B235" s="30" t="s">
        <v>279</v>
      </c>
      <c r="C235" s="11">
        <v>130.0</v>
      </c>
      <c r="D235" s="24">
        <v>4.0</v>
      </c>
      <c r="E235" s="33">
        <f>Ocupacao_Calendario!B235*C235*31</f>
        <v>3627</v>
      </c>
      <c r="F235" s="33">
        <f>Ocupacao_Calendario!C235*C235*28</f>
        <v>2511.6</v>
      </c>
      <c r="G235" s="33">
        <f>Ocupacao_Calendario!D235*C235*31</f>
        <v>2780.7</v>
      </c>
      <c r="H235" s="33">
        <f>Ocupacao_Calendario!E235*C235*30</f>
        <v>1833</v>
      </c>
      <c r="I235" s="33">
        <f>Ocupacao_Calendario!F235*C235*31</f>
        <v>1773.2</v>
      </c>
      <c r="J235" s="33">
        <f>Ocupacao_Calendario!G235*C235*30</f>
        <v>3159</v>
      </c>
      <c r="K235" s="33">
        <f>Ocupacao_Calendario!H235*C235*31</f>
        <v>3304.6</v>
      </c>
      <c r="L235" s="33">
        <f>Ocupacao_Calendario!I235*C235*31</f>
        <v>3425.5</v>
      </c>
      <c r="M235" s="33">
        <f>Ocupacao_Calendario!J235*C235*30</f>
        <v>3549</v>
      </c>
      <c r="N235" s="33">
        <f>Ocupacao_Calendario!K235*C235*31</f>
        <v>2861.3</v>
      </c>
      <c r="O235" s="33">
        <f>Ocupacao_Calendario!L235*C235*30</f>
        <v>3393</v>
      </c>
      <c r="P235" s="33">
        <f>Ocupacao_Calendario!M235*C235*31</f>
        <v>3868.8</v>
      </c>
      <c r="Q235" s="33">
        <f t="shared" si="1"/>
        <v>36086.7</v>
      </c>
      <c r="R235" s="33">
        <f>IFS(D235=2,vacation_home_main_costs!$M$2,D235=3,vacation_home_main_costs!$M$3,D235=4,vacation_home_main_costs!$M$4,D235=5,vacation_home_main_costs!$M$5,D235=6,vacation_home_main_costs!$M$6)</f>
        <v>40660</v>
      </c>
      <c r="S235" s="33">
        <f t="shared" si="18"/>
        <v>-4573.3</v>
      </c>
      <c r="T235" s="34" t="str">
        <f t="shared" si="3"/>
        <v>Prejuizo</v>
      </c>
    </row>
    <row r="236" ht="12.75" customHeight="1">
      <c r="A236" s="8">
        <v>2525785.0</v>
      </c>
      <c r="B236" s="30" t="s">
        <v>280</v>
      </c>
      <c r="C236" s="17">
        <v>83.0</v>
      </c>
      <c r="D236" s="24">
        <v>4.0</v>
      </c>
      <c r="E236" s="33">
        <f>Ocupacao_Calendario!B236*C236*31</f>
        <v>2264.24</v>
      </c>
      <c r="F236" s="33">
        <f>Ocupacao_Calendario!C236*C236*28</f>
        <v>2161.32</v>
      </c>
      <c r="G236" s="33">
        <f>Ocupacao_Calendario!D236*C236*31</f>
        <v>1775.37</v>
      </c>
      <c r="H236" s="33">
        <f>Ocupacao_Calendario!E236*C236*30</f>
        <v>1618.5</v>
      </c>
      <c r="I236" s="33">
        <f>Ocupacao_Calendario!F236*C236*31</f>
        <v>1620.99</v>
      </c>
      <c r="J236" s="33">
        <f>Ocupacao_Calendario!G236*C236*30</f>
        <v>2091.6</v>
      </c>
      <c r="K236" s="33">
        <f>Ocupacao_Calendario!H236*C236*31</f>
        <v>1878.29</v>
      </c>
      <c r="L236" s="33">
        <f>Ocupacao_Calendario!I236*C236*31</f>
        <v>1904.02</v>
      </c>
      <c r="M236" s="33">
        <f>Ocupacao_Calendario!J236*C236*30</f>
        <v>2290.8</v>
      </c>
      <c r="N236" s="33">
        <f>Ocupacao_Calendario!K236*C236*31</f>
        <v>2392.89</v>
      </c>
      <c r="O236" s="33">
        <f>Ocupacao_Calendario!L236*C236*30</f>
        <v>1842.6</v>
      </c>
      <c r="P236" s="33">
        <f>Ocupacao_Calendario!M236*C236*31</f>
        <v>2006.94</v>
      </c>
      <c r="Q236" s="33">
        <f t="shared" si="1"/>
        <v>23847.56</v>
      </c>
      <c r="R236" s="33">
        <f>IFS(D236=2,vacation_home_main_costs!$M$2,D236=3,vacation_home_main_costs!$M$3,D236=4,vacation_home_main_costs!$M$4,D236=5,vacation_home_main_costs!$M$5,D236=6,vacation_home_main_costs!$M$6)</f>
        <v>40660</v>
      </c>
      <c r="S236" s="33">
        <f t="shared" si="18"/>
        <v>-16812.44</v>
      </c>
      <c r="T236" s="34" t="str">
        <f t="shared" si="3"/>
        <v>Prejuizo</v>
      </c>
    </row>
    <row r="237" ht="12.75" customHeight="1">
      <c r="A237" s="8">
        <v>1.2850773E7</v>
      </c>
      <c r="B237" s="30" t="s">
        <v>281</v>
      </c>
      <c r="C237" s="11">
        <v>85.0</v>
      </c>
      <c r="D237" s="24">
        <v>4.0</v>
      </c>
      <c r="E237" s="33">
        <f>Ocupacao_Calendario!B237*C237*31</f>
        <v>1791.8</v>
      </c>
      <c r="F237" s="33">
        <f>Ocupacao_Calendario!C237*C237*28</f>
        <v>2261</v>
      </c>
      <c r="G237" s="33">
        <f>Ocupacao_Calendario!D237*C237*31</f>
        <v>1343.85</v>
      </c>
      <c r="H237" s="33">
        <f>Ocupacao_Calendario!E237*C237*30</f>
        <v>1479</v>
      </c>
      <c r="I237" s="33">
        <f>Ocupacao_Calendario!F237*C237*31</f>
        <v>1949.9</v>
      </c>
      <c r="J237" s="33">
        <f>Ocupacao_Calendario!G237*C237*30</f>
        <v>2014.5</v>
      </c>
      <c r="K237" s="33">
        <f>Ocupacao_Calendario!H237*C237*31</f>
        <v>2635</v>
      </c>
      <c r="L237" s="33">
        <f>Ocupacao_Calendario!I237*C237*31</f>
        <v>2134.35</v>
      </c>
      <c r="M237" s="33">
        <f>Ocupacao_Calendario!J237*C237*30</f>
        <v>1861.5</v>
      </c>
      <c r="N237" s="33">
        <f>Ocupacao_Calendario!K237*C237*31</f>
        <v>2450.55</v>
      </c>
      <c r="O237" s="33">
        <f>Ocupacao_Calendario!L237*C237*30</f>
        <v>1836</v>
      </c>
      <c r="P237" s="33">
        <f>Ocupacao_Calendario!M237*C237*31</f>
        <v>2266.1</v>
      </c>
      <c r="Q237" s="33">
        <f t="shared" si="1"/>
        <v>24023.55</v>
      </c>
      <c r="R237" s="33">
        <f>IFS(D237=2,vacation_home_main_costs!$M$2,D237=3,vacation_home_main_costs!$M$3,D237=4,vacation_home_main_costs!$M$4,D237=5,vacation_home_main_costs!$M$5,D237=6,vacation_home_main_costs!$M$6)</f>
        <v>40660</v>
      </c>
      <c r="S237" s="33">
        <f t="shared" si="18"/>
        <v>-16636.45</v>
      </c>
      <c r="T237" s="34" t="str">
        <f t="shared" si="3"/>
        <v>Prejuizo</v>
      </c>
    </row>
    <row r="238" ht="12.75" customHeight="1">
      <c r="A238" s="8">
        <v>7591082.0</v>
      </c>
      <c r="B238" s="30" t="s">
        <v>282</v>
      </c>
      <c r="C238" s="11">
        <v>149.0</v>
      </c>
      <c r="D238" s="24">
        <v>3.0</v>
      </c>
      <c r="E238" s="33">
        <f>Ocupacao_Calendario!B238*C238*31</f>
        <v>2909.97</v>
      </c>
      <c r="F238" s="33">
        <f>Ocupacao_Calendario!C238*C238*28</f>
        <v>2878.68</v>
      </c>
      <c r="G238" s="33">
        <f>Ocupacao_Calendario!D238*C238*31</f>
        <v>2170.93</v>
      </c>
      <c r="H238" s="33">
        <f>Ocupacao_Calendario!E238*C238*30</f>
        <v>3754.8</v>
      </c>
      <c r="I238" s="33">
        <f>Ocupacao_Calendario!F238*C238*31</f>
        <v>3649.01</v>
      </c>
      <c r="J238" s="33">
        <f>Ocupacao_Calendario!G238*C238*30</f>
        <v>4470</v>
      </c>
      <c r="K238" s="33">
        <f>Ocupacao_Calendario!H238*C238*31</f>
        <v>4526.62</v>
      </c>
      <c r="L238" s="33">
        <f>Ocupacao_Calendario!I238*C238*31</f>
        <v>3418.06</v>
      </c>
      <c r="M238" s="33">
        <f>Ocupacao_Calendario!J238*C238*30</f>
        <v>3441.9</v>
      </c>
      <c r="N238" s="33">
        <f>Ocupacao_Calendario!K238*C238*31</f>
        <v>3510.44</v>
      </c>
      <c r="O238" s="33">
        <f>Ocupacao_Calendario!L238*C238*30</f>
        <v>4023</v>
      </c>
      <c r="P238" s="33">
        <f>Ocupacao_Calendario!M238*C238*31</f>
        <v>3649.01</v>
      </c>
      <c r="Q238" s="33">
        <f t="shared" si="1"/>
        <v>42402.42</v>
      </c>
      <c r="R238" s="33">
        <f>IFS(D238=2,vacation_home_main_costs!$M$2,D238=3,vacation_home_main_costs!$M$3,D238=4,vacation_home_main_costs!$M$4,D238=5,vacation_home_main_costs!$M$5,D238=6,vacation_home_main_costs!$M$6)</f>
        <v>34800</v>
      </c>
      <c r="S238" s="33">
        <f t="shared" si="18"/>
        <v>7602.42</v>
      </c>
      <c r="T238" s="34" t="str">
        <f t="shared" si="3"/>
        <v>Lucro</v>
      </c>
    </row>
    <row r="239" ht="12.75" customHeight="1">
      <c r="A239" s="8">
        <v>1.0884E7</v>
      </c>
      <c r="B239" s="30" t="s">
        <v>283</v>
      </c>
      <c r="C239" s="11">
        <v>137.0</v>
      </c>
      <c r="D239" s="24">
        <v>4.0</v>
      </c>
      <c r="E239" s="33">
        <f>Ocupacao_Calendario!B239*C239*31</f>
        <v>2845.49</v>
      </c>
      <c r="F239" s="33">
        <f>Ocupacao_Calendario!C239*C239*28</f>
        <v>3644.2</v>
      </c>
      <c r="G239" s="33">
        <f>Ocupacao_Calendario!D239*C239*31</f>
        <v>3100.31</v>
      </c>
      <c r="H239" s="33">
        <f>Ocupacao_Calendario!E239*C239*30</f>
        <v>2918.1</v>
      </c>
      <c r="I239" s="33">
        <f>Ocupacao_Calendario!F239*C239*31</f>
        <v>2548.2</v>
      </c>
      <c r="J239" s="33">
        <f>Ocupacao_Calendario!G239*C239*30</f>
        <v>3288</v>
      </c>
      <c r="K239" s="33">
        <f>Ocupacao_Calendario!H239*C239*31</f>
        <v>4204.53</v>
      </c>
      <c r="L239" s="33">
        <f>Ocupacao_Calendario!I239*C239*31</f>
        <v>4034.65</v>
      </c>
      <c r="M239" s="33">
        <f>Ocupacao_Calendario!J239*C239*30</f>
        <v>3246.9</v>
      </c>
      <c r="N239" s="33">
        <f>Ocupacao_Calendario!K239*C239*31</f>
        <v>3312.66</v>
      </c>
      <c r="O239" s="33">
        <f>Ocupacao_Calendario!L239*C239*30</f>
        <v>3616.8</v>
      </c>
      <c r="P239" s="33">
        <f>Ocupacao_Calendario!M239*C239*31</f>
        <v>3142.78</v>
      </c>
      <c r="Q239" s="33">
        <f t="shared" si="1"/>
        <v>39902.62</v>
      </c>
      <c r="R239" s="33">
        <f>IFS(D239=2,vacation_home_main_costs!$M$2,D239=3,vacation_home_main_costs!$M$3,D239=4,vacation_home_main_costs!$M$4,D239=5,vacation_home_main_costs!$M$5,D239=6,vacation_home_main_costs!$M$6)</f>
        <v>40660</v>
      </c>
      <c r="S239" s="33">
        <f t="shared" si="18"/>
        <v>-757.38</v>
      </c>
      <c r="T239" s="34" t="str">
        <f t="shared" si="3"/>
        <v>Prejuizo</v>
      </c>
    </row>
    <row r="240" ht="12.75" customHeight="1">
      <c r="A240" s="8">
        <v>1.899593E7</v>
      </c>
      <c r="B240" s="30" t="s">
        <v>284</v>
      </c>
      <c r="C240" s="11">
        <v>136.0</v>
      </c>
      <c r="D240" s="24">
        <v>5.0</v>
      </c>
      <c r="E240" s="33">
        <f>Ocupacao_Calendario!B240*C240*31</f>
        <v>3963.04</v>
      </c>
      <c r="F240" s="33">
        <f>Ocupacao_Calendario!C240*C240*28</f>
        <v>3617.6</v>
      </c>
      <c r="G240" s="33">
        <f>Ocupacao_Calendario!D240*C240*31</f>
        <v>2824.72</v>
      </c>
      <c r="H240" s="33">
        <f>Ocupacao_Calendario!E240*C240*30</f>
        <v>3304.8</v>
      </c>
      <c r="I240" s="33">
        <f>Ocupacao_Calendario!F240*C240*31</f>
        <v>3372.8</v>
      </c>
      <c r="J240" s="33">
        <f>Ocupacao_Calendario!G240*C240*30</f>
        <v>3753.6</v>
      </c>
      <c r="K240" s="33">
        <f>Ocupacao_Calendario!H240*C240*31</f>
        <v>3710.08</v>
      </c>
      <c r="L240" s="33">
        <f>Ocupacao_Calendario!I240*C240*31</f>
        <v>3541.44</v>
      </c>
      <c r="M240" s="33">
        <f>Ocupacao_Calendario!J240*C240*30</f>
        <v>3590.4</v>
      </c>
      <c r="N240" s="33">
        <f>Ocupacao_Calendario!K240*C240*31</f>
        <v>4131.68</v>
      </c>
      <c r="O240" s="33">
        <f>Ocupacao_Calendario!L240*C240*30</f>
        <v>2896.8</v>
      </c>
      <c r="P240" s="33">
        <f>Ocupacao_Calendario!M240*C240*31</f>
        <v>3499.28</v>
      </c>
      <c r="Q240" s="33">
        <f t="shared" si="1"/>
        <v>42206.24</v>
      </c>
      <c r="R240" s="33">
        <f>IFS(D240=2,vacation_home_main_costs!$M$2,D240=3,vacation_home_main_costs!$M$3,D240=4,vacation_home_main_costs!$M$4,D240=5,vacation_home_main_costs!$M$5,D240=6,vacation_home_main_costs!$M$6)</f>
        <v>45400</v>
      </c>
      <c r="S240" s="33">
        <f t="shared" si="18"/>
        <v>-3193.76</v>
      </c>
      <c r="T240" s="34" t="str">
        <f t="shared" si="3"/>
        <v>Prejuizo</v>
      </c>
    </row>
    <row r="241" ht="12.75" customHeight="1">
      <c r="A241" s="8">
        <v>4580517.0</v>
      </c>
      <c r="B241" s="30" t="s">
        <v>285</v>
      </c>
      <c r="C241" s="11">
        <v>129.0</v>
      </c>
      <c r="D241" s="24">
        <v>4.0</v>
      </c>
      <c r="E241" s="33">
        <f>Ocupacao_Calendario!B241*C241*31</f>
        <v>3959.01</v>
      </c>
      <c r="F241" s="33">
        <f>Ocupacao_Calendario!C241*C241*28</f>
        <v>3359.16</v>
      </c>
      <c r="G241" s="33">
        <f>Ocupacao_Calendario!D241*C241*31</f>
        <v>1839.54</v>
      </c>
      <c r="H241" s="33">
        <f>Ocupacao_Calendario!E241*C241*30</f>
        <v>3328.2</v>
      </c>
      <c r="I241" s="33">
        <f>Ocupacao_Calendario!F241*C241*31</f>
        <v>1999.5</v>
      </c>
      <c r="J241" s="33">
        <f>Ocupacao_Calendario!G241*C241*30</f>
        <v>2786.4</v>
      </c>
      <c r="K241" s="33">
        <f>Ocupacao_Calendario!H241*C241*31</f>
        <v>2999.25</v>
      </c>
      <c r="L241" s="33">
        <f>Ocupacao_Calendario!I241*C241*31</f>
        <v>2959.26</v>
      </c>
      <c r="M241" s="33">
        <f>Ocupacao_Calendario!J241*C241*30</f>
        <v>2979.9</v>
      </c>
      <c r="N241" s="33">
        <f>Ocupacao_Calendario!K241*C241*31</f>
        <v>3479.13</v>
      </c>
      <c r="O241" s="33">
        <f>Ocupacao_Calendario!L241*C241*30</f>
        <v>3599.1</v>
      </c>
      <c r="P241" s="33">
        <f>Ocupacao_Calendario!M241*C241*31</f>
        <v>3759.06</v>
      </c>
      <c r="Q241" s="33">
        <f t="shared" si="1"/>
        <v>37047.51</v>
      </c>
      <c r="R241" s="33">
        <f>IFS(D241=2,vacation_home_main_costs!$M$2,D241=3,vacation_home_main_costs!$M$3,D241=4,vacation_home_main_costs!$M$4,D241=5,vacation_home_main_costs!$M$5,D241=6,vacation_home_main_costs!$M$6)</f>
        <v>40660</v>
      </c>
      <c r="S241" s="33">
        <f t="shared" si="18"/>
        <v>-3612.49</v>
      </c>
      <c r="T241" s="34" t="str">
        <f t="shared" si="3"/>
        <v>Prejuizo</v>
      </c>
    </row>
    <row r="242" ht="12.75" customHeight="1">
      <c r="A242" s="8">
        <v>1.0772045E7</v>
      </c>
      <c r="B242" s="30" t="s">
        <v>286</v>
      </c>
      <c r="C242" s="11">
        <v>129.0</v>
      </c>
      <c r="D242" s="24">
        <v>4.0</v>
      </c>
      <c r="E242" s="33">
        <f>Ocupacao_Calendario!B242*C242*31</f>
        <v>3439.14</v>
      </c>
      <c r="F242" s="33">
        <f>Ocupacao_Calendario!C242*C242*28</f>
        <v>2600.64</v>
      </c>
      <c r="G242" s="33">
        <f>Ocupacao_Calendario!D242*C242*31</f>
        <v>2759.31</v>
      </c>
      <c r="H242" s="33">
        <f>Ocupacao_Calendario!E242*C242*30</f>
        <v>3250.8</v>
      </c>
      <c r="I242" s="33">
        <f>Ocupacao_Calendario!F242*C242*31</f>
        <v>2159.46</v>
      </c>
      <c r="J242" s="33">
        <f>Ocupacao_Calendario!G242*C242*30</f>
        <v>3444.3</v>
      </c>
      <c r="K242" s="33">
        <f>Ocupacao_Calendario!H242*C242*31</f>
        <v>3799.05</v>
      </c>
      <c r="L242" s="33">
        <f>Ocupacao_Calendario!I242*C242*31</f>
        <v>3639.09</v>
      </c>
      <c r="M242" s="33">
        <f>Ocupacao_Calendario!J242*C242*30</f>
        <v>3405.6</v>
      </c>
      <c r="N242" s="33">
        <f>Ocupacao_Calendario!K242*C242*31</f>
        <v>3999</v>
      </c>
      <c r="O242" s="33">
        <f>Ocupacao_Calendario!L242*C242*30</f>
        <v>3792.6</v>
      </c>
      <c r="P242" s="33">
        <f>Ocupacao_Calendario!M242*C242*31</f>
        <v>3239.19</v>
      </c>
      <c r="Q242" s="33">
        <f t="shared" si="1"/>
        <v>39528.18</v>
      </c>
      <c r="R242" s="33">
        <f>IFS(D242=2,vacation_home_main_costs!$M$2,D242=3,vacation_home_main_costs!$M$3,D242=4,vacation_home_main_costs!$M$4,D242=5,vacation_home_main_costs!$M$5,D242=6,vacation_home_main_costs!$M$6)</f>
        <v>40660</v>
      </c>
      <c r="S242" s="33">
        <f t="shared" si="18"/>
        <v>-1131.82</v>
      </c>
      <c r="T242" s="34" t="str">
        <f t="shared" si="3"/>
        <v>Prejuizo</v>
      </c>
    </row>
    <row r="243" ht="12.75" customHeight="1">
      <c r="A243" s="8">
        <v>1.6480744E7</v>
      </c>
      <c r="B243" s="30" t="s">
        <v>287</v>
      </c>
      <c r="C243" s="11">
        <v>278.0</v>
      </c>
      <c r="D243" s="24">
        <v>6.0</v>
      </c>
      <c r="E243" s="33">
        <f>Ocupacao_Calendario!B243*C243*31</f>
        <v>7066.76</v>
      </c>
      <c r="F243" s="33">
        <f>Ocupacao_Calendario!C243*C243*28</f>
        <v>6694.24</v>
      </c>
      <c r="G243" s="33">
        <f>Ocupacao_Calendario!D243*C243*31</f>
        <v>5429.34</v>
      </c>
      <c r="H243" s="33">
        <f>Ocupacao_Calendario!E243*C243*30</f>
        <v>5587.8</v>
      </c>
      <c r="I243" s="33">
        <f>Ocupacao_Calendario!F243*C243*31</f>
        <v>5687.88</v>
      </c>
      <c r="J243" s="33">
        <f>Ocupacao_Calendario!G243*C243*30</f>
        <v>6588.6</v>
      </c>
      <c r="K243" s="33">
        <f>Ocupacao_Calendario!H243*C243*31</f>
        <v>8359.46</v>
      </c>
      <c r="L243" s="33">
        <f>Ocupacao_Calendario!I243*C243*31</f>
        <v>5946.42</v>
      </c>
      <c r="M243" s="33">
        <f>Ocupacao_Calendario!J243*C243*30</f>
        <v>7422.6</v>
      </c>
      <c r="N243" s="33">
        <f>Ocupacao_Calendario!K243*C243*31</f>
        <v>6463.5</v>
      </c>
      <c r="O243" s="33">
        <f>Ocupacao_Calendario!L243*C243*30</f>
        <v>6171.6</v>
      </c>
      <c r="P243" s="33">
        <f>Ocupacao_Calendario!M243*C243*31</f>
        <v>8445.64</v>
      </c>
      <c r="Q243" s="33">
        <f t="shared" si="1"/>
        <v>79863.84</v>
      </c>
      <c r="R243" s="33">
        <f>IFS(D243=2,vacation_home_main_costs!$M$2,D243=3,vacation_home_main_costs!$M$3,D243=4,vacation_home_main_costs!$M$4,D243=5,vacation_home_main_costs!$M$5,D243=6,vacation_home_main_costs!$M$6)</f>
        <v>51900</v>
      </c>
      <c r="S243" s="33">
        <f t="shared" si="18"/>
        <v>27963.84</v>
      </c>
      <c r="T243" s="34" t="str">
        <f t="shared" si="3"/>
        <v>Lucro</v>
      </c>
    </row>
    <row r="244" ht="12.75" customHeight="1">
      <c r="A244" s="8">
        <v>2.0215417E7</v>
      </c>
      <c r="B244" s="30" t="s">
        <v>288</v>
      </c>
      <c r="C244" s="11">
        <v>150.0</v>
      </c>
      <c r="D244" s="24">
        <v>5.0</v>
      </c>
      <c r="E244" s="33">
        <f>Ocupacao_Calendario!B244*C244*31</f>
        <v>3720</v>
      </c>
      <c r="F244" s="33">
        <f>Ocupacao_Calendario!C244*C244*28</f>
        <v>3906</v>
      </c>
      <c r="G244" s="33">
        <f>Ocupacao_Calendario!D244*C244*31</f>
        <v>3255</v>
      </c>
      <c r="H244" s="33">
        <f>Ocupacao_Calendario!E244*C244*30</f>
        <v>2475</v>
      </c>
      <c r="I244" s="33">
        <f>Ocupacao_Calendario!F244*C244*31</f>
        <v>2790</v>
      </c>
      <c r="J244" s="33">
        <f>Ocupacao_Calendario!G244*C244*30</f>
        <v>3150</v>
      </c>
      <c r="K244" s="33">
        <f>Ocupacao_Calendario!H244*C244*31</f>
        <v>4464</v>
      </c>
      <c r="L244" s="33">
        <f>Ocupacao_Calendario!I244*C244*31</f>
        <v>3999</v>
      </c>
      <c r="M244" s="33">
        <f>Ocupacao_Calendario!J244*C244*30</f>
        <v>3780</v>
      </c>
      <c r="N244" s="33">
        <f>Ocupacao_Calendario!K244*C244*31</f>
        <v>3813</v>
      </c>
      <c r="O244" s="33">
        <f>Ocupacao_Calendario!L244*C244*30</f>
        <v>3330</v>
      </c>
      <c r="P244" s="33">
        <f>Ocupacao_Calendario!M244*C244*31</f>
        <v>3673.5</v>
      </c>
      <c r="Q244" s="33">
        <f t="shared" si="1"/>
        <v>42355.5</v>
      </c>
      <c r="R244" s="33">
        <f>IFS(D244=2,vacation_home_main_costs!$M$2,D244=3,vacation_home_main_costs!$M$3,D244=4,vacation_home_main_costs!$M$4,D244=5,vacation_home_main_costs!$M$5,D244=6,vacation_home_main_costs!$M$6)</f>
        <v>45400</v>
      </c>
      <c r="S244" s="33">
        <f t="shared" si="18"/>
        <v>-3044.5</v>
      </c>
      <c r="T244" s="34" t="str">
        <f t="shared" si="3"/>
        <v>Prejuizo</v>
      </c>
    </row>
    <row r="245" ht="12.75" customHeight="1">
      <c r="A245" s="8">
        <v>1.3399092E7</v>
      </c>
      <c r="B245" s="30" t="s">
        <v>289</v>
      </c>
      <c r="C245" s="11">
        <v>109.0</v>
      </c>
      <c r="D245" s="24">
        <v>4.0</v>
      </c>
      <c r="E245" s="33">
        <f>Ocupacao_Calendario!B245*C245*31</f>
        <v>3041.1</v>
      </c>
      <c r="F245" s="33">
        <f>Ocupacao_Calendario!C245*C245*28</f>
        <v>2533.16</v>
      </c>
      <c r="G245" s="33">
        <f>Ocupacao_Calendario!D245*C245*31</f>
        <v>1959.82</v>
      </c>
      <c r="H245" s="33">
        <f>Ocupacao_Calendario!E245*C245*30</f>
        <v>2321.7</v>
      </c>
      <c r="I245" s="33">
        <f>Ocupacao_Calendario!F245*C245*31</f>
        <v>2635.62</v>
      </c>
      <c r="J245" s="33">
        <f>Ocupacao_Calendario!G245*C245*30</f>
        <v>2419.8</v>
      </c>
      <c r="K245" s="33">
        <f>Ocupacao_Calendario!H245*C245*31</f>
        <v>2973.52</v>
      </c>
      <c r="L245" s="33">
        <f>Ocupacao_Calendario!I245*C245*31</f>
        <v>2770.78</v>
      </c>
      <c r="M245" s="33">
        <f>Ocupacao_Calendario!J245*C245*30</f>
        <v>2975.7</v>
      </c>
      <c r="N245" s="33">
        <f>Ocupacao_Calendario!K245*C245*31</f>
        <v>2872.15</v>
      </c>
      <c r="O245" s="33">
        <f>Ocupacao_Calendario!L245*C245*30</f>
        <v>2910.3</v>
      </c>
      <c r="P245" s="33">
        <f>Ocupacao_Calendario!M245*C245*31</f>
        <v>2770.78</v>
      </c>
      <c r="Q245" s="33">
        <f t="shared" si="1"/>
        <v>32184.43</v>
      </c>
      <c r="R245" s="33">
        <f>IFS(D245=2,vacation_home_main_costs!$M$2,D245=3,vacation_home_main_costs!$M$3,D245=4,vacation_home_main_costs!$M$4,D245=5,vacation_home_main_costs!$M$5,D245=6,vacation_home_main_costs!$M$6)</f>
        <v>40660</v>
      </c>
      <c r="S245" s="33">
        <f t="shared" si="18"/>
        <v>-8475.57</v>
      </c>
      <c r="T245" s="34" t="str">
        <f t="shared" si="3"/>
        <v>Prejuizo</v>
      </c>
    </row>
    <row r="246" ht="12.75" customHeight="1">
      <c r="A246" s="8">
        <v>1.3142447E7</v>
      </c>
      <c r="B246" s="30" t="s">
        <v>290</v>
      </c>
      <c r="C246" s="17">
        <v>219.0</v>
      </c>
      <c r="D246" s="24">
        <v>6.0</v>
      </c>
      <c r="E246" s="33">
        <f>Ocupacao_Calendario!B246*C246*31</f>
        <v>4684.41</v>
      </c>
      <c r="F246" s="33">
        <f>Ocupacao_Calendario!C246*C246*28</f>
        <v>4660.32</v>
      </c>
      <c r="G246" s="33">
        <f>Ocupacao_Calendario!D246*C246*31</f>
        <v>5091.75</v>
      </c>
      <c r="H246" s="33">
        <f>Ocupacao_Calendario!E246*C246*30</f>
        <v>5847.3</v>
      </c>
      <c r="I246" s="33">
        <f>Ocupacao_Calendario!F246*C246*31</f>
        <v>5295.42</v>
      </c>
      <c r="J246" s="33">
        <f>Ocupacao_Calendario!G246*C246*30</f>
        <v>6372.9</v>
      </c>
      <c r="K246" s="33">
        <f>Ocupacao_Calendario!H246*C246*31</f>
        <v>5566.98</v>
      </c>
      <c r="L246" s="33">
        <f>Ocupacao_Calendario!I246*C246*31</f>
        <v>5906.43</v>
      </c>
      <c r="M246" s="33">
        <f>Ocupacao_Calendario!J246*C246*30</f>
        <v>6372.9</v>
      </c>
      <c r="N246" s="33">
        <f>Ocupacao_Calendario!K246*C246*31</f>
        <v>5363.31</v>
      </c>
      <c r="O246" s="33">
        <f>Ocupacao_Calendario!L246*C246*30</f>
        <v>5190.3</v>
      </c>
      <c r="P246" s="33">
        <f>Ocupacao_Calendario!M246*C246*31</f>
        <v>6042.21</v>
      </c>
      <c r="Q246" s="33">
        <f t="shared" si="1"/>
        <v>66394.23</v>
      </c>
      <c r="R246" s="33">
        <f>IFS(D246=2,vacation_home_main_costs!$M$2,D246=3,vacation_home_main_costs!$M$3,D246=4,vacation_home_main_costs!$M$4,D246=5,vacation_home_main_costs!$M$5,D246=6,vacation_home_main_costs!$M$6)</f>
        <v>51900</v>
      </c>
      <c r="S246" s="33">
        <f t="shared" si="18"/>
        <v>14494.23</v>
      </c>
      <c r="T246" s="34" t="str">
        <f t="shared" si="3"/>
        <v>Lucro</v>
      </c>
    </row>
    <row r="247" ht="12.75" customHeight="1">
      <c r="A247" s="8">
        <v>2.0362503E7</v>
      </c>
      <c r="B247" s="30" t="s">
        <v>291</v>
      </c>
      <c r="C247" s="11">
        <v>135.0</v>
      </c>
      <c r="D247" s="24">
        <v>2.0</v>
      </c>
      <c r="E247" s="33">
        <f>Ocupacao_Calendario!B247*C247*31</f>
        <v>3682.8</v>
      </c>
      <c r="F247" s="33">
        <f>Ocupacao_Calendario!C247*C247*28</f>
        <v>2608.2</v>
      </c>
      <c r="G247" s="33">
        <f>Ocupacao_Calendario!D247*C247*31</f>
        <v>3348</v>
      </c>
      <c r="H247" s="33">
        <f>Ocupacao_Calendario!E247*C247*30</f>
        <v>3564</v>
      </c>
      <c r="I247" s="33">
        <f>Ocupacao_Calendario!F247*C247*31</f>
        <v>2092.5</v>
      </c>
      <c r="J247" s="33">
        <f>Ocupacao_Calendario!G247*C247*30</f>
        <v>3118.5</v>
      </c>
      <c r="K247" s="33">
        <f>Ocupacao_Calendario!H247*C247*31</f>
        <v>3892.05</v>
      </c>
      <c r="L247" s="33">
        <f>Ocupacao_Calendario!I247*C247*31</f>
        <v>2929.5</v>
      </c>
      <c r="M247" s="33">
        <f>Ocupacao_Calendario!J247*C247*30</f>
        <v>3604.5</v>
      </c>
      <c r="N247" s="33">
        <f>Ocupacao_Calendario!K247*C247*31</f>
        <v>3850.2</v>
      </c>
      <c r="O247" s="33">
        <f>Ocupacao_Calendario!L247*C247*30</f>
        <v>2997</v>
      </c>
      <c r="P247" s="33">
        <f>Ocupacao_Calendario!M247*C247*31</f>
        <v>3557.25</v>
      </c>
      <c r="Q247" s="33">
        <f t="shared" si="1"/>
        <v>39244.5</v>
      </c>
      <c r="R247" s="33">
        <f>IFS(D247=2,vacation_home_main_costs!$M$2,D247=3,vacation_home_main_costs!$M$3,D247=4,vacation_home_main_costs!$M$4,D247=5,vacation_home_main_costs!$M$5,D247=6,vacation_home_main_costs!$M$6)</f>
        <v>31100</v>
      </c>
      <c r="S247" s="33">
        <f t="shared" si="18"/>
        <v>8144.5</v>
      </c>
      <c r="T247" s="34" t="str">
        <f t="shared" si="3"/>
        <v>Lucro</v>
      </c>
    </row>
    <row r="248" ht="12.75" customHeight="1">
      <c r="A248" s="8">
        <v>2.2562267E7</v>
      </c>
      <c r="B248" s="30" t="s">
        <v>292</v>
      </c>
      <c r="C248" s="11">
        <v>100.0</v>
      </c>
      <c r="D248" s="24">
        <v>4.0</v>
      </c>
      <c r="E248" s="33">
        <f>Ocupacao_Calendario!B248*C248*31</f>
        <v>1891</v>
      </c>
      <c r="F248" s="33">
        <f>Ocupacao_Calendario!C248*C248*28</f>
        <v>1932</v>
      </c>
      <c r="G248" s="33">
        <f>Ocupacao_Calendario!D248*C248*31</f>
        <v>2046</v>
      </c>
      <c r="H248" s="33">
        <f>Ocupacao_Calendario!E248*C248*30</f>
        <v>2730</v>
      </c>
      <c r="I248" s="33">
        <f>Ocupacao_Calendario!F248*C248*31</f>
        <v>1953</v>
      </c>
      <c r="J248" s="33">
        <f>Ocupacao_Calendario!G248*C248*30</f>
        <v>2970</v>
      </c>
      <c r="K248" s="33">
        <f>Ocupacao_Calendario!H248*C248*31</f>
        <v>2294</v>
      </c>
      <c r="L248" s="33">
        <f>Ocupacao_Calendario!I248*C248*31</f>
        <v>2728</v>
      </c>
      <c r="M248" s="33">
        <f>Ocupacao_Calendario!J248*C248*30</f>
        <v>2340</v>
      </c>
      <c r="N248" s="33">
        <f>Ocupacao_Calendario!K248*C248*31</f>
        <v>2542</v>
      </c>
      <c r="O248" s="33">
        <f>Ocupacao_Calendario!L248*C248*30</f>
        <v>2640</v>
      </c>
      <c r="P248" s="33">
        <f>Ocupacao_Calendario!M248*C248*31</f>
        <v>2945</v>
      </c>
      <c r="Q248" s="33">
        <f t="shared" si="1"/>
        <v>29011</v>
      </c>
      <c r="R248" s="33">
        <f>IFS(D248=2,vacation_home_main_costs!$M$2,D248=3,vacation_home_main_costs!$M$3,D248=4,vacation_home_main_costs!$M$4,D248=5,vacation_home_main_costs!$M$5,D248=6,vacation_home_main_costs!$M$6)</f>
        <v>40660</v>
      </c>
      <c r="S248" s="33">
        <f t="shared" si="18"/>
        <v>-11649</v>
      </c>
      <c r="T248" s="34" t="str">
        <f t="shared" si="3"/>
        <v>Prejuizo</v>
      </c>
    </row>
    <row r="249" ht="12.75" customHeight="1">
      <c r="A249" s="8">
        <v>1554966.0</v>
      </c>
      <c r="B249" s="30" t="s">
        <v>293</v>
      </c>
      <c r="C249" s="11">
        <v>125.0</v>
      </c>
      <c r="D249" s="24">
        <v>4.0</v>
      </c>
      <c r="E249" s="33">
        <f>Ocupacao_Calendario!B249*C249*31</f>
        <v>3138.75</v>
      </c>
      <c r="F249" s="33">
        <f>Ocupacao_Calendario!C249*C249*28</f>
        <v>2695</v>
      </c>
      <c r="G249" s="33">
        <f>Ocupacao_Calendario!D249*C249*31</f>
        <v>3332.5</v>
      </c>
      <c r="H249" s="33">
        <f>Ocupacao_Calendario!E249*C249*30</f>
        <v>3300</v>
      </c>
      <c r="I249" s="33">
        <f>Ocupacao_Calendario!F249*C249*31</f>
        <v>1898.75</v>
      </c>
      <c r="J249" s="33">
        <f>Ocupacao_Calendario!G249*C249*30</f>
        <v>3600</v>
      </c>
      <c r="K249" s="33">
        <f>Ocupacao_Calendario!H249*C249*31</f>
        <v>3177.5</v>
      </c>
      <c r="L249" s="33">
        <f>Ocupacao_Calendario!I249*C249*31</f>
        <v>2712.5</v>
      </c>
      <c r="M249" s="33">
        <f>Ocupacao_Calendario!J249*C249*30</f>
        <v>3637.5</v>
      </c>
      <c r="N249" s="33">
        <f>Ocupacao_Calendario!K249*C249*31</f>
        <v>3138.75</v>
      </c>
      <c r="O249" s="33">
        <f>Ocupacao_Calendario!L249*C249*30</f>
        <v>2662.5</v>
      </c>
      <c r="P249" s="33">
        <f>Ocupacao_Calendario!M249*C249*31</f>
        <v>3797.5</v>
      </c>
      <c r="Q249" s="33">
        <f t="shared" si="1"/>
        <v>37091.25</v>
      </c>
      <c r="R249" s="33">
        <f>IFS(D249=2,vacation_home_main_costs!$M$2,D249=3,vacation_home_main_costs!$M$3,D249=4,vacation_home_main_costs!$M$4,D249=5,vacation_home_main_costs!$M$5,D249=6,vacation_home_main_costs!$M$6)</f>
        <v>40660</v>
      </c>
      <c r="S249" s="33">
        <f t="shared" si="18"/>
        <v>-3568.75</v>
      </c>
      <c r="T249" s="34" t="str">
        <f t="shared" si="3"/>
        <v>Prejuizo</v>
      </c>
    </row>
    <row r="250" ht="12.75" customHeight="1">
      <c r="A250" s="8">
        <v>1.9055273E7</v>
      </c>
      <c r="B250" s="30" t="s">
        <v>294</v>
      </c>
      <c r="C250" s="11">
        <v>160.0</v>
      </c>
      <c r="D250" s="24">
        <v>5.0</v>
      </c>
      <c r="E250" s="33">
        <f>Ocupacao_Calendario!B250*C250*31</f>
        <v>3819.2</v>
      </c>
      <c r="F250" s="33">
        <f>Ocupacao_Calendario!C250*C250*28</f>
        <v>4345.6</v>
      </c>
      <c r="G250" s="33">
        <f>Ocupacao_Calendario!D250*C250*31</f>
        <v>2480</v>
      </c>
      <c r="H250" s="33">
        <f>Ocupacao_Calendario!E250*C250*30</f>
        <v>3360</v>
      </c>
      <c r="I250" s="33">
        <f>Ocupacao_Calendario!F250*C250*31</f>
        <v>1884.8</v>
      </c>
      <c r="J250" s="33">
        <f>Ocupacao_Calendario!G250*C250*30</f>
        <v>3840</v>
      </c>
      <c r="K250" s="33">
        <f>Ocupacao_Calendario!H250*C250*31</f>
        <v>3968</v>
      </c>
      <c r="L250" s="33">
        <f>Ocupacao_Calendario!I250*C250*31</f>
        <v>4116.8</v>
      </c>
      <c r="M250" s="33">
        <f>Ocupacao_Calendario!J250*C250*30</f>
        <v>4656</v>
      </c>
      <c r="N250" s="33">
        <f>Ocupacao_Calendario!K250*C250*31</f>
        <v>3620.8</v>
      </c>
      <c r="O250" s="33">
        <f>Ocupacao_Calendario!L250*C250*30</f>
        <v>4272</v>
      </c>
      <c r="P250" s="33">
        <f>Ocupacao_Calendario!M250*C250*31</f>
        <v>4960</v>
      </c>
      <c r="Q250" s="33">
        <f t="shared" si="1"/>
        <v>45323.2</v>
      </c>
      <c r="R250" s="33">
        <f>IFS(D250=2,vacation_home_main_costs!$M$2,D250=3,vacation_home_main_costs!$M$3,D250=4,vacation_home_main_costs!$M$4,D250=5,vacation_home_main_costs!$M$5,D250=6,vacation_home_main_costs!$M$6)</f>
        <v>45400</v>
      </c>
      <c r="S250" s="33">
        <f t="shared" si="18"/>
        <v>-76.8</v>
      </c>
      <c r="T250" s="34" t="str">
        <f t="shared" si="3"/>
        <v>Prejuizo</v>
      </c>
    </row>
    <row r="251" ht="12.75" customHeight="1">
      <c r="A251" s="8">
        <v>2.1026548E7</v>
      </c>
      <c r="B251" s="30" t="s">
        <v>295</v>
      </c>
      <c r="C251" s="11">
        <v>149.0</v>
      </c>
      <c r="D251" s="24">
        <v>4.0</v>
      </c>
      <c r="E251" s="33">
        <f>Ocupacao_Calendario!B251*C251*31</f>
        <v>4341.86</v>
      </c>
      <c r="F251" s="33">
        <f>Ocupacao_Calendario!C251*C251*28</f>
        <v>2962.12</v>
      </c>
      <c r="G251" s="33">
        <f>Ocupacao_Calendario!D251*C251*31</f>
        <v>3833.77</v>
      </c>
      <c r="H251" s="33">
        <f>Ocupacao_Calendario!E251*C251*30</f>
        <v>2950.2</v>
      </c>
      <c r="I251" s="33">
        <f>Ocupacao_Calendario!F251*C251*31</f>
        <v>2771.4</v>
      </c>
      <c r="J251" s="33">
        <f>Ocupacao_Calendario!G251*C251*30</f>
        <v>3486.6</v>
      </c>
      <c r="K251" s="33">
        <f>Ocupacao_Calendario!H251*C251*31</f>
        <v>4572.81</v>
      </c>
      <c r="L251" s="33">
        <f>Ocupacao_Calendario!I251*C251*31</f>
        <v>3325.68</v>
      </c>
      <c r="M251" s="33">
        <f>Ocupacao_Calendario!J251*C251*30</f>
        <v>3933.6</v>
      </c>
      <c r="N251" s="33">
        <f>Ocupacao_Calendario!K251*C251*31</f>
        <v>3695.2</v>
      </c>
      <c r="O251" s="33">
        <f>Ocupacao_Calendario!L251*C251*30</f>
        <v>3620.7</v>
      </c>
      <c r="P251" s="33">
        <f>Ocupacao_Calendario!M251*C251*31</f>
        <v>3649.01</v>
      </c>
      <c r="Q251" s="33">
        <f t="shared" si="1"/>
        <v>43142.95</v>
      </c>
      <c r="R251" s="33">
        <f>IFS(D251=2,vacation_home_main_costs!$M$2,D251=3,vacation_home_main_costs!$M$3,D251=4,vacation_home_main_costs!$M$4,D251=5,vacation_home_main_costs!$M$5,D251=6,vacation_home_main_costs!$M$6)</f>
        <v>40660</v>
      </c>
      <c r="S251" s="33">
        <f t="shared" si="18"/>
        <v>2482.95</v>
      </c>
      <c r="T251" s="34" t="str">
        <f t="shared" si="3"/>
        <v>Lucro</v>
      </c>
    </row>
    <row r="252" ht="12.75" customHeight="1">
      <c r="A252" s="8">
        <v>2.3204544E7</v>
      </c>
      <c r="B252" s="30" t="s">
        <v>296</v>
      </c>
      <c r="C252" s="11">
        <v>160.0</v>
      </c>
      <c r="D252" s="24">
        <v>7.0</v>
      </c>
      <c r="E252" s="33">
        <f>Ocupacao_Calendario!B252*C252*31</f>
        <v>3571.2</v>
      </c>
      <c r="F252" s="33">
        <f>Ocupacao_Calendario!C252*C252*28</f>
        <v>4435.2</v>
      </c>
      <c r="G252" s="33">
        <f>Ocupacao_Calendario!D252*C252*31</f>
        <v>4116.8</v>
      </c>
      <c r="H252" s="33">
        <f>Ocupacao_Calendario!E252*C252*30</f>
        <v>2304</v>
      </c>
      <c r="I252" s="33">
        <f>Ocupacao_Calendario!F252*C252*31</f>
        <v>3273.6</v>
      </c>
      <c r="J252" s="33">
        <f>Ocupacao_Calendario!G252*C252*30</f>
        <v>4176</v>
      </c>
      <c r="K252" s="33">
        <f>Ocupacao_Calendario!H252*C252*31</f>
        <v>4017.6</v>
      </c>
      <c r="L252" s="33">
        <f>Ocupacao_Calendario!I252*C252*31</f>
        <v>4960</v>
      </c>
      <c r="M252" s="33">
        <f>Ocupacao_Calendario!J252*C252*30</f>
        <v>4032</v>
      </c>
      <c r="N252" s="33">
        <f>Ocupacao_Calendario!K252*C252*31</f>
        <v>4067.2</v>
      </c>
      <c r="O252" s="33">
        <f>Ocupacao_Calendario!L252*C252*30</f>
        <v>4512</v>
      </c>
      <c r="P252" s="33">
        <f>Ocupacao_Calendario!M252*C252*31</f>
        <v>3372.8</v>
      </c>
      <c r="Q252" s="33">
        <f t="shared" si="1"/>
        <v>46838.4</v>
      </c>
      <c r="R252" s="37" t="str">
        <f>IFS(D252=2,vacation_home_main_costs!$M$2,D252=3,vacation_home_main_costs!$M$3,D252=4,vacation_home_main_costs!$M$4,D252=5,vacation_home_main_costs!$M$5,D252=6,vacation_home_main_costs!$M$6)</f>
        <v>#N/A</v>
      </c>
      <c r="S252" s="38" t="s">
        <v>55</v>
      </c>
      <c r="T252" s="34" t="str">
        <f t="shared" si="3"/>
        <v>Lucro</v>
      </c>
    </row>
    <row r="253" ht="12.75" customHeight="1">
      <c r="A253" s="8">
        <v>2.1765022E7</v>
      </c>
      <c r="B253" s="30" t="s">
        <v>297</v>
      </c>
      <c r="C253" s="11">
        <v>169.0</v>
      </c>
      <c r="D253" s="24">
        <v>4.0</v>
      </c>
      <c r="E253" s="33">
        <f>Ocupacao_Calendario!B253*C253*31</f>
        <v>5134.22</v>
      </c>
      <c r="F253" s="33">
        <f>Ocupacao_Calendario!C253*C253*28</f>
        <v>4495.4</v>
      </c>
      <c r="G253" s="33">
        <f>Ocupacao_Calendario!D253*C253*31</f>
        <v>3091.01</v>
      </c>
      <c r="H253" s="33">
        <f>Ocupacao_Calendario!E253*C253*30</f>
        <v>3549</v>
      </c>
      <c r="I253" s="33">
        <f>Ocupacao_Calendario!F253*C253*31</f>
        <v>3614.91</v>
      </c>
      <c r="J253" s="33">
        <f>Ocupacao_Calendario!G253*C253*30</f>
        <v>4613.7</v>
      </c>
      <c r="K253" s="33">
        <f>Ocupacao_Calendario!H253*C253*31</f>
        <v>5239</v>
      </c>
      <c r="L253" s="33">
        <f>Ocupacao_Calendario!I253*C253*31</f>
        <v>3719.69</v>
      </c>
      <c r="M253" s="33">
        <f>Ocupacao_Calendario!J253*C253*30</f>
        <v>4461.6</v>
      </c>
      <c r="N253" s="33">
        <f>Ocupacao_Calendario!K253*C253*31</f>
        <v>4767.49</v>
      </c>
      <c r="O253" s="33">
        <f>Ocupacao_Calendario!L253*C253*30</f>
        <v>4461.6</v>
      </c>
      <c r="P253" s="33">
        <f>Ocupacao_Calendario!M253*C253*31</f>
        <v>4715.1</v>
      </c>
      <c r="Q253" s="33">
        <f t="shared" si="1"/>
        <v>51862.72</v>
      </c>
      <c r="R253" s="33">
        <f>IFS(D253=2,vacation_home_main_costs!$M$2,D253=3,vacation_home_main_costs!$M$3,D253=4,vacation_home_main_costs!$M$4,D253=5,vacation_home_main_costs!$M$5,D253=6,vacation_home_main_costs!$M$6)</f>
        <v>40660</v>
      </c>
      <c r="S253" s="33">
        <f t="shared" ref="S253:S379" si="19">Q253-R253</f>
        <v>11202.72</v>
      </c>
      <c r="T253" s="34" t="str">
        <f t="shared" si="3"/>
        <v>Lucro</v>
      </c>
    </row>
    <row r="254" ht="12.75" customHeight="1">
      <c r="A254" s="8">
        <v>1.3061503E7</v>
      </c>
      <c r="B254" s="30" t="s">
        <v>298</v>
      </c>
      <c r="C254" s="11">
        <v>125.0</v>
      </c>
      <c r="D254" s="24">
        <v>4.0</v>
      </c>
      <c r="E254" s="33">
        <f>Ocupacao_Calendario!B254*C254*31</f>
        <v>3565</v>
      </c>
      <c r="F254" s="33">
        <f>Ocupacao_Calendario!C254*C254*28</f>
        <v>2590</v>
      </c>
      <c r="G254" s="33">
        <f>Ocupacao_Calendario!D254*C254*31</f>
        <v>3293.75</v>
      </c>
      <c r="H254" s="33">
        <f>Ocupacao_Calendario!E254*C254*30</f>
        <v>1687.5</v>
      </c>
      <c r="I254" s="33">
        <f>Ocupacao_Calendario!F254*C254*31</f>
        <v>1550</v>
      </c>
      <c r="J254" s="33">
        <f>Ocupacao_Calendario!G254*C254*30</f>
        <v>3150</v>
      </c>
      <c r="K254" s="33">
        <f>Ocupacao_Calendario!H254*C254*31</f>
        <v>3100</v>
      </c>
      <c r="L254" s="33">
        <f>Ocupacao_Calendario!I254*C254*31</f>
        <v>3720</v>
      </c>
      <c r="M254" s="33">
        <f>Ocupacao_Calendario!J254*C254*30</f>
        <v>3300</v>
      </c>
      <c r="N254" s="33">
        <f>Ocupacao_Calendario!K254*C254*31</f>
        <v>3448.75</v>
      </c>
      <c r="O254" s="33">
        <f>Ocupacao_Calendario!L254*C254*30</f>
        <v>3562.5</v>
      </c>
      <c r="P254" s="33">
        <f>Ocupacao_Calendario!M254*C254*31</f>
        <v>2906.25</v>
      </c>
      <c r="Q254" s="33">
        <f t="shared" si="1"/>
        <v>35873.75</v>
      </c>
      <c r="R254" s="33">
        <f>IFS(D254=2,vacation_home_main_costs!$M$2,D254=3,vacation_home_main_costs!$M$3,D254=4,vacation_home_main_costs!$M$4,D254=5,vacation_home_main_costs!$M$5,D254=6,vacation_home_main_costs!$M$6)</f>
        <v>40660</v>
      </c>
      <c r="S254" s="33">
        <f t="shared" si="19"/>
        <v>-4786.25</v>
      </c>
      <c r="T254" s="34" t="str">
        <f t="shared" si="3"/>
        <v>Prejuizo</v>
      </c>
    </row>
    <row r="255" ht="12.75" customHeight="1">
      <c r="A255" s="8">
        <v>4902174.0</v>
      </c>
      <c r="B255" s="30" t="s">
        <v>299</v>
      </c>
      <c r="C255" s="11">
        <v>70.0</v>
      </c>
      <c r="D255" s="24">
        <v>3.0</v>
      </c>
      <c r="E255" s="33">
        <f>Ocupacao_Calendario!B255*C255*31</f>
        <v>1996.4</v>
      </c>
      <c r="F255" s="33">
        <f>Ocupacao_Calendario!C255*C255*28</f>
        <v>1352.4</v>
      </c>
      <c r="G255" s="33">
        <f>Ocupacao_Calendario!D255*C255*31</f>
        <v>998.2</v>
      </c>
      <c r="H255" s="33">
        <f>Ocupacao_Calendario!E255*C255*30</f>
        <v>1617</v>
      </c>
      <c r="I255" s="33">
        <f>Ocupacao_Calendario!F255*C255*31</f>
        <v>1063.3</v>
      </c>
      <c r="J255" s="33">
        <f>Ocupacao_Calendario!G255*C255*30</f>
        <v>1554</v>
      </c>
      <c r="K255" s="33">
        <f>Ocupacao_Calendario!H255*C255*31</f>
        <v>1736</v>
      </c>
      <c r="L255" s="33">
        <f>Ocupacao_Calendario!I255*C255*31</f>
        <v>1497.3</v>
      </c>
      <c r="M255" s="33">
        <f>Ocupacao_Calendario!J255*C255*30</f>
        <v>1827</v>
      </c>
      <c r="N255" s="33">
        <f>Ocupacao_Calendario!K255*C255*31</f>
        <v>1996.4</v>
      </c>
      <c r="O255" s="33">
        <f>Ocupacao_Calendario!L255*C255*30</f>
        <v>1953</v>
      </c>
      <c r="P255" s="33">
        <f>Ocupacao_Calendario!M255*C255*31</f>
        <v>1605.8</v>
      </c>
      <c r="Q255" s="33">
        <f t="shared" si="1"/>
        <v>19196.8</v>
      </c>
      <c r="R255" s="33">
        <f>IFS(D255=2,vacation_home_main_costs!$M$2,D255=3,vacation_home_main_costs!$M$3,D255=4,vacation_home_main_costs!$M$4,D255=5,vacation_home_main_costs!$M$5,D255=6,vacation_home_main_costs!$M$6)</f>
        <v>34800</v>
      </c>
      <c r="S255" s="33">
        <f t="shared" si="19"/>
        <v>-15603.2</v>
      </c>
      <c r="T255" s="34" t="str">
        <f t="shared" si="3"/>
        <v>Prejuizo</v>
      </c>
    </row>
    <row r="256" ht="12.75" customHeight="1">
      <c r="A256" s="8">
        <v>194227.0</v>
      </c>
      <c r="B256" s="30" t="s">
        <v>300</v>
      </c>
      <c r="C256" s="11">
        <v>79.0</v>
      </c>
      <c r="D256" s="24">
        <v>4.0</v>
      </c>
      <c r="E256" s="33">
        <f>Ocupacao_Calendario!B256*C256*31</f>
        <v>1738.79</v>
      </c>
      <c r="F256" s="33">
        <f>Ocupacao_Calendario!C256*C256*28</f>
        <v>1548.4</v>
      </c>
      <c r="G256" s="33">
        <f>Ocupacao_Calendario!D256*C256*31</f>
        <v>1371.44</v>
      </c>
      <c r="H256" s="33">
        <f>Ocupacao_Calendario!E256*C256*30</f>
        <v>1398.3</v>
      </c>
      <c r="I256" s="33">
        <f>Ocupacao_Calendario!F256*C256*31</f>
        <v>1861.24</v>
      </c>
      <c r="J256" s="33">
        <f>Ocupacao_Calendario!G256*C256*30</f>
        <v>1872.3</v>
      </c>
      <c r="K256" s="33">
        <f>Ocupacao_Calendario!H256*C256*31</f>
        <v>2057.16</v>
      </c>
      <c r="L256" s="33">
        <f>Ocupacao_Calendario!I256*C256*31</f>
        <v>1885.73</v>
      </c>
      <c r="M256" s="33">
        <f>Ocupacao_Calendario!J256*C256*30</f>
        <v>1872.3</v>
      </c>
      <c r="N256" s="33">
        <f>Ocupacao_Calendario!K256*C256*31</f>
        <v>1787.77</v>
      </c>
      <c r="O256" s="33">
        <f>Ocupacao_Calendario!L256*C256*30</f>
        <v>2346.3</v>
      </c>
      <c r="P256" s="33">
        <f>Ocupacao_Calendario!M256*C256*31</f>
        <v>2424.51</v>
      </c>
      <c r="Q256" s="33">
        <f t="shared" si="1"/>
        <v>22164.24</v>
      </c>
      <c r="R256" s="33">
        <f>IFS(D256=2,vacation_home_main_costs!$M$2,D256=3,vacation_home_main_costs!$M$3,D256=4,vacation_home_main_costs!$M$4,D256=5,vacation_home_main_costs!$M$5,D256=6,vacation_home_main_costs!$M$6)</f>
        <v>40660</v>
      </c>
      <c r="S256" s="33">
        <f t="shared" si="19"/>
        <v>-18495.76</v>
      </c>
      <c r="T256" s="34" t="str">
        <f t="shared" si="3"/>
        <v>Prejuizo</v>
      </c>
    </row>
    <row r="257" ht="12.75" customHeight="1">
      <c r="A257" s="8">
        <v>2.0484139E7</v>
      </c>
      <c r="B257" s="30" t="s">
        <v>301</v>
      </c>
      <c r="C257" s="11">
        <v>210.0</v>
      </c>
      <c r="D257" s="24">
        <v>5.0</v>
      </c>
      <c r="E257" s="33">
        <f>Ocupacao_Calendario!B257*C257*31</f>
        <v>6379.8</v>
      </c>
      <c r="F257" s="33">
        <f>Ocupacao_Calendario!C257*C257*28</f>
        <v>4174.8</v>
      </c>
      <c r="G257" s="33">
        <f>Ocupacao_Calendario!D257*C257*31</f>
        <v>2929.5</v>
      </c>
      <c r="H257" s="33">
        <f>Ocupacao_Calendario!E257*C257*30</f>
        <v>4536</v>
      </c>
      <c r="I257" s="33">
        <f>Ocupacao_Calendario!F257*C257*31</f>
        <v>5012.7</v>
      </c>
      <c r="J257" s="33">
        <f>Ocupacao_Calendario!G257*C257*30</f>
        <v>4473</v>
      </c>
      <c r="K257" s="33">
        <f>Ocupacao_Calendario!H257*C257*31</f>
        <v>5598.6</v>
      </c>
      <c r="L257" s="33">
        <f>Ocupacao_Calendario!I257*C257*31</f>
        <v>6249.6</v>
      </c>
      <c r="M257" s="33">
        <f>Ocupacao_Calendario!J257*C257*30</f>
        <v>5859</v>
      </c>
      <c r="N257" s="33">
        <f>Ocupacao_Calendario!K257*C257*31</f>
        <v>5924.1</v>
      </c>
      <c r="O257" s="33">
        <f>Ocupacao_Calendario!L257*C257*30</f>
        <v>5922</v>
      </c>
      <c r="P257" s="33">
        <f>Ocupacao_Calendario!M257*C257*31</f>
        <v>5859</v>
      </c>
      <c r="Q257" s="33">
        <f t="shared" si="1"/>
        <v>62918.1</v>
      </c>
      <c r="R257" s="33">
        <f>IFS(D257=2,vacation_home_main_costs!$M$2,D257=3,vacation_home_main_costs!$M$3,D257=4,vacation_home_main_costs!$M$4,D257=5,vacation_home_main_costs!$M$5,D257=6,vacation_home_main_costs!$M$6)</f>
        <v>45400</v>
      </c>
      <c r="S257" s="33">
        <f t="shared" si="19"/>
        <v>17518.1</v>
      </c>
      <c r="T257" s="34" t="str">
        <f t="shared" si="3"/>
        <v>Lucro</v>
      </c>
    </row>
    <row r="258" ht="12.75" customHeight="1">
      <c r="A258" s="8">
        <v>9877959.0</v>
      </c>
      <c r="B258" s="30" t="s">
        <v>302</v>
      </c>
      <c r="C258" s="11">
        <v>130.0</v>
      </c>
      <c r="D258" s="24">
        <v>4.0</v>
      </c>
      <c r="E258" s="33">
        <f>Ocupacao_Calendario!B258*C258*31</f>
        <v>3949.4</v>
      </c>
      <c r="F258" s="33">
        <f>Ocupacao_Calendario!C258*C258*28</f>
        <v>3130.4</v>
      </c>
      <c r="G258" s="33">
        <f>Ocupacao_Calendario!D258*C258*31</f>
        <v>2216.5</v>
      </c>
      <c r="H258" s="33">
        <f>Ocupacao_Calendario!E258*C258*30</f>
        <v>2457</v>
      </c>
      <c r="I258" s="33">
        <f>Ocupacao_Calendario!F258*C258*31</f>
        <v>2015</v>
      </c>
      <c r="J258" s="33">
        <f>Ocupacao_Calendario!G258*C258*30</f>
        <v>3042</v>
      </c>
      <c r="K258" s="33">
        <f>Ocupacao_Calendario!H258*C258*31</f>
        <v>3788.2</v>
      </c>
      <c r="L258" s="33">
        <f>Ocupacao_Calendario!I258*C258*31</f>
        <v>3747.9</v>
      </c>
      <c r="M258" s="33">
        <f>Ocupacao_Calendario!J258*C258*30</f>
        <v>3900</v>
      </c>
      <c r="N258" s="33">
        <f>Ocupacao_Calendario!K258*C258*31</f>
        <v>3143.4</v>
      </c>
      <c r="O258" s="33">
        <f>Ocupacao_Calendario!L258*C258*30</f>
        <v>3237</v>
      </c>
      <c r="P258" s="33">
        <f>Ocupacao_Calendario!M258*C258*31</f>
        <v>4030</v>
      </c>
      <c r="Q258" s="33">
        <f t="shared" si="1"/>
        <v>38656.8</v>
      </c>
      <c r="R258" s="33">
        <f>IFS(D258=2,vacation_home_main_costs!$M$2,D258=3,vacation_home_main_costs!$M$3,D258=4,vacation_home_main_costs!$M$4,D258=5,vacation_home_main_costs!$M$5,D258=6,vacation_home_main_costs!$M$6)</f>
        <v>40660</v>
      </c>
      <c r="S258" s="33">
        <f t="shared" si="19"/>
        <v>-2003.2</v>
      </c>
      <c r="T258" s="34" t="str">
        <f t="shared" si="3"/>
        <v>Prejuizo</v>
      </c>
    </row>
    <row r="259" ht="12.75" customHeight="1">
      <c r="A259" s="8">
        <v>1.7509155E7</v>
      </c>
      <c r="B259" s="30" t="s">
        <v>303</v>
      </c>
      <c r="C259" s="11">
        <v>212.0</v>
      </c>
      <c r="D259" s="24">
        <v>5.0</v>
      </c>
      <c r="E259" s="33">
        <f>Ocupacao_Calendario!B259*C259*31</f>
        <v>5389.04</v>
      </c>
      <c r="F259" s="33">
        <f>Ocupacao_Calendario!C259*C259*28</f>
        <v>4214.56</v>
      </c>
      <c r="G259" s="33">
        <f>Ocupacao_Calendario!D259*C259*31</f>
        <v>4731.84</v>
      </c>
      <c r="H259" s="33">
        <f>Ocupacao_Calendario!E259*C259*30</f>
        <v>4452</v>
      </c>
      <c r="I259" s="33">
        <f>Ocupacao_Calendario!F259*C259*31</f>
        <v>4797.56</v>
      </c>
      <c r="J259" s="33">
        <f>Ocupacao_Calendario!G259*C259*30</f>
        <v>4452</v>
      </c>
      <c r="K259" s="33">
        <f>Ocupacao_Calendario!H259*C259*31</f>
        <v>5060.44</v>
      </c>
      <c r="L259" s="33">
        <f>Ocupacao_Calendario!I259*C259*31</f>
        <v>4994.72</v>
      </c>
      <c r="M259" s="33">
        <f>Ocupacao_Calendario!J259*C259*30</f>
        <v>5406</v>
      </c>
      <c r="N259" s="33">
        <f>Ocupacao_Calendario!K259*C259*31</f>
        <v>6309.12</v>
      </c>
      <c r="O259" s="33">
        <f>Ocupacao_Calendario!L259*C259*30</f>
        <v>5533.2</v>
      </c>
      <c r="P259" s="33">
        <f>Ocupacao_Calendario!M259*C259*31</f>
        <v>5914.8</v>
      </c>
      <c r="Q259" s="33">
        <f t="shared" si="1"/>
        <v>61255.28</v>
      </c>
      <c r="R259" s="33">
        <f>IFS(D259=2,vacation_home_main_costs!$M$2,D259=3,vacation_home_main_costs!$M$3,D259=4,vacation_home_main_costs!$M$4,D259=5,vacation_home_main_costs!$M$5,D259=6,vacation_home_main_costs!$M$6)</f>
        <v>45400</v>
      </c>
      <c r="S259" s="33">
        <f t="shared" si="19"/>
        <v>15855.28</v>
      </c>
      <c r="T259" s="34" t="str">
        <f t="shared" si="3"/>
        <v>Lucro</v>
      </c>
    </row>
    <row r="260" ht="12.75" customHeight="1">
      <c r="A260" s="8">
        <v>2215648.0</v>
      </c>
      <c r="B260" s="30" t="s">
        <v>304</v>
      </c>
      <c r="C260" s="11">
        <v>85.0</v>
      </c>
      <c r="D260" s="24">
        <v>4.0</v>
      </c>
      <c r="E260" s="33">
        <f>Ocupacao_Calendario!B260*C260*31</f>
        <v>2608.65</v>
      </c>
      <c r="F260" s="33">
        <f>Ocupacao_Calendario!C260*C260*28</f>
        <v>2380</v>
      </c>
      <c r="G260" s="33">
        <f>Ocupacao_Calendario!D260*C260*31</f>
        <v>1106.7</v>
      </c>
      <c r="H260" s="33">
        <f>Ocupacao_Calendario!E260*C260*30</f>
        <v>2320.5</v>
      </c>
      <c r="I260" s="33">
        <f>Ocupacao_Calendario!F260*C260*31</f>
        <v>1159.4</v>
      </c>
      <c r="J260" s="33">
        <f>Ocupacao_Calendario!G260*C260*30</f>
        <v>2040</v>
      </c>
      <c r="K260" s="33">
        <f>Ocupacao_Calendario!H260*C260*31</f>
        <v>2371.5</v>
      </c>
      <c r="L260" s="33">
        <f>Ocupacao_Calendario!I260*C260*31</f>
        <v>2345.15</v>
      </c>
      <c r="M260" s="33">
        <f>Ocupacao_Calendario!J260*C260*30</f>
        <v>2320.5</v>
      </c>
      <c r="N260" s="33">
        <f>Ocupacao_Calendario!K260*C260*31</f>
        <v>2582.3</v>
      </c>
      <c r="O260" s="33">
        <f>Ocupacao_Calendario!L260*C260*30</f>
        <v>1810.5</v>
      </c>
      <c r="P260" s="33">
        <f>Ocupacao_Calendario!M260*C260*31</f>
        <v>2503.25</v>
      </c>
      <c r="Q260" s="33">
        <f t="shared" si="1"/>
        <v>25548.45</v>
      </c>
      <c r="R260" s="33">
        <f>IFS(D260=2,vacation_home_main_costs!$M$2,D260=3,vacation_home_main_costs!$M$3,D260=4,vacation_home_main_costs!$M$4,D260=5,vacation_home_main_costs!$M$5,D260=6,vacation_home_main_costs!$M$6)</f>
        <v>40660</v>
      </c>
      <c r="S260" s="33">
        <f t="shared" si="19"/>
        <v>-15111.55</v>
      </c>
      <c r="T260" s="34" t="str">
        <f t="shared" si="3"/>
        <v>Prejuizo</v>
      </c>
    </row>
    <row r="261" ht="12.75" customHeight="1">
      <c r="A261" s="8">
        <v>1.8159536E7</v>
      </c>
      <c r="B261" s="30" t="s">
        <v>305</v>
      </c>
      <c r="C261" s="11">
        <v>133.0</v>
      </c>
      <c r="D261" s="24">
        <v>5.0</v>
      </c>
      <c r="E261" s="33">
        <f>Ocupacao_Calendario!B261*C261*31</f>
        <v>3999.31</v>
      </c>
      <c r="F261" s="33">
        <f>Ocupacao_Calendario!C261*C261*28</f>
        <v>2718.52</v>
      </c>
      <c r="G261" s="33">
        <f>Ocupacao_Calendario!D261*C261*31</f>
        <v>1979.04</v>
      </c>
      <c r="H261" s="33">
        <f>Ocupacao_Calendario!E261*C261*30</f>
        <v>3231.9</v>
      </c>
      <c r="I261" s="33">
        <f>Ocupacao_Calendario!F261*C261*31</f>
        <v>3092.25</v>
      </c>
      <c r="J261" s="33">
        <f>Ocupacao_Calendario!G261*C261*30</f>
        <v>3950.1</v>
      </c>
      <c r="K261" s="33">
        <f>Ocupacao_Calendario!H261*C261*31</f>
        <v>3587.01</v>
      </c>
      <c r="L261" s="33">
        <f>Ocupacao_Calendario!I261*C261*31</f>
        <v>4040.54</v>
      </c>
      <c r="M261" s="33">
        <f>Ocupacao_Calendario!J261*C261*30</f>
        <v>3750.6</v>
      </c>
      <c r="N261" s="33">
        <f>Ocupacao_Calendario!K261*C261*31</f>
        <v>3875.62</v>
      </c>
      <c r="O261" s="33">
        <f>Ocupacao_Calendario!L261*C261*30</f>
        <v>3311.7</v>
      </c>
      <c r="P261" s="33">
        <f>Ocupacao_Calendario!M261*C261*31</f>
        <v>4081.77</v>
      </c>
      <c r="Q261" s="33">
        <f t="shared" si="1"/>
        <v>41618.36</v>
      </c>
      <c r="R261" s="33">
        <f>IFS(D261=2,vacation_home_main_costs!$M$2,D261=3,vacation_home_main_costs!$M$3,D261=4,vacation_home_main_costs!$M$4,D261=5,vacation_home_main_costs!$M$5,D261=6,vacation_home_main_costs!$M$6)</f>
        <v>45400</v>
      </c>
      <c r="S261" s="33">
        <f t="shared" si="19"/>
        <v>-3781.64</v>
      </c>
      <c r="T261" s="34" t="str">
        <f t="shared" si="3"/>
        <v>Prejuizo</v>
      </c>
    </row>
    <row r="262" ht="12.75" customHeight="1">
      <c r="A262" s="8">
        <v>1.236756E7</v>
      </c>
      <c r="B262" s="30" t="s">
        <v>306</v>
      </c>
      <c r="C262" s="11">
        <v>155.0</v>
      </c>
      <c r="D262" s="24">
        <v>5.0</v>
      </c>
      <c r="E262" s="33">
        <f>Ocupacao_Calendario!B262*C262*31</f>
        <v>3315.45</v>
      </c>
      <c r="F262" s="33">
        <f>Ocupacao_Calendario!C262*C262*28</f>
        <v>3341.8</v>
      </c>
      <c r="G262" s="33">
        <f>Ocupacao_Calendario!D262*C262*31</f>
        <v>2210.3</v>
      </c>
      <c r="H262" s="33">
        <f>Ocupacao_Calendario!E262*C262*30</f>
        <v>3720</v>
      </c>
      <c r="I262" s="33">
        <f>Ocupacao_Calendario!F262*C262*31</f>
        <v>2210.3</v>
      </c>
      <c r="J262" s="33">
        <f>Ocupacao_Calendario!G262*C262*30</f>
        <v>3952.5</v>
      </c>
      <c r="K262" s="33">
        <f>Ocupacao_Calendario!H262*C262*31</f>
        <v>3747.9</v>
      </c>
      <c r="L262" s="33">
        <f>Ocupacao_Calendario!I262*C262*31</f>
        <v>3411.55</v>
      </c>
      <c r="M262" s="33">
        <f>Ocupacao_Calendario!J262*C262*30</f>
        <v>4603.5</v>
      </c>
      <c r="N262" s="33">
        <f>Ocupacao_Calendario!K262*C262*31</f>
        <v>3555.7</v>
      </c>
      <c r="O262" s="33">
        <f>Ocupacao_Calendario!L262*C262*30</f>
        <v>3348</v>
      </c>
      <c r="P262" s="33">
        <f>Ocupacao_Calendario!M262*C262*31</f>
        <v>4420.6</v>
      </c>
      <c r="Q262" s="33">
        <f t="shared" si="1"/>
        <v>41837.6</v>
      </c>
      <c r="R262" s="33">
        <f>IFS(D262=2,vacation_home_main_costs!$M$2,D262=3,vacation_home_main_costs!$M$3,D262=4,vacation_home_main_costs!$M$4,D262=5,vacation_home_main_costs!$M$5,D262=6,vacation_home_main_costs!$M$6)</f>
        <v>45400</v>
      </c>
      <c r="S262" s="33">
        <f t="shared" si="19"/>
        <v>-3562.4</v>
      </c>
      <c r="T262" s="34" t="str">
        <f t="shared" si="3"/>
        <v>Prejuizo</v>
      </c>
    </row>
    <row r="263" ht="12.75" customHeight="1">
      <c r="A263" s="8">
        <v>1.7381315E7</v>
      </c>
      <c r="B263" s="30" t="s">
        <v>307</v>
      </c>
      <c r="C263" s="11">
        <v>177.0</v>
      </c>
      <c r="D263" s="24">
        <v>4.0</v>
      </c>
      <c r="E263" s="33">
        <f>Ocupacao_Calendario!B263*C263*31</f>
        <v>4938.3</v>
      </c>
      <c r="F263" s="33">
        <f>Ocupacao_Calendario!C263*C263*28</f>
        <v>4609.08</v>
      </c>
      <c r="G263" s="33">
        <f>Ocupacao_Calendario!D263*C263*31</f>
        <v>2908.11</v>
      </c>
      <c r="H263" s="33">
        <f>Ocupacao_Calendario!E263*C263*30</f>
        <v>4141.8</v>
      </c>
      <c r="I263" s="33">
        <f>Ocupacao_Calendario!F263*C263*31</f>
        <v>2798.37</v>
      </c>
      <c r="J263" s="33">
        <f>Ocupacao_Calendario!G263*C263*30</f>
        <v>4938.3</v>
      </c>
      <c r="K263" s="33">
        <f>Ocupacao_Calendario!H263*C263*31</f>
        <v>4499.34</v>
      </c>
      <c r="L263" s="33">
        <f>Ocupacao_Calendario!I263*C263*31</f>
        <v>5212.65</v>
      </c>
      <c r="M263" s="33">
        <f>Ocupacao_Calendario!J263*C263*30</f>
        <v>4354.2</v>
      </c>
      <c r="N263" s="33">
        <f>Ocupacao_Calendario!K263*C263*31</f>
        <v>5267.52</v>
      </c>
      <c r="O263" s="33">
        <f>Ocupacao_Calendario!L263*C263*30</f>
        <v>5310</v>
      </c>
      <c r="P263" s="33">
        <f>Ocupacao_Calendario!M263*C263*31</f>
        <v>4663.95</v>
      </c>
      <c r="Q263" s="33">
        <f t="shared" si="1"/>
        <v>53641.62</v>
      </c>
      <c r="R263" s="33">
        <f>IFS(D263=2,vacation_home_main_costs!$M$2,D263=3,vacation_home_main_costs!$M$3,D263=4,vacation_home_main_costs!$M$4,D263=5,vacation_home_main_costs!$M$5,D263=6,vacation_home_main_costs!$M$6)</f>
        <v>40660</v>
      </c>
      <c r="S263" s="33">
        <f t="shared" si="19"/>
        <v>12981.62</v>
      </c>
      <c r="T263" s="34" t="str">
        <f t="shared" si="3"/>
        <v>Lucro</v>
      </c>
    </row>
    <row r="264" ht="12.75" customHeight="1">
      <c r="A264" s="8">
        <v>2044949.0</v>
      </c>
      <c r="B264" s="30" t="s">
        <v>308</v>
      </c>
      <c r="C264" s="11">
        <v>125.0</v>
      </c>
      <c r="D264" s="24">
        <v>4.0</v>
      </c>
      <c r="E264" s="33">
        <f>Ocupacao_Calendario!B264*C264*31</f>
        <v>2673.75</v>
      </c>
      <c r="F264" s="33">
        <f>Ocupacao_Calendario!C264*C264*28</f>
        <v>3010</v>
      </c>
      <c r="G264" s="33">
        <f>Ocupacao_Calendario!D264*C264*31</f>
        <v>2480</v>
      </c>
      <c r="H264" s="33">
        <f>Ocupacao_Calendario!E264*C264*30</f>
        <v>2775</v>
      </c>
      <c r="I264" s="33">
        <f>Ocupacao_Calendario!F264*C264*31</f>
        <v>2867.5</v>
      </c>
      <c r="J264" s="33">
        <f>Ocupacao_Calendario!G264*C264*30</f>
        <v>2700</v>
      </c>
      <c r="K264" s="33">
        <f>Ocupacao_Calendario!H264*C264*31</f>
        <v>2983.75</v>
      </c>
      <c r="L264" s="33">
        <f>Ocupacao_Calendario!I264*C264*31</f>
        <v>3797.5</v>
      </c>
      <c r="M264" s="33">
        <f>Ocupacao_Calendario!J264*C264*30</f>
        <v>3000</v>
      </c>
      <c r="N264" s="33">
        <f>Ocupacao_Calendario!K264*C264*31</f>
        <v>3100</v>
      </c>
      <c r="O264" s="33">
        <f>Ocupacao_Calendario!L264*C264*30</f>
        <v>2812.5</v>
      </c>
      <c r="P264" s="33">
        <f>Ocupacao_Calendario!M264*C264*31</f>
        <v>3022.5</v>
      </c>
      <c r="Q264" s="33">
        <f t="shared" si="1"/>
        <v>35222.5</v>
      </c>
      <c r="R264" s="33">
        <f>IFS(D264=2,vacation_home_main_costs!$M$2,D264=3,vacation_home_main_costs!$M$3,D264=4,vacation_home_main_costs!$M$4,D264=5,vacation_home_main_costs!$M$5,D264=6,vacation_home_main_costs!$M$6)</f>
        <v>40660</v>
      </c>
      <c r="S264" s="33">
        <f t="shared" si="19"/>
        <v>-5437.5</v>
      </c>
      <c r="T264" s="34" t="str">
        <f t="shared" si="3"/>
        <v>Prejuizo</v>
      </c>
    </row>
    <row r="265" ht="12.75" customHeight="1">
      <c r="A265" s="8">
        <v>2.0415441E7</v>
      </c>
      <c r="B265" s="30" t="s">
        <v>309</v>
      </c>
      <c r="C265" s="11">
        <v>80.0</v>
      </c>
      <c r="D265" s="24">
        <v>4.0</v>
      </c>
      <c r="E265" s="33">
        <f>Ocupacao_Calendario!B265*C265*31</f>
        <v>1736</v>
      </c>
      <c r="F265" s="33">
        <f>Ocupacao_Calendario!C265*C265*28</f>
        <v>2083.2</v>
      </c>
      <c r="G265" s="33">
        <f>Ocupacao_Calendario!D265*C265*31</f>
        <v>2008.8</v>
      </c>
      <c r="H265" s="33">
        <f>Ocupacao_Calendario!E265*C265*30</f>
        <v>1632</v>
      </c>
      <c r="I265" s="33">
        <f>Ocupacao_Calendario!F265*C265*31</f>
        <v>2058.4</v>
      </c>
      <c r="J265" s="33">
        <f>Ocupacao_Calendario!G265*C265*30</f>
        <v>2208</v>
      </c>
      <c r="K265" s="33">
        <f>Ocupacao_Calendario!H265*C265*31</f>
        <v>2083.2</v>
      </c>
      <c r="L265" s="33">
        <f>Ocupacao_Calendario!I265*C265*31</f>
        <v>2008.8</v>
      </c>
      <c r="M265" s="33">
        <f>Ocupacao_Calendario!J265*C265*30</f>
        <v>2208</v>
      </c>
      <c r="N265" s="33">
        <f>Ocupacao_Calendario!K265*C265*31</f>
        <v>2232</v>
      </c>
      <c r="O265" s="33">
        <f>Ocupacao_Calendario!L265*C265*30</f>
        <v>2136</v>
      </c>
      <c r="P265" s="33">
        <f>Ocupacao_Calendario!M265*C265*31</f>
        <v>2083.2</v>
      </c>
      <c r="Q265" s="33">
        <f t="shared" si="1"/>
        <v>24477.6</v>
      </c>
      <c r="R265" s="33">
        <f>IFS(D265=2,vacation_home_main_costs!$M$2,D265=3,vacation_home_main_costs!$M$3,D265=4,vacation_home_main_costs!$M$4,D265=5,vacation_home_main_costs!$M$5,D265=6,vacation_home_main_costs!$M$6)</f>
        <v>40660</v>
      </c>
      <c r="S265" s="33">
        <f t="shared" si="19"/>
        <v>-16182.4</v>
      </c>
      <c r="T265" s="34" t="str">
        <f t="shared" si="3"/>
        <v>Prejuizo</v>
      </c>
    </row>
    <row r="266" ht="12.75" customHeight="1">
      <c r="A266" s="8">
        <v>2.4117198E7</v>
      </c>
      <c r="B266" s="30" t="s">
        <v>310</v>
      </c>
      <c r="C266" s="11">
        <v>190.0</v>
      </c>
      <c r="D266" s="24">
        <v>5.0</v>
      </c>
      <c r="E266" s="33">
        <f>Ocupacao_Calendario!B266*C266*31</f>
        <v>4064.1</v>
      </c>
      <c r="F266" s="33">
        <f>Ocupacao_Calendario!C266*C266*28</f>
        <v>4415.6</v>
      </c>
      <c r="G266" s="33">
        <f>Ocupacao_Calendario!D266*C266*31</f>
        <v>3769.6</v>
      </c>
      <c r="H266" s="33">
        <f>Ocupacao_Calendario!E266*C266*30</f>
        <v>3762</v>
      </c>
      <c r="I266" s="33">
        <f>Ocupacao_Calendario!F266*C266*31</f>
        <v>2709.4</v>
      </c>
      <c r="J266" s="33">
        <f>Ocupacao_Calendario!G266*C266*30</f>
        <v>3933</v>
      </c>
      <c r="K266" s="33">
        <f>Ocupacao_Calendario!H266*C266*31</f>
        <v>4123</v>
      </c>
      <c r="L266" s="33">
        <f>Ocupacao_Calendario!I266*C266*31</f>
        <v>4123</v>
      </c>
      <c r="M266" s="33">
        <f>Ocupacao_Calendario!J266*C266*30</f>
        <v>4389</v>
      </c>
      <c r="N266" s="33">
        <f>Ocupacao_Calendario!K266*C266*31</f>
        <v>5477.7</v>
      </c>
      <c r="O266" s="33">
        <f>Ocupacao_Calendario!L266*C266*30</f>
        <v>5358</v>
      </c>
      <c r="P266" s="33">
        <f>Ocupacao_Calendario!M266*C266*31</f>
        <v>4535.3</v>
      </c>
      <c r="Q266" s="33">
        <f t="shared" si="1"/>
        <v>50659.7</v>
      </c>
      <c r="R266" s="33">
        <f>IFS(D266=2,vacation_home_main_costs!$M$2,D266=3,vacation_home_main_costs!$M$3,D266=4,vacation_home_main_costs!$M$4,D266=5,vacation_home_main_costs!$M$5,D266=6,vacation_home_main_costs!$M$6)</f>
        <v>45400</v>
      </c>
      <c r="S266" s="33">
        <f t="shared" si="19"/>
        <v>5259.7</v>
      </c>
      <c r="T266" s="34" t="str">
        <f t="shared" si="3"/>
        <v>Lucro</v>
      </c>
    </row>
    <row r="267" ht="12.75" customHeight="1">
      <c r="A267" s="8">
        <v>2.3189746E7</v>
      </c>
      <c r="B267" s="30" t="s">
        <v>311</v>
      </c>
      <c r="C267" s="11">
        <v>89.0</v>
      </c>
      <c r="D267" s="24">
        <v>3.0</v>
      </c>
      <c r="E267" s="33">
        <f>Ocupacao_Calendario!B267*C267*31</f>
        <v>2731.41</v>
      </c>
      <c r="F267" s="33">
        <f>Ocupacao_Calendario!C267*C267*28</f>
        <v>2442.16</v>
      </c>
      <c r="G267" s="33">
        <f>Ocupacao_Calendario!D267*C267*31</f>
        <v>1158.78</v>
      </c>
      <c r="H267" s="33">
        <f>Ocupacao_Calendario!E267*C267*30</f>
        <v>2322.9</v>
      </c>
      <c r="I267" s="33">
        <f>Ocupacao_Calendario!F267*C267*31</f>
        <v>2179.61</v>
      </c>
      <c r="J267" s="33">
        <f>Ocupacao_Calendario!G267*C267*30</f>
        <v>2136</v>
      </c>
      <c r="K267" s="33">
        <f>Ocupacao_Calendario!H267*C267*31</f>
        <v>2427.92</v>
      </c>
      <c r="L267" s="33">
        <f>Ocupacao_Calendario!I267*C267*31</f>
        <v>2069.25</v>
      </c>
      <c r="M267" s="33">
        <f>Ocupacao_Calendario!J267*C267*30</f>
        <v>2589.9</v>
      </c>
      <c r="N267" s="33">
        <f>Ocupacao_Calendario!K267*C267*31</f>
        <v>2593.46</v>
      </c>
      <c r="O267" s="33">
        <f>Ocupacao_Calendario!L267*C267*30</f>
        <v>2296.2</v>
      </c>
      <c r="P267" s="33">
        <f>Ocupacao_Calendario!M267*C267*31</f>
        <v>2014.07</v>
      </c>
      <c r="Q267" s="33">
        <f t="shared" si="1"/>
        <v>26961.66</v>
      </c>
      <c r="R267" s="33">
        <f>IFS(D267=2,vacation_home_main_costs!$M$2,D267=3,vacation_home_main_costs!$M$3,D267=4,vacation_home_main_costs!$M$4,D267=5,vacation_home_main_costs!$M$5,D267=6,vacation_home_main_costs!$M$6)</f>
        <v>34800</v>
      </c>
      <c r="S267" s="33">
        <f t="shared" si="19"/>
        <v>-7838.34</v>
      </c>
      <c r="T267" s="34" t="str">
        <f t="shared" si="3"/>
        <v>Prejuizo</v>
      </c>
    </row>
    <row r="268" ht="12.75" customHeight="1">
      <c r="A268" s="8">
        <v>2.1698506E7</v>
      </c>
      <c r="B268" s="30" t="s">
        <v>312</v>
      </c>
      <c r="C268" s="11">
        <v>149.0</v>
      </c>
      <c r="D268" s="24">
        <v>4.0</v>
      </c>
      <c r="E268" s="33">
        <f>Ocupacao_Calendario!B268*C268*31</f>
        <v>3002.35</v>
      </c>
      <c r="F268" s="33">
        <f>Ocupacao_Calendario!C268*C268*28</f>
        <v>3629.64</v>
      </c>
      <c r="G268" s="33">
        <f>Ocupacao_Calendario!D268*C268*31</f>
        <v>2494.26</v>
      </c>
      <c r="H268" s="33">
        <f>Ocupacao_Calendario!E268*C268*30</f>
        <v>2458.5</v>
      </c>
      <c r="I268" s="33">
        <f>Ocupacao_Calendario!F268*C268*31</f>
        <v>3418.06</v>
      </c>
      <c r="J268" s="33">
        <f>Ocupacao_Calendario!G268*C268*30</f>
        <v>3129</v>
      </c>
      <c r="K268" s="33">
        <f>Ocupacao_Calendario!H268*C268*31</f>
        <v>3649.01</v>
      </c>
      <c r="L268" s="33">
        <f>Ocupacao_Calendario!I268*C268*31</f>
        <v>3464.25</v>
      </c>
      <c r="M268" s="33">
        <f>Ocupacao_Calendario!J268*C268*30</f>
        <v>3888.9</v>
      </c>
      <c r="N268" s="33">
        <f>Ocupacao_Calendario!K268*C268*31</f>
        <v>4388.05</v>
      </c>
      <c r="O268" s="33">
        <f>Ocupacao_Calendario!L268*C268*30</f>
        <v>3173.7</v>
      </c>
      <c r="P268" s="33">
        <f>Ocupacao_Calendario!M268*C268*31</f>
        <v>3325.68</v>
      </c>
      <c r="Q268" s="33">
        <f t="shared" si="1"/>
        <v>40021.4</v>
      </c>
      <c r="R268" s="33">
        <f>IFS(D268=2,vacation_home_main_costs!$M$2,D268=3,vacation_home_main_costs!$M$3,D268=4,vacation_home_main_costs!$M$4,D268=5,vacation_home_main_costs!$M$5,D268=6,vacation_home_main_costs!$M$6)</f>
        <v>40660</v>
      </c>
      <c r="S268" s="33">
        <f t="shared" si="19"/>
        <v>-638.6</v>
      </c>
      <c r="T268" s="34" t="str">
        <f t="shared" si="3"/>
        <v>Prejuizo</v>
      </c>
    </row>
    <row r="269" ht="12.75" customHeight="1">
      <c r="A269" s="8">
        <v>2.6838783E7</v>
      </c>
      <c r="B269" s="30" t="s">
        <v>313</v>
      </c>
      <c r="C269" s="11">
        <v>129.0</v>
      </c>
      <c r="D269" s="24">
        <v>4.0</v>
      </c>
      <c r="E269" s="33">
        <f>Ocupacao_Calendario!B269*C269*31</f>
        <v>3879.03</v>
      </c>
      <c r="F269" s="33">
        <f>Ocupacao_Calendario!C269*C269*28</f>
        <v>3286.92</v>
      </c>
      <c r="G269" s="33">
        <f>Ocupacao_Calendario!D269*C269*31</f>
        <v>2319.42</v>
      </c>
      <c r="H269" s="33">
        <f>Ocupacao_Calendario!E269*C269*30</f>
        <v>3521.7</v>
      </c>
      <c r="I269" s="33">
        <f>Ocupacao_Calendario!F269*C269*31</f>
        <v>3199.2</v>
      </c>
      <c r="J269" s="33">
        <f>Ocupacao_Calendario!G269*C269*30</f>
        <v>3483</v>
      </c>
      <c r="K269" s="33">
        <f>Ocupacao_Calendario!H269*C269*31</f>
        <v>3159.21</v>
      </c>
      <c r="L269" s="33">
        <f>Ocupacao_Calendario!I269*C269*31</f>
        <v>3919.02</v>
      </c>
      <c r="M269" s="33">
        <f>Ocupacao_Calendario!J269*C269*30</f>
        <v>3444.3</v>
      </c>
      <c r="N269" s="33">
        <f>Ocupacao_Calendario!K269*C269*31</f>
        <v>3999</v>
      </c>
      <c r="O269" s="33">
        <f>Ocupacao_Calendario!L269*C269*30</f>
        <v>3753.9</v>
      </c>
      <c r="P269" s="33">
        <f>Ocupacao_Calendario!M269*C269*31</f>
        <v>3119.22</v>
      </c>
      <c r="Q269" s="33">
        <f t="shared" si="1"/>
        <v>41083.92</v>
      </c>
      <c r="R269" s="33">
        <f>IFS(D269=2,vacation_home_main_costs!$M$2,D269=3,vacation_home_main_costs!$M$3,D269=4,vacation_home_main_costs!$M$4,D269=5,vacation_home_main_costs!$M$5,D269=6,vacation_home_main_costs!$M$6)</f>
        <v>40660</v>
      </c>
      <c r="S269" s="33">
        <f t="shared" si="19"/>
        <v>423.92</v>
      </c>
      <c r="T269" s="34" t="str">
        <f t="shared" si="3"/>
        <v>Lucro</v>
      </c>
    </row>
    <row r="270" ht="12.75" customHeight="1">
      <c r="A270" s="8">
        <v>2.1789001E7</v>
      </c>
      <c r="B270" s="30" t="s">
        <v>314</v>
      </c>
      <c r="C270" s="11">
        <v>119.0</v>
      </c>
      <c r="D270" s="24">
        <v>4.0</v>
      </c>
      <c r="E270" s="33">
        <f>Ocupacao_Calendario!B270*C270*31</f>
        <v>2840.53</v>
      </c>
      <c r="F270" s="33">
        <f>Ocupacao_Calendario!C270*C270*28</f>
        <v>3065.44</v>
      </c>
      <c r="G270" s="33">
        <f>Ocupacao_Calendario!D270*C270*31</f>
        <v>3135.65</v>
      </c>
      <c r="H270" s="33">
        <f>Ocupacao_Calendario!E270*C270*30</f>
        <v>3105.9</v>
      </c>
      <c r="I270" s="33">
        <f>Ocupacao_Calendario!F270*C270*31</f>
        <v>2471.63</v>
      </c>
      <c r="J270" s="33">
        <f>Ocupacao_Calendario!G270*C270*30</f>
        <v>3284.4</v>
      </c>
      <c r="K270" s="33">
        <f>Ocupacao_Calendario!H270*C270*31</f>
        <v>3283.21</v>
      </c>
      <c r="L270" s="33">
        <f>Ocupacao_Calendario!I270*C270*31</f>
        <v>2988.09</v>
      </c>
      <c r="M270" s="33">
        <f>Ocupacao_Calendario!J270*C270*30</f>
        <v>2891.7</v>
      </c>
      <c r="N270" s="33">
        <f>Ocupacao_Calendario!K270*C270*31</f>
        <v>2988.09</v>
      </c>
      <c r="O270" s="33">
        <f>Ocupacao_Calendario!L270*C270*30</f>
        <v>3213</v>
      </c>
      <c r="P270" s="33">
        <f>Ocupacao_Calendario!M270*C270*31</f>
        <v>2803.64</v>
      </c>
      <c r="Q270" s="33">
        <f t="shared" si="1"/>
        <v>36071.28</v>
      </c>
      <c r="R270" s="33">
        <f>IFS(D270=2,vacation_home_main_costs!$M$2,D270=3,vacation_home_main_costs!$M$3,D270=4,vacation_home_main_costs!$M$4,D270=5,vacation_home_main_costs!$M$5,D270=6,vacation_home_main_costs!$M$6)</f>
        <v>40660</v>
      </c>
      <c r="S270" s="33">
        <f t="shared" si="19"/>
        <v>-4588.72</v>
      </c>
      <c r="T270" s="34" t="str">
        <f t="shared" si="3"/>
        <v>Prejuizo</v>
      </c>
    </row>
    <row r="271" ht="12.75" customHeight="1">
      <c r="A271" s="8">
        <v>1.8506298E7</v>
      </c>
      <c r="B271" s="30" t="s">
        <v>315</v>
      </c>
      <c r="C271" s="11">
        <v>156.0</v>
      </c>
      <c r="D271" s="24">
        <v>4.0</v>
      </c>
      <c r="E271" s="33">
        <f>Ocupacao_Calendario!B271*C271*31</f>
        <v>3723.72</v>
      </c>
      <c r="F271" s="33">
        <f>Ocupacao_Calendario!C271*C271*28</f>
        <v>3538.08</v>
      </c>
      <c r="G271" s="33">
        <f>Ocupacao_Calendario!D271*C271*31</f>
        <v>4062.24</v>
      </c>
      <c r="H271" s="33">
        <f>Ocupacao_Calendario!E271*C271*30</f>
        <v>3697.2</v>
      </c>
      <c r="I271" s="33">
        <f>Ocupacao_Calendario!F271*C271*31</f>
        <v>1886.04</v>
      </c>
      <c r="J271" s="33">
        <f>Ocupacao_Calendario!G271*C271*30</f>
        <v>4680</v>
      </c>
      <c r="K271" s="33">
        <f>Ocupacao_Calendario!H271*C271*31</f>
        <v>3723.72</v>
      </c>
      <c r="L271" s="33">
        <f>Ocupacao_Calendario!I271*C271*31</f>
        <v>4497.48</v>
      </c>
      <c r="M271" s="33">
        <f>Ocupacao_Calendario!J271*C271*30</f>
        <v>3650.4</v>
      </c>
      <c r="N271" s="33">
        <f>Ocupacao_Calendario!K271*C271*31</f>
        <v>4690.92</v>
      </c>
      <c r="O271" s="33">
        <f>Ocupacao_Calendario!L271*C271*30</f>
        <v>3603.6</v>
      </c>
      <c r="P271" s="33">
        <f>Ocupacao_Calendario!M271*C271*31</f>
        <v>4642.56</v>
      </c>
      <c r="Q271" s="33">
        <f t="shared" si="1"/>
        <v>46395.96</v>
      </c>
      <c r="R271" s="33">
        <f>IFS(D271=2,vacation_home_main_costs!$M$2,D271=3,vacation_home_main_costs!$M$3,D271=4,vacation_home_main_costs!$M$4,D271=5,vacation_home_main_costs!$M$5,D271=6,vacation_home_main_costs!$M$6)</f>
        <v>40660</v>
      </c>
      <c r="S271" s="33">
        <f t="shared" si="19"/>
        <v>5735.96</v>
      </c>
      <c r="T271" s="34" t="str">
        <f t="shared" si="3"/>
        <v>Lucro</v>
      </c>
    </row>
    <row r="272" ht="12.75" customHeight="1">
      <c r="A272" s="8">
        <v>2.2586999E7</v>
      </c>
      <c r="B272" s="30" t="s">
        <v>316</v>
      </c>
      <c r="C272" s="11">
        <v>148.0</v>
      </c>
      <c r="D272" s="24">
        <v>4.0</v>
      </c>
      <c r="E272" s="33">
        <f>Ocupacao_Calendario!B272*C272*31</f>
        <v>3257.48</v>
      </c>
      <c r="F272" s="33">
        <f>Ocupacao_Calendario!C272*C272*28</f>
        <v>2817.92</v>
      </c>
      <c r="G272" s="33">
        <f>Ocupacao_Calendario!D272*C272*31</f>
        <v>3349.24</v>
      </c>
      <c r="H272" s="33">
        <f>Ocupacao_Calendario!E272*C272*30</f>
        <v>2175.6</v>
      </c>
      <c r="I272" s="33">
        <f>Ocupacao_Calendario!F272*C272*31</f>
        <v>2064.6</v>
      </c>
      <c r="J272" s="33">
        <f>Ocupacao_Calendario!G272*C272*30</f>
        <v>4129.2</v>
      </c>
      <c r="K272" s="33">
        <f>Ocupacao_Calendario!H272*C272*31</f>
        <v>3762.16</v>
      </c>
      <c r="L272" s="33">
        <f>Ocupacao_Calendario!I272*C272*31</f>
        <v>3532.76</v>
      </c>
      <c r="M272" s="33">
        <f>Ocupacao_Calendario!J272*C272*30</f>
        <v>3640.8</v>
      </c>
      <c r="N272" s="33">
        <f>Ocupacao_Calendario!K272*C272*31</f>
        <v>4542.12</v>
      </c>
      <c r="O272" s="33">
        <f>Ocupacao_Calendario!L272*C272*30</f>
        <v>3774</v>
      </c>
      <c r="P272" s="33">
        <f>Ocupacao_Calendario!M272*C272*31</f>
        <v>4312.72</v>
      </c>
      <c r="Q272" s="33">
        <f t="shared" si="1"/>
        <v>41358.6</v>
      </c>
      <c r="R272" s="33">
        <f>IFS(D272=2,vacation_home_main_costs!$M$2,D272=3,vacation_home_main_costs!$M$3,D272=4,vacation_home_main_costs!$M$4,D272=5,vacation_home_main_costs!$M$5,D272=6,vacation_home_main_costs!$M$6)</f>
        <v>40660</v>
      </c>
      <c r="S272" s="33">
        <f t="shared" si="19"/>
        <v>698.6</v>
      </c>
      <c r="T272" s="34" t="str">
        <f t="shared" si="3"/>
        <v>Lucro</v>
      </c>
    </row>
    <row r="273" ht="12.75" customHeight="1">
      <c r="A273" s="8">
        <v>3692946.0</v>
      </c>
      <c r="B273" s="30" t="s">
        <v>317</v>
      </c>
      <c r="C273" s="11">
        <v>120.0</v>
      </c>
      <c r="D273" s="24">
        <v>4.0</v>
      </c>
      <c r="E273" s="33">
        <f>Ocupacao_Calendario!B273*C273*31</f>
        <v>3534</v>
      </c>
      <c r="F273" s="33">
        <f>Ocupacao_Calendario!C273*C273*28</f>
        <v>2654.4</v>
      </c>
      <c r="G273" s="33">
        <f>Ocupacao_Calendario!D273*C273*31</f>
        <v>2083.2</v>
      </c>
      <c r="H273" s="33">
        <f>Ocupacao_Calendario!E273*C273*30</f>
        <v>2268</v>
      </c>
      <c r="I273" s="33">
        <f>Ocupacao_Calendario!F273*C273*31</f>
        <v>2976</v>
      </c>
      <c r="J273" s="33">
        <f>Ocupacao_Calendario!G273*C273*30</f>
        <v>2664</v>
      </c>
      <c r="K273" s="33">
        <f>Ocupacao_Calendario!H273*C273*31</f>
        <v>3273.6</v>
      </c>
      <c r="L273" s="33">
        <f>Ocupacao_Calendario!I273*C273*31</f>
        <v>3050.4</v>
      </c>
      <c r="M273" s="33">
        <f>Ocupacao_Calendario!J273*C273*30</f>
        <v>3132</v>
      </c>
      <c r="N273" s="33">
        <f>Ocupacao_Calendario!K273*C273*31</f>
        <v>2827.2</v>
      </c>
      <c r="O273" s="33">
        <f>Ocupacao_Calendario!L273*C273*30</f>
        <v>3096</v>
      </c>
      <c r="P273" s="33">
        <f>Ocupacao_Calendario!M273*C273*31</f>
        <v>2938.8</v>
      </c>
      <c r="Q273" s="33">
        <f t="shared" si="1"/>
        <v>34497.6</v>
      </c>
      <c r="R273" s="33">
        <f>IFS(D273=2,vacation_home_main_costs!$M$2,D273=3,vacation_home_main_costs!$M$3,D273=4,vacation_home_main_costs!$M$4,D273=5,vacation_home_main_costs!$M$5,D273=6,vacation_home_main_costs!$M$6)</f>
        <v>40660</v>
      </c>
      <c r="S273" s="33">
        <f t="shared" si="19"/>
        <v>-6162.4</v>
      </c>
      <c r="T273" s="34" t="str">
        <f t="shared" si="3"/>
        <v>Prejuizo</v>
      </c>
    </row>
    <row r="274" ht="12.75" customHeight="1">
      <c r="A274" s="8">
        <v>3889184.0</v>
      </c>
      <c r="B274" s="30" t="s">
        <v>318</v>
      </c>
      <c r="C274" s="11">
        <v>110.0</v>
      </c>
      <c r="D274" s="24">
        <v>4.0</v>
      </c>
      <c r="E274" s="33">
        <f>Ocupacao_Calendario!B274*C274*31</f>
        <v>2898.5</v>
      </c>
      <c r="F274" s="33">
        <f>Ocupacao_Calendario!C274*C274*28</f>
        <v>2710.4</v>
      </c>
      <c r="G274" s="33">
        <f>Ocupacao_Calendario!D274*C274*31</f>
        <v>2455.2</v>
      </c>
      <c r="H274" s="33">
        <f>Ocupacao_Calendario!E274*C274*30</f>
        <v>2871</v>
      </c>
      <c r="I274" s="33">
        <f>Ocupacao_Calendario!F274*C274*31</f>
        <v>2523.4</v>
      </c>
      <c r="J274" s="33">
        <f>Ocupacao_Calendario!G274*C274*30</f>
        <v>2376</v>
      </c>
      <c r="K274" s="33">
        <f>Ocupacao_Calendario!H274*C274*31</f>
        <v>2489.3</v>
      </c>
      <c r="L274" s="33">
        <f>Ocupacao_Calendario!I274*C274*31</f>
        <v>3034.9</v>
      </c>
      <c r="M274" s="33">
        <f>Ocupacao_Calendario!J274*C274*30</f>
        <v>3135</v>
      </c>
      <c r="N274" s="33">
        <f>Ocupacao_Calendario!K274*C274*31</f>
        <v>3239.5</v>
      </c>
      <c r="O274" s="33">
        <f>Ocupacao_Calendario!L274*C274*30</f>
        <v>2904</v>
      </c>
      <c r="P274" s="33">
        <f>Ocupacao_Calendario!M274*C274*31</f>
        <v>3341.8</v>
      </c>
      <c r="Q274" s="33">
        <f t="shared" si="1"/>
        <v>33979</v>
      </c>
      <c r="R274" s="33">
        <f>IFS(D274=2,vacation_home_main_costs!$M$2,D274=3,vacation_home_main_costs!$M$3,D274=4,vacation_home_main_costs!$M$4,D274=5,vacation_home_main_costs!$M$5,D274=6,vacation_home_main_costs!$M$6)</f>
        <v>40660</v>
      </c>
      <c r="S274" s="33">
        <f t="shared" si="19"/>
        <v>-6681</v>
      </c>
      <c r="T274" s="34" t="str">
        <f t="shared" si="3"/>
        <v>Prejuizo</v>
      </c>
    </row>
    <row r="275" ht="12.75" customHeight="1">
      <c r="A275" s="8">
        <v>2.7856008E7</v>
      </c>
      <c r="B275" s="30" t="s">
        <v>319</v>
      </c>
      <c r="C275" s="11">
        <v>116.0</v>
      </c>
      <c r="D275" s="24">
        <v>4.0</v>
      </c>
      <c r="E275" s="33">
        <f>Ocupacao_Calendario!B275*C275*31</f>
        <v>3020.64</v>
      </c>
      <c r="F275" s="33">
        <f>Ocupacao_Calendario!C275*C275*28</f>
        <v>2955.68</v>
      </c>
      <c r="G275" s="33">
        <f>Ocupacao_Calendario!D275*C275*31</f>
        <v>2840.84</v>
      </c>
      <c r="H275" s="33">
        <f>Ocupacao_Calendario!E275*C275*30</f>
        <v>2610</v>
      </c>
      <c r="I275" s="33">
        <f>Ocupacao_Calendario!F275*C275*31</f>
        <v>1474.36</v>
      </c>
      <c r="J275" s="33">
        <f>Ocupacao_Calendario!G275*C275*30</f>
        <v>2784</v>
      </c>
      <c r="K275" s="33">
        <f>Ocupacao_Calendario!H275*C275*31</f>
        <v>3020.64</v>
      </c>
      <c r="L275" s="33">
        <f>Ocupacao_Calendario!I275*C275*31</f>
        <v>3272.36</v>
      </c>
      <c r="M275" s="33">
        <f>Ocupacao_Calendario!J275*C275*30</f>
        <v>2644.8</v>
      </c>
      <c r="N275" s="33">
        <f>Ocupacao_Calendario!K275*C275*31</f>
        <v>3020.64</v>
      </c>
      <c r="O275" s="33">
        <f>Ocupacao_Calendario!L275*C275*30</f>
        <v>3480</v>
      </c>
      <c r="P275" s="33">
        <f>Ocupacao_Calendario!M275*C275*31</f>
        <v>3308.32</v>
      </c>
      <c r="Q275" s="33">
        <f t="shared" si="1"/>
        <v>34432.28</v>
      </c>
      <c r="R275" s="33">
        <f>IFS(D275=2,vacation_home_main_costs!$M$2,D275=3,vacation_home_main_costs!$M$3,D275=4,vacation_home_main_costs!$M$4,D275=5,vacation_home_main_costs!$M$5,D275=6,vacation_home_main_costs!$M$6)</f>
        <v>40660</v>
      </c>
      <c r="S275" s="33">
        <f t="shared" si="19"/>
        <v>-6227.72</v>
      </c>
      <c r="T275" s="34" t="str">
        <f t="shared" si="3"/>
        <v>Prejuizo</v>
      </c>
    </row>
    <row r="276" ht="12.75" customHeight="1">
      <c r="A276" s="8">
        <v>1.1472197E7</v>
      </c>
      <c r="B276" s="30" t="s">
        <v>320</v>
      </c>
      <c r="C276" s="11">
        <v>91.0</v>
      </c>
      <c r="D276" s="24">
        <v>3.0</v>
      </c>
      <c r="E276" s="33">
        <f>Ocupacao_Calendario!B276*C276*31</f>
        <v>2426.06</v>
      </c>
      <c r="F276" s="33">
        <f>Ocupacao_Calendario!C276*C276*28</f>
        <v>2267.72</v>
      </c>
      <c r="G276" s="33">
        <f>Ocupacao_Calendario!D276*C276*31</f>
        <v>1269.45</v>
      </c>
      <c r="H276" s="33">
        <f>Ocupacao_Calendario!E276*C276*30</f>
        <v>1501.5</v>
      </c>
      <c r="I276" s="33">
        <f>Ocupacao_Calendario!F276*C276*31</f>
        <v>1325.87</v>
      </c>
      <c r="J276" s="33">
        <f>Ocupacao_Calendario!G276*C276*30</f>
        <v>2620.8</v>
      </c>
      <c r="K276" s="33">
        <f>Ocupacao_Calendario!H276*C276*31</f>
        <v>2143.96</v>
      </c>
      <c r="L276" s="33">
        <f>Ocupacao_Calendario!I276*C276*31</f>
        <v>2115.75</v>
      </c>
      <c r="M276" s="33">
        <f>Ocupacao_Calendario!J276*C276*30</f>
        <v>2047.5</v>
      </c>
      <c r="N276" s="33">
        <f>Ocupacao_Calendario!K276*C276*31</f>
        <v>2679.95</v>
      </c>
      <c r="O276" s="33">
        <f>Ocupacao_Calendario!L276*C276*30</f>
        <v>1938.3</v>
      </c>
      <c r="P276" s="33">
        <f>Ocupacao_Calendario!M276*C276*31</f>
        <v>2002.91</v>
      </c>
      <c r="Q276" s="33">
        <f t="shared" si="1"/>
        <v>24339.77</v>
      </c>
      <c r="R276" s="33">
        <f>IFS(D276=2,vacation_home_main_costs!$M$2,D276=3,vacation_home_main_costs!$M$3,D276=4,vacation_home_main_costs!$M$4,D276=5,vacation_home_main_costs!$M$5,D276=6,vacation_home_main_costs!$M$6)</f>
        <v>34800</v>
      </c>
      <c r="S276" s="33">
        <f t="shared" si="19"/>
        <v>-10460.23</v>
      </c>
      <c r="T276" s="34" t="str">
        <f t="shared" si="3"/>
        <v>Prejuizo</v>
      </c>
    </row>
    <row r="277" ht="12.75" customHeight="1">
      <c r="A277" s="8">
        <v>1.9805706E7</v>
      </c>
      <c r="B277" s="30" t="s">
        <v>321</v>
      </c>
      <c r="C277" s="11">
        <v>95.0</v>
      </c>
      <c r="D277" s="24">
        <v>2.0</v>
      </c>
      <c r="E277" s="33">
        <f>Ocupacao_Calendario!B277*C277*31</f>
        <v>2532.7</v>
      </c>
      <c r="F277" s="33">
        <f>Ocupacao_Calendario!C277*C277*28</f>
        <v>2181.2</v>
      </c>
      <c r="G277" s="33">
        <f>Ocupacao_Calendario!D277*C277*31</f>
        <v>1295.8</v>
      </c>
      <c r="H277" s="33">
        <f>Ocupacao_Calendario!E277*C277*30</f>
        <v>2422.5</v>
      </c>
      <c r="I277" s="33">
        <f>Ocupacao_Calendario!F277*C277*31</f>
        <v>2473.8</v>
      </c>
      <c r="J277" s="33">
        <f>Ocupacao_Calendario!G277*C277*30</f>
        <v>2337</v>
      </c>
      <c r="K277" s="33">
        <f>Ocupacao_Calendario!H277*C277*31</f>
        <v>2356</v>
      </c>
      <c r="L277" s="33">
        <f>Ocupacao_Calendario!I277*C277*31</f>
        <v>2621.05</v>
      </c>
      <c r="M277" s="33">
        <f>Ocupacao_Calendario!J277*C277*30</f>
        <v>2479.5</v>
      </c>
      <c r="N277" s="33">
        <f>Ocupacao_Calendario!K277*C277*31</f>
        <v>2886.1</v>
      </c>
      <c r="O277" s="33">
        <f>Ocupacao_Calendario!L277*C277*30</f>
        <v>2793</v>
      </c>
      <c r="P277" s="33">
        <f>Ocupacao_Calendario!M277*C277*31</f>
        <v>2149.85</v>
      </c>
      <c r="Q277" s="33">
        <f t="shared" si="1"/>
        <v>28528.5</v>
      </c>
      <c r="R277" s="33">
        <f>IFS(D277=2,vacation_home_main_costs!$M$2,D277=3,vacation_home_main_costs!$M$3,D277=4,vacation_home_main_costs!$M$4,D277=5,vacation_home_main_costs!$M$5,D277=6,vacation_home_main_costs!$M$6)</f>
        <v>31100</v>
      </c>
      <c r="S277" s="33">
        <f t="shared" si="19"/>
        <v>-2571.5</v>
      </c>
      <c r="T277" s="34" t="str">
        <f t="shared" si="3"/>
        <v>Prejuizo</v>
      </c>
    </row>
    <row r="278" ht="12.75" customHeight="1">
      <c r="A278" s="8">
        <v>2.0769967E7</v>
      </c>
      <c r="B278" s="30" t="s">
        <v>322</v>
      </c>
      <c r="C278" s="11">
        <v>149.0</v>
      </c>
      <c r="D278" s="24">
        <v>4.0</v>
      </c>
      <c r="E278" s="33">
        <f>Ocupacao_Calendario!B278*C278*31</f>
        <v>3279.49</v>
      </c>
      <c r="F278" s="33">
        <f>Ocupacao_Calendario!C278*C278*28</f>
        <v>3879.96</v>
      </c>
      <c r="G278" s="33">
        <f>Ocupacao_Calendario!D278*C278*31</f>
        <v>2217.12</v>
      </c>
      <c r="H278" s="33">
        <f>Ocupacao_Calendario!E278*C278*30</f>
        <v>2860.8</v>
      </c>
      <c r="I278" s="33">
        <f>Ocupacao_Calendario!F278*C278*31</f>
        <v>2170.93</v>
      </c>
      <c r="J278" s="33">
        <f>Ocupacao_Calendario!G278*C278*30</f>
        <v>3844.2</v>
      </c>
      <c r="K278" s="33">
        <f>Ocupacao_Calendario!H278*C278*31</f>
        <v>4434.24</v>
      </c>
      <c r="L278" s="33">
        <f>Ocupacao_Calendario!I278*C278*31</f>
        <v>3787.58</v>
      </c>
      <c r="M278" s="33">
        <f>Ocupacao_Calendario!J278*C278*30</f>
        <v>4201.8</v>
      </c>
      <c r="N278" s="33">
        <f>Ocupacao_Calendario!K278*C278*31</f>
        <v>3649.01</v>
      </c>
      <c r="O278" s="33">
        <f>Ocupacao_Calendario!L278*C278*30</f>
        <v>4470</v>
      </c>
      <c r="P278" s="33">
        <f>Ocupacao_Calendario!M278*C278*31</f>
        <v>4526.62</v>
      </c>
      <c r="Q278" s="33">
        <f t="shared" si="1"/>
        <v>43321.75</v>
      </c>
      <c r="R278" s="33">
        <f>IFS(D278=2,vacation_home_main_costs!$M$2,D278=3,vacation_home_main_costs!$M$3,D278=4,vacation_home_main_costs!$M$4,D278=5,vacation_home_main_costs!$M$5,D278=6,vacation_home_main_costs!$M$6)</f>
        <v>40660</v>
      </c>
      <c r="S278" s="33">
        <f t="shared" si="19"/>
        <v>2661.75</v>
      </c>
      <c r="T278" s="34" t="str">
        <f t="shared" si="3"/>
        <v>Lucro</v>
      </c>
    </row>
    <row r="279" ht="12.75" customHeight="1">
      <c r="A279" s="8">
        <v>1.0625397E7</v>
      </c>
      <c r="B279" s="30" t="s">
        <v>323</v>
      </c>
      <c r="C279" s="11">
        <v>119.0</v>
      </c>
      <c r="D279" s="24">
        <v>4.0</v>
      </c>
      <c r="E279" s="33">
        <f>Ocupacao_Calendario!B279*C279*31</f>
        <v>3024.98</v>
      </c>
      <c r="F279" s="33">
        <f>Ocupacao_Calendario!C279*C279*28</f>
        <v>2532.32</v>
      </c>
      <c r="G279" s="33">
        <f>Ocupacao_Calendario!D279*C279*31</f>
        <v>2840.53</v>
      </c>
      <c r="H279" s="33">
        <f>Ocupacao_Calendario!E279*C279*30</f>
        <v>2891.7</v>
      </c>
      <c r="I279" s="33">
        <f>Ocupacao_Calendario!F279*C279*31</f>
        <v>1696.94</v>
      </c>
      <c r="J279" s="33">
        <f>Ocupacao_Calendario!G279*C279*30</f>
        <v>2963.1</v>
      </c>
      <c r="K279" s="33">
        <f>Ocupacao_Calendario!H279*C279*31</f>
        <v>3283.21</v>
      </c>
      <c r="L279" s="33">
        <f>Ocupacao_Calendario!I279*C279*31</f>
        <v>2988.09</v>
      </c>
      <c r="M279" s="33">
        <f>Ocupacao_Calendario!J279*C279*30</f>
        <v>2998.8</v>
      </c>
      <c r="N279" s="33">
        <f>Ocupacao_Calendario!K279*C279*31</f>
        <v>2914.31</v>
      </c>
      <c r="O279" s="33">
        <f>Ocupacao_Calendario!L279*C279*30</f>
        <v>3320.1</v>
      </c>
      <c r="P279" s="33">
        <f>Ocupacao_Calendario!M279*C279*31</f>
        <v>3061.87</v>
      </c>
      <c r="Q279" s="33">
        <f t="shared" si="1"/>
        <v>34515.95</v>
      </c>
      <c r="R279" s="33">
        <f>IFS(D279=2,vacation_home_main_costs!$M$2,D279=3,vacation_home_main_costs!$M$3,D279=4,vacation_home_main_costs!$M$4,D279=5,vacation_home_main_costs!$M$5,D279=6,vacation_home_main_costs!$M$6)</f>
        <v>40660</v>
      </c>
      <c r="S279" s="33">
        <f t="shared" si="19"/>
        <v>-6144.05</v>
      </c>
      <c r="T279" s="34" t="str">
        <f t="shared" si="3"/>
        <v>Prejuizo</v>
      </c>
    </row>
    <row r="280" ht="12.75" customHeight="1">
      <c r="A280" s="8">
        <v>1.9659453E7</v>
      </c>
      <c r="B280" s="30" t="s">
        <v>324</v>
      </c>
      <c r="C280" s="11">
        <v>199.0</v>
      </c>
      <c r="D280" s="24">
        <v>6.0</v>
      </c>
      <c r="E280" s="33">
        <f>Ocupacao_Calendario!B280*C280*31</f>
        <v>5181.96</v>
      </c>
      <c r="F280" s="33">
        <f>Ocupacao_Calendario!C280*C280*28</f>
        <v>4569.04</v>
      </c>
      <c r="G280" s="33">
        <f>Ocupacao_Calendario!D280*C280*31</f>
        <v>4256.61</v>
      </c>
      <c r="H280" s="33">
        <f>Ocupacao_Calendario!E280*C280*30</f>
        <v>3940.2</v>
      </c>
      <c r="I280" s="33">
        <f>Ocupacao_Calendario!F280*C280*31</f>
        <v>3022.81</v>
      </c>
      <c r="J280" s="33">
        <f>Ocupacao_Calendario!G280*C280*30</f>
        <v>4835.7</v>
      </c>
      <c r="K280" s="33">
        <f>Ocupacao_Calendario!H280*C280*31</f>
        <v>5058.58</v>
      </c>
      <c r="L280" s="33">
        <f>Ocupacao_Calendario!I280*C280*31</f>
        <v>5120.27</v>
      </c>
      <c r="M280" s="33">
        <f>Ocupacao_Calendario!J280*C280*30</f>
        <v>5611.8</v>
      </c>
      <c r="N280" s="33">
        <f>Ocupacao_Calendario!K280*C280*31</f>
        <v>5675.48</v>
      </c>
      <c r="O280" s="33">
        <f>Ocupacao_Calendario!L280*C280*30</f>
        <v>5552.1</v>
      </c>
      <c r="P280" s="33">
        <f>Ocupacao_Calendario!M280*C280*31</f>
        <v>4503.37</v>
      </c>
      <c r="Q280" s="33">
        <f t="shared" si="1"/>
        <v>57327.92</v>
      </c>
      <c r="R280" s="33">
        <f>IFS(D280=2,vacation_home_main_costs!$M$2,D280=3,vacation_home_main_costs!$M$3,D280=4,vacation_home_main_costs!$M$4,D280=5,vacation_home_main_costs!$M$5,D280=6,vacation_home_main_costs!$M$6)</f>
        <v>51900</v>
      </c>
      <c r="S280" s="33">
        <f t="shared" si="19"/>
        <v>5427.92</v>
      </c>
      <c r="T280" s="34" t="str">
        <f t="shared" si="3"/>
        <v>Lucro</v>
      </c>
    </row>
    <row r="281" ht="12.75" customHeight="1">
      <c r="A281" s="8">
        <v>1.3393867E7</v>
      </c>
      <c r="B281" s="30" t="s">
        <v>325</v>
      </c>
      <c r="C281" s="11">
        <v>162.0</v>
      </c>
      <c r="D281" s="24">
        <v>4.0</v>
      </c>
      <c r="E281" s="33">
        <f>Ocupacao_Calendario!B281*C281*31</f>
        <v>3917.16</v>
      </c>
      <c r="F281" s="33">
        <f>Ocupacao_Calendario!C281*C281*28</f>
        <v>3129.84</v>
      </c>
      <c r="G281" s="33">
        <f>Ocupacao_Calendario!D281*C281*31</f>
        <v>3515.4</v>
      </c>
      <c r="H281" s="33">
        <f>Ocupacao_Calendario!E281*C281*30</f>
        <v>2381.4</v>
      </c>
      <c r="I281" s="33">
        <f>Ocupacao_Calendario!F281*C281*31</f>
        <v>2209.68</v>
      </c>
      <c r="J281" s="33">
        <f>Ocupacao_Calendario!G281*C281*30</f>
        <v>4131</v>
      </c>
      <c r="K281" s="33">
        <f>Ocupacao_Calendario!H281*C281*31</f>
        <v>5022</v>
      </c>
      <c r="L281" s="33">
        <f>Ocupacao_Calendario!I281*C281*31</f>
        <v>4017.6</v>
      </c>
      <c r="M281" s="33">
        <f>Ocupacao_Calendario!J281*C281*30</f>
        <v>3547.8</v>
      </c>
      <c r="N281" s="33">
        <f>Ocupacao_Calendario!K281*C281*31</f>
        <v>3816.72</v>
      </c>
      <c r="O281" s="33">
        <f>Ocupacao_Calendario!L281*C281*30</f>
        <v>4762.8</v>
      </c>
      <c r="P281" s="33">
        <f>Ocupacao_Calendario!M281*C281*31</f>
        <v>4168.26</v>
      </c>
      <c r="Q281" s="33">
        <f t="shared" si="1"/>
        <v>44619.66</v>
      </c>
      <c r="R281" s="33">
        <f>IFS(D281=2,vacation_home_main_costs!$M$2,D281=3,vacation_home_main_costs!$M$3,D281=4,vacation_home_main_costs!$M$4,D281=5,vacation_home_main_costs!$M$5,D281=6,vacation_home_main_costs!$M$6)</f>
        <v>40660</v>
      </c>
      <c r="S281" s="33">
        <f t="shared" si="19"/>
        <v>3959.66</v>
      </c>
      <c r="T281" s="34" t="str">
        <f t="shared" si="3"/>
        <v>Lucro</v>
      </c>
    </row>
    <row r="282" ht="12.75" customHeight="1">
      <c r="A282" s="8">
        <v>2.7168972E7</v>
      </c>
      <c r="B282" s="30" t="s">
        <v>326</v>
      </c>
      <c r="C282" s="11">
        <v>149.0</v>
      </c>
      <c r="D282" s="24">
        <v>4.0</v>
      </c>
      <c r="E282" s="33">
        <f>Ocupacao_Calendario!B282*C282*31</f>
        <v>3418.06</v>
      </c>
      <c r="F282" s="33">
        <f>Ocupacao_Calendario!C282*C282*28</f>
        <v>4130.28</v>
      </c>
      <c r="G282" s="33">
        <f>Ocupacao_Calendario!D282*C282*31</f>
        <v>3094.73</v>
      </c>
      <c r="H282" s="33">
        <f>Ocupacao_Calendario!E282*C282*30</f>
        <v>3844.2</v>
      </c>
      <c r="I282" s="33">
        <f>Ocupacao_Calendario!F282*C282*31</f>
        <v>2863.78</v>
      </c>
      <c r="J282" s="33">
        <f>Ocupacao_Calendario!G282*C282*30</f>
        <v>3397.2</v>
      </c>
      <c r="K282" s="33">
        <f>Ocupacao_Calendario!H282*C282*31</f>
        <v>3556.63</v>
      </c>
      <c r="L282" s="33">
        <f>Ocupacao_Calendario!I282*C282*31</f>
        <v>3510.44</v>
      </c>
      <c r="M282" s="33">
        <f>Ocupacao_Calendario!J282*C282*30</f>
        <v>3665.4</v>
      </c>
      <c r="N282" s="33">
        <f>Ocupacao_Calendario!K282*C282*31</f>
        <v>4110.91</v>
      </c>
      <c r="O282" s="33">
        <f>Ocupacao_Calendario!L282*C282*30</f>
        <v>3754.8</v>
      </c>
      <c r="P282" s="33">
        <f>Ocupacao_Calendario!M282*C282*31</f>
        <v>4434.24</v>
      </c>
      <c r="Q282" s="33">
        <f t="shared" si="1"/>
        <v>43780.67</v>
      </c>
      <c r="R282" s="33">
        <f>IFS(D282=2,vacation_home_main_costs!$M$2,D282=3,vacation_home_main_costs!$M$3,D282=4,vacation_home_main_costs!$M$4,D282=5,vacation_home_main_costs!$M$5,D282=6,vacation_home_main_costs!$M$6)</f>
        <v>40660</v>
      </c>
      <c r="S282" s="33">
        <f t="shared" si="19"/>
        <v>3120.67</v>
      </c>
      <c r="T282" s="34" t="str">
        <f t="shared" si="3"/>
        <v>Lucro</v>
      </c>
    </row>
    <row r="283" ht="12.75" customHeight="1">
      <c r="A283" s="8">
        <v>2.2679598E7</v>
      </c>
      <c r="B283" s="30" t="s">
        <v>327</v>
      </c>
      <c r="C283" s="11">
        <v>160.0</v>
      </c>
      <c r="D283" s="24">
        <v>4.0</v>
      </c>
      <c r="E283" s="33">
        <f>Ocupacao_Calendario!B283*C283*31</f>
        <v>3670.4</v>
      </c>
      <c r="F283" s="33">
        <f>Ocupacao_Calendario!C283*C283*28</f>
        <v>4300.8</v>
      </c>
      <c r="G283" s="33">
        <f>Ocupacao_Calendario!D283*C283*31</f>
        <v>3224</v>
      </c>
      <c r="H283" s="33">
        <f>Ocupacao_Calendario!E283*C283*30</f>
        <v>3024</v>
      </c>
      <c r="I283" s="33">
        <f>Ocupacao_Calendario!F283*C283*31</f>
        <v>1934.4</v>
      </c>
      <c r="J283" s="33">
        <f>Ocupacao_Calendario!G283*C283*30</f>
        <v>4080</v>
      </c>
      <c r="K283" s="33">
        <f>Ocupacao_Calendario!H283*C283*31</f>
        <v>3819.2</v>
      </c>
      <c r="L283" s="33">
        <f>Ocupacao_Calendario!I283*C283*31</f>
        <v>3968</v>
      </c>
      <c r="M283" s="33">
        <f>Ocupacao_Calendario!J283*C283*30</f>
        <v>3936</v>
      </c>
      <c r="N283" s="33">
        <f>Ocupacao_Calendario!K283*C283*31</f>
        <v>3720</v>
      </c>
      <c r="O283" s="33">
        <f>Ocupacao_Calendario!L283*C283*30</f>
        <v>3408</v>
      </c>
      <c r="P283" s="33">
        <f>Ocupacao_Calendario!M283*C283*31</f>
        <v>4166.4</v>
      </c>
      <c r="Q283" s="33">
        <f t="shared" si="1"/>
        <v>43251.2</v>
      </c>
      <c r="R283" s="33">
        <f>IFS(D283=2,vacation_home_main_costs!$M$2,D283=3,vacation_home_main_costs!$M$3,D283=4,vacation_home_main_costs!$M$4,D283=5,vacation_home_main_costs!$M$5,D283=6,vacation_home_main_costs!$M$6)</f>
        <v>40660</v>
      </c>
      <c r="S283" s="33">
        <f t="shared" si="19"/>
        <v>2591.2</v>
      </c>
      <c r="T283" s="34" t="str">
        <f t="shared" si="3"/>
        <v>Lucro</v>
      </c>
    </row>
    <row r="284" ht="12.75" customHeight="1">
      <c r="A284" s="8">
        <v>2.0480676E7</v>
      </c>
      <c r="B284" s="30" t="s">
        <v>328</v>
      </c>
      <c r="C284" s="11">
        <v>95.0</v>
      </c>
      <c r="D284" s="24">
        <v>3.0</v>
      </c>
      <c r="E284" s="33">
        <f>Ocupacao_Calendario!B284*C284*31</f>
        <v>1914.25</v>
      </c>
      <c r="F284" s="33">
        <f>Ocupacao_Calendario!C284*C284*28</f>
        <v>2048.2</v>
      </c>
      <c r="G284" s="33">
        <f>Ocupacao_Calendario!D284*C284*31</f>
        <v>2326.55</v>
      </c>
      <c r="H284" s="33">
        <f>Ocupacao_Calendario!E284*C284*30</f>
        <v>2508</v>
      </c>
      <c r="I284" s="33">
        <f>Ocupacao_Calendario!F284*C284*31</f>
        <v>1266.35</v>
      </c>
      <c r="J284" s="33">
        <f>Ocupacao_Calendario!G284*C284*30</f>
        <v>2707.5</v>
      </c>
      <c r="K284" s="33">
        <f>Ocupacao_Calendario!H284*C284*31</f>
        <v>2738.85</v>
      </c>
      <c r="L284" s="33">
        <f>Ocupacao_Calendario!I284*C284*31</f>
        <v>2473.8</v>
      </c>
      <c r="M284" s="33">
        <f>Ocupacao_Calendario!J284*C284*30</f>
        <v>2365.5</v>
      </c>
      <c r="N284" s="33">
        <f>Ocupacao_Calendario!K284*C284*31</f>
        <v>2709.4</v>
      </c>
      <c r="O284" s="33">
        <f>Ocupacao_Calendario!L284*C284*30</f>
        <v>2080.5</v>
      </c>
      <c r="P284" s="33">
        <f>Ocupacao_Calendario!M284*C284*31</f>
        <v>2238.2</v>
      </c>
      <c r="Q284" s="33">
        <f t="shared" si="1"/>
        <v>27377.1</v>
      </c>
      <c r="R284" s="33">
        <f>IFS(D284=2,vacation_home_main_costs!$M$2,D284=3,vacation_home_main_costs!$M$3,D284=4,vacation_home_main_costs!$M$4,D284=5,vacation_home_main_costs!$M$5,D284=6,vacation_home_main_costs!$M$6)</f>
        <v>34800</v>
      </c>
      <c r="S284" s="33">
        <f t="shared" si="19"/>
        <v>-7422.9</v>
      </c>
      <c r="T284" s="34" t="str">
        <f t="shared" si="3"/>
        <v>Prejuizo</v>
      </c>
    </row>
    <row r="285" ht="12.75" customHeight="1">
      <c r="A285" s="8">
        <v>1.2188148E7</v>
      </c>
      <c r="B285" s="30" t="s">
        <v>329</v>
      </c>
      <c r="C285" s="11">
        <v>125.0</v>
      </c>
      <c r="D285" s="24">
        <v>4.0</v>
      </c>
      <c r="E285" s="33">
        <f>Ocupacao_Calendario!B285*C285*31</f>
        <v>2557.5</v>
      </c>
      <c r="F285" s="33">
        <f>Ocupacao_Calendario!C285*C285*28</f>
        <v>3045</v>
      </c>
      <c r="G285" s="33">
        <f>Ocupacao_Calendario!D285*C285*31</f>
        <v>3177.5</v>
      </c>
      <c r="H285" s="33">
        <f>Ocupacao_Calendario!E285*C285*30</f>
        <v>3000</v>
      </c>
      <c r="I285" s="33">
        <f>Ocupacao_Calendario!F285*C285*31</f>
        <v>2247.5</v>
      </c>
      <c r="J285" s="33">
        <f>Ocupacao_Calendario!G285*C285*30</f>
        <v>3150</v>
      </c>
      <c r="K285" s="33">
        <f>Ocupacao_Calendario!H285*C285*31</f>
        <v>3332.5</v>
      </c>
      <c r="L285" s="33">
        <f>Ocupacao_Calendario!I285*C285*31</f>
        <v>3332.5</v>
      </c>
      <c r="M285" s="33">
        <f>Ocupacao_Calendario!J285*C285*30</f>
        <v>3075</v>
      </c>
      <c r="N285" s="33">
        <f>Ocupacao_Calendario!K285*C285*31</f>
        <v>3603.75</v>
      </c>
      <c r="O285" s="33">
        <f>Ocupacao_Calendario!L285*C285*30</f>
        <v>3000</v>
      </c>
      <c r="P285" s="33">
        <f>Ocupacao_Calendario!M285*C285*31</f>
        <v>3681.25</v>
      </c>
      <c r="Q285" s="33">
        <f t="shared" si="1"/>
        <v>37202.5</v>
      </c>
      <c r="R285" s="33">
        <f>IFS(D285=2,vacation_home_main_costs!$M$2,D285=3,vacation_home_main_costs!$M$3,D285=4,vacation_home_main_costs!$M$4,D285=5,vacation_home_main_costs!$M$5,D285=6,vacation_home_main_costs!$M$6)</f>
        <v>40660</v>
      </c>
      <c r="S285" s="33">
        <f t="shared" si="19"/>
        <v>-3457.5</v>
      </c>
      <c r="T285" s="34" t="str">
        <f t="shared" si="3"/>
        <v>Prejuizo</v>
      </c>
    </row>
    <row r="286" ht="12.75" customHeight="1">
      <c r="A286" s="8">
        <v>5050939.0</v>
      </c>
      <c r="B286" s="30" t="s">
        <v>330</v>
      </c>
      <c r="C286" s="11">
        <v>82.0</v>
      </c>
      <c r="D286" s="24">
        <v>4.0</v>
      </c>
      <c r="E286" s="33">
        <f>Ocupacao_Calendario!B286*C286*31</f>
        <v>2313.22</v>
      </c>
      <c r="F286" s="33">
        <f>Ocupacao_Calendario!C286*C286*28</f>
        <v>1744.96</v>
      </c>
      <c r="G286" s="33">
        <f>Ocupacao_Calendario!D286*C286*31</f>
        <v>1067.64</v>
      </c>
      <c r="H286" s="33">
        <f>Ocupacao_Calendario!E286*C286*30</f>
        <v>1328.4</v>
      </c>
      <c r="I286" s="33">
        <f>Ocupacao_Calendario!F286*C286*31</f>
        <v>1881.08</v>
      </c>
      <c r="J286" s="33">
        <f>Ocupacao_Calendario!G286*C286*30</f>
        <v>1968</v>
      </c>
      <c r="K286" s="33">
        <f>Ocupacao_Calendario!H286*C286*31</f>
        <v>2160.7</v>
      </c>
      <c r="L286" s="33">
        <f>Ocupacao_Calendario!I286*C286*31</f>
        <v>2516.58</v>
      </c>
      <c r="M286" s="33">
        <f>Ocupacao_Calendario!J286*C286*30</f>
        <v>2091</v>
      </c>
      <c r="N286" s="33">
        <f>Ocupacao_Calendario!K286*C286*31</f>
        <v>2338.64</v>
      </c>
      <c r="O286" s="33">
        <f>Ocupacao_Calendario!L286*C286*30</f>
        <v>1918.8</v>
      </c>
      <c r="P286" s="33">
        <f>Ocupacao_Calendario!M286*C286*31</f>
        <v>2084.44</v>
      </c>
      <c r="Q286" s="33">
        <f t="shared" si="1"/>
        <v>23413.46</v>
      </c>
      <c r="R286" s="33">
        <f>IFS(D286=2,vacation_home_main_costs!$M$2,D286=3,vacation_home_main_costs!$M$3,D286=4,vacation_home_main_costs!$M$4,D286=5,vacation_home_main_costs!$M$5,D286=6,vacation_home_main_costs!$M$6)</f>
        <v>40660</v>
      </c>
      <c r="S286" s="33">
        <f t="shared" si="19"/>
        <v>-17246.54</v>
      </c>
      <c r="T286" s="34" t="str">
        <f t="shared" si="3"/>
        <v>Prejuizo</v>
      </c>
    </row>
    <row r="287" ht="12.75" customHeight="1">
      <c r="A287" s="8">
        <v>1.2954829E7</v>
      </c>
      <c r="B287" s="30" t="s">
        <v>331</v>
      </c>
      <c r="C287" s="11">
        <v>119.0</v>
      </c>
      <c r="D287" s="24">
        <v>4.0</v>
      </c>
      <c r="E287" s="33">
        <f>Ocupacao_Calendario!B287*C287*31</f>
        <v>2324.07</v>
      </c>
      <c r="F287" s="33">
        <f>Ocupacao_Calendario!C287*C287*28</f>
        <v>3265.36</v>
      </c>
      <c r="G287" s="33">
        <f>Ocupacao_Calendario!D287*C287*31</f>
        <v>3024.98</v>
      </c>
      <c r="H287" s="33">
        <f>Ocupacao_Calendario!E287*C287*30</f>
        <v>1749.3</v>
      </c>
      <c r="I287" s="33">
        <f>Ocupacao_Calendario!F287*C287*31</f>
        <v>1549.38</v>
      </c>
      <c r="J287" s="33">
        <f>Ocupacao_Calendario!G287*C287*30</f>
        <v>2606.1</v>
      </c>
      <c r="K287" s="33">
        <f>Ocupacao_Calendario!H287*C287*31</f>
        <v>3393.88</v>
      </c>
      <c r="L287" s="33">
        <f>Ocupacao_Calendario!I287*C287*31</f>
        <v>3246.32</v>
      </c>
      <c r="M287" s="33">
        <f>Ocupacao_Calendario!J287*C287*30</f>
        <v>3177.3</v>
      </c>
      <c r="N287" s="33">
        <f>Ocupacao_Calendario!K287*C287*31</f>
        <v>3356.99</v>
      </c>
      <c r="O287" s="33">
        <f>Ocupacao_Calendario!L287*C287*30</f>
        <v>2677.5</v>
      </c>
      <c r="P287" s="33">
        <f>Ocupacao_Calendario!M287*C287*31</f>
        <v>2545.41</v>
      </c>
      <c r="Q287" s="33">
        <f t="shared" si="1"/>
        <v>32916.59</v>
      </c>
      <c r="R287" s="33">
        <f>IFS(D287=2,vacation_home_main_costs!$M$2,D287=3,vacation_home_main_costs!$M$3,D287=4,vacation_home_main_costs!$M$4,D287=5,vacation_home_main_costs!$M$5,D287=6,vacation_home_main_costs!$M$6)</f>
        <v>40660</v>
      </c>
      <c r="S287" s="33">
        <f t="shared" si="19"/>
        <v>-7743.41</v>
      </c>
      <c r="T287" s="34" t="str">
        <f t="shared" si="3"/>
        <v>Prejuizo</v>
      </c>
    </row>
    <row r="288" ht="12.75" customHeight="1">
      <c r="A288" s="8">
        <v>2.0651868E7</v>
      </c>
      <c r="B288" s="30" t="s">
        <v>332</v>
      </c>
      <c r="C288" s="11">
        <v>149.0</v>
      </c>
      <c r="D288" s="24">
        <v>4.0</v>
      </c>
      <c r="E288" s="33">
        <f>Ocupacao_Calendario!B288*C288*31</f>
        <v>4526.62</v>
      </c>
      <c r="F288" s="33">
        <f>Ocupacao_Calendario!C288*C288*28</f>
        <v>2920.4</v>
      </c>
      <c r="G288" s="33">
        <f>Ocupacao_Calendario!D288*C288*31</f>
        <v>2124.74</v>
      </c>
      <c r="H288" s="33">
        <f>Ocupacao_Calendario!E288*C288*30</f>
        <v>3084.3</v>
      </c>
      <c r="I288" s="33">
        <f>Ocupacao_Calendario!F288*C288*31</f>
        <v>1986.17</v>
      </c>
      <c r="J288" s="33">
        <f>Ocupacao_Calendario!G288*C288*30</f>
        <v>2905.5</v>
      </c>
      <c r="K288" s="33">
        <f>Ocupacao_Calendario!H288*C288*31</f>
        <v>3972.34</v>
      </c>
      <c r="L288" s="33">
        <f>Ocupacao_Calendario!I288*C288*31</f>
        <v>3649.01</v>
      </c>
      <c r="M288" s="33">
        <f>Ocupacao_Calendario!J288*C288*30</f>
        <v>3754.8</v>
      </c>
      <c r="N288" s="33">
        <f>Ocupacao_Calendario!K288*C288*31</f>
        <v>3279.49</v>
      </c>
      <c r="O288" s="33">
        <f>Ocupacao_Calendario!L288*C288*30</f>
        <v>4246.5</v>
      </c>
      <c r="P288" s="33">
        <f>Ocupacao_Calendario!M288*C288*31</f>
        <v>3926.15</v>
      </c>
      <c r="Q288" s="33">
        <f t="shared" si="1"/>
        <v>40376.02</v>
      </c>
      <c r="R288" s="33">
        <f>IFS(D288=2,vacation_home_main_costs!$M$2,D288=3,vacation_home_main_costs!$M$3,D288=4,vacation_home_main_costs!$M$4,D288=5,vacation_home_main_costs!$M$5,D288=6,vacation_home_main_costs!$M$6)</f>
        <v>40660</v>
      </c>
      <c r="S288" s="33">
        <f t="shared" si="19"/>
        <v>-283.98</v>
      </c>
      <c r="T288" s="34" t="str">
        <f t="shared" si="3"/>
        <v>Prejuizo</v>
      </c>
    </row>
    <row r="289" ht="12.75" customHeight="1">
      <c r="A289" s="8">
        <v>2.329886E7</v>
      </c>
      <c r="B289" s="30" t="s">
        <v>333</v>
      </c>
      <c r="C289" s="11">
        <v>149.0</v>
      </c>
      <c r="D289" s="24">
        <v>4.0</v>
      </c>
      <c r="E289" s="33">
        <f>Ocupacao_Calendario!B289*C289*31</f>
        <v>3972.34</v>
      </c>
      <c r="F289" s="33">
        <f>Ocupacao_Calendario!C289*C289*28</f>
        <v>2878.68</v>
      </c>
      <c r="G289" s="33">
        <f>Ocupacao_Calendario!D289*C289*31</f>
        <v>2909.97</v>
      </c>
      <c r="H289" s="33">
        <f>Ocupacao_Calendario!E289*C289*30</f>
        <v>3397.2</v>
      </c>
      <c r="I289" s="33">
        <f>Ocupacao_Calendario!F289*C289*31</f>
        <v>1893.79</v>
      </c>
      <c r="J289" s="33">
        <f>Ocupacao_Calendario!G289*C289*30</f>
        <v>3620.7</v>
      </c>
      <c r="K289" s="33">
        <f>Ocupacao_Calendario!H289*C289*31</f>
        <v>4619</v>
      </c>
      <c r="L289" s="33">
        <f>Ocupacao_Calendario!I289*C289*31</f>
        <v>4572.81</v>
      </c>
      <c r="M289" s="33">
        <f>Ocupacao_Calendario!J289*C289*30</f>
        <v>4112.4</v>
      </c>
      <c r="N289" s="33">
        <f>Ocupacao_Calendario!K289*C289*31</f>
        <v>4295.67</v>
      </c>
      <c r="O289" s="33">
        <f>Ocupacao_Calendario!L289*C289*30</f>
        <v>4246.5</v>
      </c>
      <c r="P289" s="33">
        <f>Ocupacao_Calendario!M289*C289*31</f>
        <v>3695.2</v>
      </c>
      <c r="Q289" s="33">
        <f t="shared" si="1"/>
        <v>44214.26</v>
      </c>
      <c r="R289" s="33">
        <f>IFS(D289=2,vacation_home_main_costs!$M$2,D289=3,vacation_home_main_costs!$M$3,D289=4,vacation_home_main_costs!$M$4,D289=5,vacation_home_main_costs!$M$5,D289=6,vacation_home_main_costs!$M$6)</f>
        <v>40660</v>
      </c>
      <c r="S289" s="33">
        <f t="shared" si="19"/>
        <v>3554.26</v>
      </c>
      <c r="T289" s="34" t="str">
        <f t="shared" si="3"/>
        <v>Lucro</v>
      </c>
    </row>
    <row r="290" ht="12.75" customHeight="1">
      <c r="A290" s="8">
        <v>1.2570847E7</v>
      </c>
      <c r="B290" s="30" t="s">
        <v>334</v>
      </c>
      <c r="C290" s="11">
        <v>190.0</v>
      </c>
      <c r="D290" s="24">
        <v>5.0</v>
      </c>
      <c r="E290" s="33">
        <f>Ocupacao_Calendario!B290*C290*31</f>
        <v>5831.1</v>
      </c>
      <c r="F290" s="33">
        <f>Ocupacao_Calendario!C290*C290*28</f>
        <v>5160.4</v>
      </c>
      <c r="G290" s="33">
        <f>Ocupacao_Calendario!D290*C290*31</f>
        <v>3180.6</v>
      </c>
      <c r="H290" s="33">
        <f>Ocupacao_Calendario!E290*C290*30</f>
        <v>3021</v>
      </c>
      <c r="I290" s="33">
        <f>Ocupacao_Calendario!F290*C290*31</f>
        <v>3416.2</v>
      </c>
      <c r="J290" s="33">
        <f>Ocupacao_Calendario!G290*C290*30</f>
        <v>4959</v>
      </c>
      <c r="K290" s="33">
        <f>Ocupacao_Calendario!H290*C290*31</f>
        <v>5183.2</v>
      </c>
      <c r="L290" s="33">
        <f>Ocupacao_Calendario!I290*C290*31</f>
        <v>5477.7</v>
      </c>
      <c r="M290" s="33">
        <f>Ocupacao_Calendario!J290*C290*30</f>
        <v>4902</v>
      </c>
      <c r="N290" s="33">
        <f>Ocupacao_Calendario!K290*C290*31</f>
        <v>5006.5</v>
      </c>
      <c r="O290" s="33">
        <f>Ocupacao_Calendario!L290*C290*30</f>
        <v>5700</v>
      </c>
      <c r="P290" s="33">
        <f>Ocupacao_Calendario!M290*C290*31</f>
        <v>4476.4</v>
      </c>
      <c r="Q290" s="33">
        <f t="shared" si="1"/>
        <v>56314.1</v>
      </c>
      <c r="R290" s="33">
        <f>IFS(D290=2,vacation_home_main_costs!$M$2,D290=3,vacation_home_main_costs!$M$3,D290=4,vacation_home_main_costs!$M$4,D290=5,vacation_home_main_costs!$M$5,D290=6,vacation_home_main_costs!$M$6)</f>
        <v>45400</v>
      </c>
      <c r="S290" s="33">
        <f t="shared" si="19"/>
        <v>10914.1</v>
      </c>
      <c r="T290" s="34" t="str">
        <f t="shared" si="3"/>
        <v>Lucro</v>
      </c>
    </row>
    <row r="291" ht="12.75" customHeight="1">
      <c r="A291" s="8">
        <v>1.6535088E7</v>
      </c>
      <c r="B291" s="30" t="s">
        <v>335</v>
      </c>
      <c r="C291" s="11">
        <v>99.0</v>
      </c>
      <c r="D291" s="24">
        <v>4.0</v>
      </c>
      <c r="E291" s="33">
        <f>Ocupacao_Calendario!B291*C291*31</f>
        <v>2884.86</v>
      </c>
      <c r="F291" s="33">
        <f>Ocupacao_Calendario!C291*C291*28</f>
        <v>2023.56</v>
      </c>
      <c r="G291" s="33">
        <f>Ocupacao_Calendario!D291*C291*31</f>
        <v>1503.81</v>
      </c>
      <c r="H291" s="33">
        <f>Ocupacao_Calendario!E291*C291*30</f>
        <v>2286.9</v>
      </c>
      <c r="I291" s="33">
        <f>Ocupacao_Calendario!F291*C291*31</f>
        <v>1473.12</v>
      </c>
      <c r="J291" s="33">
        <f>Ocupacao_Calendario!G291*C291*30</f>
        <v>2286.9</v>
      </c>
      <c r="K291" s="33">
        <f>Ocupacao_Calendario!H291*C291*31</f>
        <v>2639.34</v>
      </c>
      <c r="L291" s="33">
        <f>Ocupacao_Calendario!I291*C291*31</f>
        <v>2086.92</v>
      </c>
      <c r="M291" s="33">
        <f>Ocupacao_Calendario!J291*C291*30</f>
        <v>2346.3</v>
      </c>
      <c r="N291" s="33">
        <f>Ocupacao_Calendario!K291*C291*31</f>
        <v>2608.65</v>
      </c>
      <c r="O291" s="33">
        <f>Ocupacao_Calendario!L291*C291*30</f>
        <v>2376</v>
      </c>
      <c r="P291" s="33">
        <f>Ocupacao_Calendario!M291*C291*31</f>
        <v>2670.03</v>
      </c>
      <c r="Q291" s="33">
        <f t="shared" si="1"/>
        <v>27186.39</v>
      </c>
      <c r="R291" s="33">
        <f>IFS(D291=2,vacation_home_main_costs!$M$2,D291=3,vacation_home_main_costs!$M$3,D291=4,vacation_home_main_costs!$M$4,D291=5,vacation_home_main_costs!$M$5,D291=6,vacation_home_main_costs!$M$6)</f>
        <v>40660</v>
      </c>
      <c r="S291" s="33">
        <f t="shared" si="19"/>
        <v>-13473.61</v>
      </c>
      <c r="T291" s="34" t="str">
        <f t="shared" si="3"/>
        <v>Prejuizo</v>
      </c>
    </row>
    <row r="292" ht="12.75" customHeight="1">
      <c r="A292" s="8">
        <v>2.7751986E7</v>
      </c>
      <c r="B292" s="30" t="s">
        <v>336</v>
      </c>
      <c r="C292" s="11">
        <v>159.0</v>
      </c>
      <c r="D292" s="24">
        <v>5.0</v>
      </c>
      <c r="E292" s="33">
        <f>Ocupacao_Calendario!B292*C292*31</f>
        <v>4830.42</v>
      </c>
      <c r="F292" s="33">
        <f>Ocupacao_Calendario!C292*C292*28</f>
        <v>3739.68</v>
      </c>
      <c r="G292" s="33">
        <f>Ocupacao_Calendario!D292*C292*31</f>
        <v>4091.07</v>
      </c>
      <c r="H292" s="33">
        <f>Ocupacao_Calendario!E292*C292*30</f>
        <v>3577.5</v>
      </c>
      <c r="I292" s="33">
        <f>Ocupacao_Calendario!F292*C292*31</f>
        <v>3006.69</v>
      </c>
      <c r="J292" s="33">
        <f>Ocupacao_Calendario!G292*C292*30</f>
        <v>3529.8</v>
      </c>
      <c r="K292" s="33">
        <f>Ocupacao_Calendario!H292*C292*31</f>
        <v>3548.88</v>
      </c>
      <c r="L292" s="33">
        <f>Ocupacao_Calendario!I292*C292*31</f>
        <v>4238.94</v>
      </c>
      <c r="M292" s="33">
        <f>Ocupacao_Calendario!J292*C292*30</f>
        <v>4483.8</v>
      </c>
      <c r="N292" s="33">
        <f>Ocupacao_Calendario!K292*C292*31</f>
        <v>3992.49</v>
      </c>
      <c r="O292" s="33">
        <f>Ocupacao_Calendario!L292*C292*30</f>
        <v>3959.1</v>
      </c>
      <c r="P292" s="33">
        <f>Ocupacao_Calendario!M292*C292*31</f>
        <v>3499.59</v>
      </c>
      <c r="Q292" s="33">
        <f t="shared" si="1"/>
        <v>46497.96</v>
      </c>
      <c r="R292" s="33">
        <f>IFS(D292=2,vacation_home_main_costs!$M$2,D292=3,vacation_home_main_costs!$M$3,D292=4,vacation_home_main_costs!$M$4,D292=5,vacation_home_main_costs!$M$5,D292=6,vacation_home_main_costs!$M$6)</f>
        <v>45400</v>
      </c>
      <c r="S292" s="33">
        <f t="shared" si="19"/>
        <v>1097.96</v>
      </c>
      <c r="T292" s="34" t="str">
        <f t="shared" si="3"/>
        <v>Lucro</v>
      </c>
    </row>
    <row r="293" ht="12.75" customHeight="1">
      <c r="A293" s="8">
        <v>1.3641308E7</v>
      </c>
      <c r="B293" s="30" t="s">
        <v>337</v>
      </c>
      <c r="C293" s="11">
        <v>130.0</v>
      </c>
      <c r="D293" s="24">
        <v>4.0</v>
      </c>
      <c r="E293" s="33">
        <f>Ocupacao_Calendario!B293*C293*31</f>
        <v>3828.5</v>
      </c>
      <c r="F293" s="33">
        <f>Ocupacao_Calendario!C293*C293*28</f>
        <v>3640</v>
      </c>
      <c r="G293" s="33">
        <f>Ocupacao_Calendario!D293*C293*31</f>
        <v>2941.9</v>
      </c>
      <c r="H293" s="33">
        <f>Ocupacao_Calendario!E293*C293*30</f>
        <v>2145</v>
      </c>
      <c r="I293" s="33">
        <f>Ocupacao_Calendario!F293*C293*31</f>
        <v>2015</v>
      </c>
      <c r="J293" s="33">
        <f>Ocupacao_Calendario!G293*C293*30</f>
        <v>2691</v>
      </c>
      <c r="K293" s="33">
        <f>Ocupacao_Calendario!H293*C293*31</f>
        <v>4030</v>
      </c>
      <c r="L293" s="33">
        <f>Ocupacao_Calendario!I293*C293*31</f>
        <v>4030</v>
      </c>
      <c r="M293" s="33">
        <f>Ocupacao_Calendario!J293*C293*30</f>
        <v>3822</v>
      </c>
      <c r="N293" s="33">
        <f>Ocupacao_Calendario!K293*C293*31</f>
        <v>3224</v>
      </c>
      <c r="O293" s="33">
        <f>Ocupacao_Calendario!L293*C293*30</f>
        <v>3393</v>
      </c>
      <c r="P293" s="33">
        <f>Ocupacao_Calendario!M293*C293*31</f>
        <v>2901.6</v>
      </c>
      <c r="Q293" s="33">
        <f t="shared" si="1"/>
        <v>38662</v>
      </c>
      <c r="R293" s="33">
        <f>IFS(D293=2,vacation_home_main_costs!$M$2,D293=3,vacation_home_main_costs!$M$3,D293=4,vacation_home_main_costs!$M$4,D293=5,vacation_home_main_costs!$M$5,D293=6,vacation_home_main_costs!$M$6)</f>
        <v>40660</v>
      </c>
      <c r="S293" s="33">
        <f t="shared" si="19"/>
        <v>-1998</v>
      </c>
      <c r="T293" s="34" t="str">
        <f t="shared" si="3"/>
        <v>Prejuizo</v>
      </c>
    </row>
    <row r="294" ht="12.75" customHeight="1">
      <c r="A294" s="8">
        <v>147140.0</v>
      </c>
      <c r="B294" s="30" t="s">
        <v>338</v>
      </c>
      <c r="C294" s="11">
        <v>86.0</v>
      </c>
      <c r="D294" s="24">
        <v>4.0</v>
      </c>
      <c r="E294" s="33">
        <f>Ocupacao_Calendario!B294*C294*31</f>
        <v>2479.38</v>
      </c>
      <c r="F294" s="33">
        <f>Ocupacao_Calendario!C294*C294*28</f>
        <v>1998.64</v>
      </c>
      <c r="G294" s="33">
        <f>Ocupacao_Calendario!D294*C294*31</f>
        <v>1626.26</v>
      </c>
      <c r="H294" s="33">
        <f>Ocupacao_Calendario!E294*C294*30</f>
        <v>1341.6</v>
      </c>
      <c r="I294" s="33">
        <f>Ocupacao_Calendario!F294*C294*31</f>
        <v>1066.4</v>
      </c>
      <c r="J294" s="33">
        <f>Ocupacao_Calendario!G294*C294*30</f>
        <v>1702.8</v>
      </c>
      <c r="K294" s="33">
        <f>Ocupacao_Calendario!H294*C294*31</f>
        <v>2266.1</v>
      </c>
      <c r="L294" s="33">
        <f>Ocupacao_Calendario!I294*C294*31</f>
        <v>2212.78</v>
      </c>
      <c r="M294" s="33">
        <f>Ocupacao_Calendario!J294*C294*30</f>
        <v>2167.2</v>
      </c>
      <c r="N294" s="33">
        <f>Ocupacao_Calendario!K294*C294*31</f>
        <v>1999.5</v>
      </c>
      <c r="O294" s="33">
        <f>Ocupacao_Calendario!L294*C294*30</f>
        <v>2322</v>
      </c>
      <c r="P294" s="33">
        <f>Ocupacao_Calendario!M294*C294*31</f>
        <v>2639.34</v>
      </c>
      <c r="Q294" s="33">
        <f t="shared" si="1"/>
        <v>23822</v>
      </c>
      <c r="R294" s="33">
        <f>IFS(D294=2,vacation_home_main_costs!$M$2,D294=3,vacation_home_main_costs!$M$3,D294=4,vacation_home_main_costs!$M$4,D294=5,vacation_home_main_costs!$M$5,D294=6,vacation_home_main_costs!$M$6)</f>
        <v>40660</v>
      </c>
      <c r="S294" s="33">
        <f t="shared" si="19"/>
        <v>-16838</v>
      </c>
      <c r="T294" s="34" t="str">
        <f t="shared" si="3"/>
        <v>Prejuizo</v>
      </c>
    </row>
    <row r="295" ht="12.75" customHeight="1">
      <c r="A295" s="8">
        <v>192505.0</v>
      </c>
      <c r="B295" s="30" t="s">
        <v>339</v>
      </c>
      <c r="C295" s="11">
        <v>140.0</v>
      </c>
      <c r="D295" s="24">
        <v>5.0</v>
      </c>
      <c r="E295" s="33">
        <f>Ocupacao_Calendario!B295*C295*31</f>
        <v>3298.4</v>
      </c>
      <c r="F295" s="33">
        <f>Ocupacao_Calendario!C295*C295*28</f>
        <v>3410.4</v>
      </c>
      <c r="G295" s="33">
        <f>Ocupacao_Calendario!D295*C295*31</f>
        <v>1996.4</v>
      </c>
      <c r="H295" s="33">
        <f>Ocupacao_Calendario!E295*C295*30</f>
        <v>3108</v>
      </c>
      <c r="I295" s="33">
        <f>Ocupacao_Calendario!F295*C295*31</f>
        <v>3341.8</v>
      </c>
      <c r="J295" s="33">
        <f>Ocupacao_Calendario!G295*C295*30</f>
        <v>3864</v>
      </c>
      <c r="K295" s="33">
        <f>Ocupacao_Calendario!H295*C295*31</f>
        <v>3298.4</v>
      </c>
      <c r="L295" s="33">
        <f>Ocupacao_Calendario!I295*C295*31</f>
        <v>3428.6</v>
      </c>
      <c r="M295" s="33">
        <f>Ocupacao_Calendario!J295*C295*30</f>
        <v>3150</v>
      </c>
      <c r="N295" s="33">
        <f>Ocupacao_Calendario!K295*C295*31</f>
        <v>4340</v>
      </c>
      <c r="O295" s="33">
        <f>Ocupacao_Calendario!L295*C295*30</f>
        <v>3024</v>
      </c>
      <c r="P295" s="33">
        <f>Ocupacao_Calendario!M295*C295*31</f>
        <v>3732.4</v>
      </c>
      <c r="Q295" s="33">
        <f t="shared" si="1"/>
        <v>39992.4</v>
      </c>
      <c r="R295" s="33">
        <f>IFS(D295=2,vacation_home_main_costs!$M$2,D295=3,vacation_home_main_costs!$M$3,D295=4,vacation_home_main_costs!$M$4,D295=5,vacation_home_main_costs!$M$5,D295=6,vacation_home_main_costs!$M$6)</f>
        <v>45400</v>
      </c>
      <c r="S295" s="33">
        <f t="shared" si="19"/>
        <v>-5407.6</v>
      </c>
      <c r="T295" s="34" t="str">
        <f t="shared" si="3"/>
        <v>Prejuizo</v>
      </c>
    </row>
    <row r="296" ht="12.75" customHeight="1">
      <c r="A296" s="8">
        <v>394240.0</v>
      </c>
      <c r="B296" s="30" t="s">
        <v>340</v>
      </c>
      <c r="C296" s="11">
        <v>99.0</v>
      </c>
      <c r="D296" s="24">
        <v>4.0</v>
      </c>
      <c r="E296" s="33">
        <f>Ocupacao_Calendario!B296*C296*31</f>
        <v>2117.61</v>
      </c>
      <c r="F296" s="33">
        <f>Ocupacao_Calendario!C296*C296*28</f>
        <v>1912.68</v>
      </c>
      <c r="G296" s="33">
        <f>Ocupacao_Calendario!D296*C296*31</f>
        <v>2301.75</v>
      </c>
      <c r="H296" s="33">
        <f>Ocupacao_Calendario!E296*C296*30</f>
        <v>1989.9</v>
      </c>
      <c r="I296" s="33">
        <f>Ocupacao_Calendario!F296*C296*31</f>
        <v>1227.6</v>
      </c>
      <c r="J296" s="33">
        <f>Ocupacao_Calendario!G296*C296*30</f>
        <v>2880.9</v>
      </c>
      <c r="K296" s="33">
        <f>Ocupacao_Calendario!H296*C296*31</f>
        <v>2148.3</v>
      </c>
      <c r="L296" s="33">
        <f>Ocupacao_Calendario!I296*C296*31</f>
        <v>2577.96</v>
      </c>
      <c r="M296" s="33">
        <f>Ocupacao_Calendario!J296*C296*30</f>
        <v>2405.7</v>
      </c>
      <c r="N296" s="33">
        <f>Ocupacao_Calendario!K296*C296*31</f>
        <v>2332.44</v>
      </c>
      <c r="O296" s="33">
        <f>Ocupacao_Calendario!L296*C296*30</f>
        <v>2316.6</v>
      </c>
      <c r="P296" s="33">
        <f>Ocupacao_Calendario!M296*C296*31</f>
        <v>2178.99</v>
      </c>
      <c r="Q296" s="33">
        <f t="shared" si="1"/>
        <v>26390.43</v>
      </c>
      <c r="R296" s="33">
        <f>IFS(D296=2,vacation_home_main_costs!$M$2,D296=3,vacation_home_main_costs!$M$3,D296=4,vacation_home_main_costs!$M$4,D296=5,vacation_home_main_costs!$M$5,D296=6,vacation_home_main_costs!$M$6)</f>
        <v>40660</v>
      </c>
      <c r="S296" s="33">
        <f t="shared" si="19"/>
        <v>-14269.57</v>
      </c>
      <c r="T296" s="34" t="str">
        <f t="shared" si="3"/>
        <v>Prejuizo</v>
      </c>
    </row>
    <row r="297" ht="12.75" customHeight="1">
      <c r="A297" s="8">
        <v>1970441.0</v>
      </c>
      <c r="B297" s="30" t="s">
        <v>341</v>
      </c>
      <c r="C297" s="11">
        <v>150.0</v>
      </c>
      <c r="D297" s="24">
        <v>4.0</v>
      </c>
      <c r="E297" s="33">
        <f>Ocupacao_Calendario!B297*C297*31</f>
        <v>3580.5</v>
      </c>
      <c r="F297" s="33">
        <f>Ocupacao_Calendario!C297*C297*28</f>
        <v>3864</v>
      </c>
      <c r="G297" s="33">
        <f>Ocupacao_Calendario!D297*C297*31</f>
        <v>1953</v>
      </c>
      <c r="H297" s="33">
        <f>Ocupacao_Calendario!E297*C297*30</f>
        <v>3330</v>
      </c>
      <c r="I297" s="33">
        <f>Ocupacao_Calendario!F297*C297*31</f>
        <v>2185.5</v>
      </c>
      <c r="J297" s="33">
        <f>Ocupacao_Calendario!G297*C297*30</f>
        <v>3240</v>
      </c>
      <c r="K297" s="33">
        <f>Ocupacao_Calendario!H297*C297*31</f>
        <v>3441</v>
      </c>
      <c r="L297" s="33">
        <f>Ocupacao_Calendario!I297*C297*31</f>
        <v>4045.5</v>
      </c>
      <c r="M297" s="33">
        <f>Ocupacao_Calendario!J297*C297*30</f>
        <v>4410</v>
      </c>
      <c r="N297" s="33">
        <f>Ocupacao_Calendario!K297*C297*31</f>
        <v>3441</v>
      </c>
      <c r="O297" s="33">
        <f>Ocupacao_Calendario!L297*C297*30</f>
        <v>3960</v>
      </c>
      <c r="P297" s="33">
        <f>Ocupacao_Calendario!M297*C297*31</f>
        <v>4464</v>
      </c>
      <c r="Q297" s="33">
        <f t="shared" si="1"/>
        <v>41914.5</v>
      </c>
      <c r="R297" s="33">
        <f>IFS(D297=2,vacation_home_main_costs!$M$2,D297=3,vacation_home_main_costs!$M$3,D297=4,vacation_home_main_costs!$M$4,D297=5,vacation_home_main_costs!$M$5,D297=6,vacation_home_main_costs!$M$6)</f>
        <v>40660</v>
      </c>
      <c r="S297" s="33">
        <f t="shared" si="19"/>
        <v>1254.5</v>
      </c>
      <c r="T297" s="34" t="str">
        <f t="shared" si="3"/>
        <v>Lucro</v>
      </c>
    </row>
    <row r="298" ht="12.75" customHeight="1">
      <c r="A298" s="8">
        <v>1.7382311E7</v>
      </c>
      <c r="B298" s="30" t="s">
        <v>342</v>
      </c>
      <c r="C298" s="11">
        <v>132.0</v>
      </c>
      <c r="D298" s="24">
        <v>4.0</v>
      </c>
      <c r="E298" s="33">
        <f>Ocupacao_Calendario!B298*C298*31</f>
        <v>2741.64</v>
      </c>
      <c r="F298" s="33">
        <f>Ocupacao_Calendario!C298*C298*28</f>
        <v>2661.12</v>
      </c>
      <c r="G298" s="33">
        <f>Ocupacao_Calendario!D298*C298*31</f>
        <v>2537.04</v>
      </c>
      <c r="H298" s="33">
        <f>Ocupacao_Calendario!E298*C298*30</f>
        <v>2811.6</v>
      </c>
      <c r="I298" s="33">
        <f>Ocupacao_Calendario!F298*C298*31</f>
        <v>3150.84</v>
      </c>
      <c r="J298" s="33">
        <f>Ocupacao_Calendario!G298*C298*30</f>
        <v>3168</v>
      </c>
      <c r="K298" s="33">
        <f>Ocupacao_Calendario!H298*C298*31</f>
        <v>3314.52</v>
      </c>
      <c r="L298" s="33">
        <f>Ocupacao_Calendario!I298*C298*31</f>
        <v>3641.88</v>
      </c>
      <c r="M298" s="33">
        <f>Ocupacao_Calendario!J298*C298*30</f>
        <v>3722.4</v>
      </c>
      <c r="N298" s="33">
        <f>Ocupacao_Calendario!K298*C298*31</f>
        <v>3805.56</v>
      </c>
      <c r="O298" s="33">
        <f>Ocupacao_Calendario!L298*C298*30</f>
        <v>3880.8</v>
      </c>
      <c r="P298" s="33">
        <f>Ocupacao_Calendario!M298*C298*31</f>
        <v>3846.48</v>
      </c>
      <c r="Q298" s="33">
        <f t="shared" si="1"/>
        <v>39281.88</v>
      </c>
      <c r="R298" s="33">
        <f>IFS(D298=2,vacation_home_main_costs!$M$2,D298=3,vacation_home_main_costs!$M$3,D298=4,vacation_home_main_costs!$M$4,D298=5,vacation_home_main_costs!$M$5,D298=6,vacation_home_main_costs!$M$6)</f>
        <v>40660</v>
      </c>
      <c r="S298" s="33">
        <f t="shared" si="19"/>
        <v>-1378.12</v>
      </c>
      <c r="T298" s="34" t="str">
        <f t="shared" si="3"/>
        <v>Prejuizo</v>
      </c>
    </row>
    <row r="299" ht="12.75" customHeight="1">
      <c r="A299" s="8">
        <v>1.738339E7</v>
      </c>
      <c r="B299" s="30" t="s">
        <v>343</v>
      </c>
      <c r="C299" s="11">
        <v>137.0</v>
      </c>
      <c r="D299" s="24">
        <v>4.0</v>
      </c>
      <c r="E299" s="33">
        <f>Ocupacao_Calendario!B299*C299*31</f>
        <v>3822.3</v>
      </c>
      <c r="F299" s="33">
        <f>Ocupacao_Calendario!C299*C299*28</f>
        <v>3414.04</v>
      </c>
      <c r="G299" s="33">
        <f>Ocupacao_Calendario!D299*C299*31</f>
        <v>3015.37</v>
      </c>
      <c r="H299" s="33">
        <f>Ocupacao_Calendario!E299*C299*30</f>
        <v>2630.4</v>
      </c>
      <c r="I299" s="33">
        <f>Ocupacao_Calendario!F299*C299*31</f>
        <v>3142.78</v>
      </c>
      <c r="J299" s="33">
        <f>Ocupacao_Calendario!G299*C299*30</f>
        <v>4068.9</v>
      </c>
      <c r="K299" s="33">
        <f>Ocupacao_Calendario!H299*C299*31</f>
        <v>4034.65</v>
      </c>
      <c r="L299" s="33">
        <f>Ocupacao_Calendario!I299*C299*31</f>
        <v>4247</v>
      </c>
      <c r="M299" s="33">
        <f>Ocupacao_Calendario!J299*C299*30</f>
        <v>3575.7</v>
      </c>
      <c r="N299" s="33">
        <f>Ocupacao_Calendario!K299*C299*31</f>
        <v>3397.6</v>
      </c>
      <c r="O299" s="33">
        <f>Ocupacao_Calendario!L299*C299*30</f>
        <v>3082.5</v>
      </c>
      <c r="P299" s="33">
        <f>Ocupacao_Calendario!M299*C299*31</f>
        <v>3015.37</v>
      </c>
      <c r="Q299" s="33">
        <f t="shared" si="1"/>
        <v>41446.61</v>
      </c>
      <c r="R299" s="33">
        <f>IFS(D299=2,vacation_home_main_costs!$M$2,D299=3,vacation_home_main_costs!$M$3,D299=4,vacation_home_main_costs!$M$4,D299=5,vacation_home_main_costs!$M$5,D299=6,vacation_home_main_costs!$M$6)</f>
        <v>40660</v>
      </c>
      <c r="S299" s="33">
        <f t="shared" si="19"/>
        <v>786.61</v>
      </c>
      <c r="T299" s="34" t="str">
        <f t="shared" si="3"/>
        <v>Lucro</v>
      </c>
    </row>
    <row r="300" ht="12.75" customHeight="1">
      <c r="A300" s="8">
        <v>1.1190914E7</v>
      </c>
      <c r="B300" s="30" t="s">
        <v>344</v>
      </c>
      <c r="C300" s="11">
        <v>82.0</v>
      </c>
      <c r="D300" s="24">
        <v>3.0</v>
      </c>
      <c r="E300" s="33">
        <f>Ocupacao_Calendario!B300*C300*31</f>
        <v>2364.06</v>
      </c>
      <c r="F300" s="33">
        <f>Ocupacao_Calendario!C300*C300*28</f>
        <v>1790.88</v>
      </c>
      <c r="G300" s="33">
        <f>Ocupacao_Calendario!D300*C300*31</f>
        <v>1957.34</v>
      </c>
      <c r="H300" s="33">
        <f>Ocupacao_Calendario!E300*C300*30</f>
        <v>2214</v>
      </c>
      <c r="I300" s="33">
        <f>Ocupacao_Calendario!F300*C300*31</f>
        <v>1321.84</v>
      </c>
      <c r="J300" s="33">
        <f>Ocupacao_Calendario!G300*C300*30</f>
        <v>1722</v>
      </c>
      <c r="K300" s="33">
        <f>Ocupacao_Calendario!H300*C300*31</f>
        <v>2211.54</v>
      </c>
      <c r="L300" s="33">
        <f>Ocupacao_Calendario!I300*C300*31</f>
        <v>2135.28</v>
      </c>
      <c r="M300" s="33">
        <f>Ocupacao_Calendario!J300*C300*30</f>
        <v>2041.8</v>
      </c>
      <c r="N300" s="33">
        <f>Ocupacao_Calendario!K300*C300*31</f>
        <v>2414.9</v>
      </c>
      <c r="O300" s="33">
        <f>Ocupacao_Calendario!L300*C300*30</f>
        <v>2214</v>
      </c>
      <c r="P300" s="33">
        <f>Ocupacao_Calendario!M300*C300*31</f>
        <v>1804.82</v>
      </c>
      <c r="Q300" s="33">
        <f t="shared" si="1"/>
        <v>24192.46</v>
      </c>
      <c r="R300" s="33">
        <f>IFS(D300=2,vacation_home_main_costs!$M$2,D300=3,vacation_home_main_costs!$M$3,D300=4,vacation_home_main_costs!$M$4,D300=5,vacation_home_main_costs!$M$5,D300=6,vacation_home_main_costs!$M$6)</f>
        <v>34800</v>
      </c>
      <c r="S300" s="33">
        <f t="shared" si="19"/>
        <v>-10607.54</v>
      </c>
      <c r="T300" s="34" t="str">
        <f t="shared" si="3"/>
        <v>Prejuizo</v>
      </c>
    </row>
    <row r="301" ht="12.75" customHeight="1">
      <c r="A301" s="8">
        <v>933642.0</v>
      </c>
      <c r="B301" s="30" t="s">
        <v>345</v>
      </c>
      <c r="C301" s="11">
        <v>77.0</v>
      </c>
      <c r="D301" s="24">
        <v>2.0</v>
      </c>
      <c r="E301" s="33">
        <f>Ocupacao_Calendario!B301*C301*31</f>
        <v>2005.08</v>
      </c>
      <c r="F301" s="33">
        <f>Ocupacao_Calendario!C301*C301*28</f>
        <v>1660.12</v>
      </c>
      <c r="G301" s="33">
        <f>Ocupacao_Calendario!D301*C301*31</f>
        <v>1265.11</v>
      </c>
      <c r="H301" s="33">
        <f>Ocupacao_Calendario!E301*C301*30</f>
        <v>1940.4</v>
      </c>
      <c r="I301" s="33">
        <f>Ocupacao_Calendario!F301*C301*31</f>
        <v>1670.9</v>
      </c>
      <c r="J301" s="33">
        <f>Ocupacao_Calendario!G301*C301*30</f>
        <v>2310</v>
      </c>
      <c r="K301" s="33">
        <f>Ocupacao_Calendario!H301*C301*31</f>
        <v>1742.51</v>
      </c>
      <c r="L301" s="33">
        <f>Ocupacao_Calendario!I301*C301*31</f>
        <v>1694.77</v>
      </c>
      <c r="M301" s="33">
        <f>Ocupacao_Calendario!J301*C301*30</f>
        <v>1824.9</v>
      </c>
      <c r="N301" s="33">
        <f>Ocupacao_Calendario!K301*C301*31</f>
        <v>2315.39</v>
      </c>
      <c r="O301" s="33">
        <f>Ocupacao_Calendario!L301*C301*30</f>
        <v>2148.3</v>
      </c>
      <c r="P301" s="33">
        <f>Ocupacao_Calendario!M301*C301*31</f>
        <v>2267.65</v>
      </c>
      <c r="Q301" s="33">
        <f t="shared" si="1"/>
        <v>22845.13</v>
      </c>
      <c r="R301" s="33">
        <f>IFS(D301=2,vacation_home_main_costs!$M$2,D301=3,vacation_home_main_costs!$M$3,D301=4,vacation_home_main_costs!$M$4,D301=5,vacation_home_main_costs!$M$5,D301=6,vacation_home_main_costs!$M$6)</f>
        <v>31100</v>
      </c>
      <c r="S301" s="33">
        <f t="shared" si="19"/>
        <v>-8254.87</v>
      </c>
      <c r="T301" s="34" t="str">
        <f t="shared" si="3"/>
        <v>Prejuizo</v>
      </c>
    </row>
    <row r="302" ht="12.75" customHeight="1">
      <c r="A302" s="8">
        <v>2074278.0</v>
      </c>
      <c r="B302" s="30" t="s">
        <v>346</v>
      </c>
      <c r="C302" s="11">
        <v>111.0</v>
      </c>
      <c r="D302" s="24">
        <v>4.0</v>
      </c>
      <c r="E302" s="33">
        <f>Ocupacao_Calendario!B302*C302*31</f>
        <v>2821.62</v>
      </c>
      <c r="F302" s="33">
        <f>Ocupacao_Calendario!C302*C302*28</f>
        <v>2983.68</v>
      </c>
      <c r="G302" s="33">
        <f>Ocupacao_Calendario!D302*C302*31</f>
        <v>2821.62</v>
      </c>
      <c r="H302" s="33">
        <f>Ocupacao_Calendario!E302*C302*30</f>
        <v>2630.7</v>
      </c>
      <c r="I302" s="33">
        <f>Ocupacao_Calendario!F302*C302*31</f>
        <v>1548.45</v>
      </c>
      <c r="J302" s="33">
        <f>Ocupacao_Calendario!G302*C302*30</f>
        <v>2397.6</v>
      </c>
      <c r="K302" s="33">
        <f>Ocupacao_Calendario!H302*C302*31</f>
        <v>3337.77</v>
      </c>
      <c r="L302" s="33">
        <f>Ocupacao_Calendario!I302*C302*31</f>
        <v>3268.95</v>
      </c>
      <c r="M302" s="33">
        <f>Ocupacao_Calendario!J302*C302*30</f>
        <v>3296.7</v>
      </c>
      <c r="N302" s="33">
        <f>Ocupacao_Calendario!K302*C302*31</f>
        <v>3303.36</v>
      </c>
      <c r="O302" s="33">
        <f>Ocupacao_Calendario!L302*C302*30</f>
        <v>2597.4</v>
      </c>
      <c r="P302" s="33">
        <f>Ocupacao_Calendario!M302*C302*31</f>
        <v>2752.8</v>
      </c>
      <c r="Q302" s="33">
        <f t="shared" si="1"/>
        <v>33760.65</v>
      </c>
      <c r="R302" s="33">
        <f>IFS(D302=2,vacation_home_main_costs!$M$2,D302=3,vacation_home_main_costs!$M$3,D302=4,vacation_home_main_costs!$M$4,D302=5,vacation_home_main_costs!$M$5,D302=6,vacation_home_main_costs!$M$6)</f>
        <v>40660</v>
      </c>
      <c r="S302" s="33">
        <f t="shared" si="19"/>
        <v>-6899.35</v>
      </c>
      <c r="T302" s="34" t="str">
        <f t="shared" si="3"/>
        <v>Prejuizo</v>
      </c>
    </row>
    <row r="303" ht="12.75" customHeight="1">
      <c r="A303" s="8">
        <v>2078529.0</v>
      </c>
      <c r="B303" s="30" t="s">
        <v>347</v>
      </c>
      <c r="C303" s="11">
        <v>99.0</v>
      </c>
      <c r="D303" s="24">
        <v>3.0</v>
      </c>
      <c r="E303" s="33">
        <f>Ocupacao_Calendario!B303*C303*31</f>
        <v>2086.92</v>
      </c>
      <c r="F303" s="33">
        <f>Ocupacao_Calendario!C303*C303*28</f>
        <v>2245.32</v>
      </c>
      <c r="G303" s="33">
        <f>Ocupacao_Calendario!D303*C303*31</f>
        <v>1718.64</v>
      </c>
      <c r="H303" s="33">
        <f>Ocupacao_Calendario!E303*C303*30</f>
        <v>1900.8</v>
      </c>
      <c r="I303" s="33">
        <f>Ocupacao_Calendario!F303*C303*31</f>
        <v>1227.6</v>
      </c>
      <c r="J303" s="33">
        <f>Ocupacao_Calendario!G303*C303*30</f>
        <v>2405.7</v>
      </c>
      <c r="K303" s="33">
        <f>Ocupacao_Calendario!H303*C303*31</f>
        <v>2577.96</v>
      </c>
      <c r="L303" s="33">
        <f>Ocupacao_Calendario!I303*C303*31</f>
        <v>2301.75</v>
      </c>
      <c r="M303" s="33">
        <f>Ocupacao_Calendario!J303*C303*30</f>
        <v>2316.6</v>
      </c>
      <c r="N303" s="33">
        <f>Ocupacao_Calendario!K303*C303*31</f>
        <v>3069</v>
      </c>
      <c r="O303" s="33">
        <f>Ocupacao_Calendario!L303*C303*30</f>
        <v>2405.7</v>
      </c>
      <c r="P303" s="33">
        <f>Ocupacao_Calendario!M303*C303*31</f>
        <v>2884.86</v>
      </c>
      <c r="Q303" s="33">
        <f t="shared" si="1"/>
        <v>27140.85</v>
      </c>
      <c r="R303" s="33">
        <f>IFS(D303=2,vacation_home_main_costs!$M$2,D303=3,vacation_home_main_costs!$M$3,D303=4,vacation_home_main_costs!$M$4,D303=5,vacation_home_main_costs!$M$5,D303=6,vacation_home_main_costs!$M$6)</f>
        <v>34800</v>
      </c>
      <c r="S303" s="33">
        <f t="shared" si="19"/>
        <v>-7659.15</v>
      </c>
      <c r="T303" s="34" t="str">
        <f t="shared" si="3"/>
        <v>Prejuizo</v>
      </c>
    </row>
    <row r="304" ht="12.75" customHeight="1">
      <c r="A304" s="8">
        <v>1.6714966E7</v>
      </c>
      <c r="B304" s="30" t="s">
        <v>348</v>
      </c>
      <c r="C304" s="11">
        <v>75.0</v>
      </c>
      <c r="D304" s="24">
        <v>4.0</v>
      </c>
      <c r="E304" s="33">
        <f>Ocupacao_Calendario!B304*C304*31</f>
        <v>2069.25</v>
      </c>
      <c r="F304" s="33">
        <f>Ocupacao_Calendario!C304*C304*28</f>
        <v>2079</v>
      </c>
      <c r="G304" s="33">
        <f>Ocupacao_Calendario!D304*C304*31</f>
        <v>1023</v>
      </c>
      <c r="H304" s="33">
        <f>Ocupacao_Calendario!E304*C304*30</f>
        <v>1057.5</v>
      </c>
      <c r="I304" s="33">
        <f>Ocupacao_Calendario!F304*C304*31</f>
        <v>1418.25</v>
      </c>
      <c r="J304" s="33">
        <f>Ocupacao_Calendario!G304*C304*30</f>
        <v>2070</v>
      </c>
      <c r="K304" s="33">
        <f>Ocupacao_Calendario!H304*C304*31</f>
        <v>2232</v>
      </c>
      <c r="L304" s="33">
        <f>Ocupacao_Calendario!I304*C304*31</f>
        <v>2255.25</v>
      </c>
      <c r="M304" s="33">
        <f>Ocupacao_Calendario!J304*C304*30</f>
        <v>1710</v>
      </c>
      <c r="N304" s="33">
        <f>Ocupacao_Calendario!K304*C304*31</f>
        <v>2278.5</v>
      </c>
      <c r="O304" s="33">
        <f>Ocupacao_Calendario!L304*C304*30</f>
        <v>1620</v>
      </c>
      <c r="P304" s="33">
        <f>Ocupacao_Calendario!M304*C304*31</f>
        <v>1674</v>
      </c>
      <c r="Q304" s="33">
        <f t="shared" si="1"/>
        <v>21486.75</v>
      </c>
      <c r="R304" s="33">
        <f>IFS(D304=2,vacation_home_main_costs!$M$2,D304=3,vacation_home_main_costs!$M$3,D304=4,vacation_home_main_costs!$M$4,D304=5,vacation_home_main_costs!$M$5,D304=6,vacation_home_main_costs!$M$6)</f>
        <v>40660</v>
      </c>
      <c r="S304" s="33">
        <f t="shared" si="19"/>
        <v>-19173.25</v>
      </c>
      <c r="T304" s="34" t="str">
        <f t="shared" si="3"/>
        <v>Prejuizo</v>
      </c>
    </row>
    <row r="305" ht="12.75" customHeight="1">
      <c r="A305" s="8">
        <v>1.8652692E7</v>
      </c>
      <c r="B305" s="30" t="s">
        <v>349</v>
      </c>
      <c r="C305" s="11">
        <v>145.0</v>
      </c>
      <c r="D305" s="24">
        <v>3.0</v>
      </c>
      <c r="E305" s="33">
        <f>Ocupacao_Calendario!B305*C305*31</f>
        <v>4090.45</v>
      </c>
      <c r="F305" s="33">
        <f>Ocupacao_Calendario!C305*C305*28</f>
        <v>3166.8</v>
      </c>
      <c r="G305" s="33">
        <f>Ocupacao_Calendario!D305*C305*31</f>
        <v>3506.1</v>
      </c>
      <c r="H305" s="33">
        <f>Ocupacao_Calendario!E305*C305*30</f>
        <v>3480</v>
      </c>
      <c r="I305" s="33">
        <f>Ocupacao_Calendario!F305*C305*31</f>
        <v>2022.75</v>
      </c>
      <c r="J305" s="33">
        <f>Ocupacao_Calendario!G305*C305*30</f>
        <v>3262.5</v>
      </c>
      <c r="K305" s="33">
        <f>Ocupacao_Calendario!H305*C305*31</f>
        <v>3685.9</v>
      </c>
      <c r="L305" s="33">
        <f>Ocupacao_Calendario!I305*C305*31</f>
        <v>3191.45</v>
      </c>
      <c r="M305" s="33">
        <f>Ocupacao_Calendario!J305*C305*30</f>
        <v>3219</v>
      </c>
      <c r="N305" s="33">
        <f>Ocupacao_Calendario!K305*C305*31</f>
        <v>4315.2</v>
      </c>
      <c r="O305" s="33">
        <f>Ocupacao_Calendario!L305*C305*30</f>
        <v>3871.5</v>
      </c>
      <c r="P305" s="33">
        <f>Ocupacao_Calendario!M305*C305*31</f>
        <v>3236.4</v>
      </c>
      <c r="Q305" s="33">
        <f t="shared" si="1"/>
        <v>41048.05</v>
      </c>
      <c r="R305" s="33">
        <f>IFS(D305=2,vacation_home_main_costs!$M$2,D305=3,vacation_home_main_costs!$M$3,D305=4,vacation_home_main_costs!$M$4,D305=5,vacation_home_main_costs!$M$5,D305=6,vacation_home_main_costs!$M$6)</f>
        <v>34800</v>
      </c>
      <c r="S305" s="33">
        <f t="shared" si="19"/>
        <v>6248.05</v>
      </c>
      <c r="T305" s="34" t="str">
        <f t="shared" si="3"/>
        <v>Lucro</v>
      </c>
    </row>
    <row r="306" ht="12.75" customHeight="1">
      <c r="A306" s="8">
        <v>1332145.0</v>
      </c>
      <c r="B306" s="30" t="s">
        <v>350</v>
      </c>
      <c r="C306" s="11">
        <v>119.0</v>
      </c>
      <c r="D306" s="24">
        <v>5.0</v>
      </c>
      <c r="E306" s="33">
        <f>Ocupacao_Calendario!B306*C306*31</f>
        <v>2471.63</v>
      </c>
      <c r="F306" s="33">
        <f>Ocupacao_Calendario!C306*C306*28</f>
        <v>2399.04</v>
      </c>
      <c r="G306" s="33">
        <f>Ocupacao_Calendario!D306*C306*31</f>
        <v>2213.4</v>
      </c>
      <c r="H306" s="33">
        <f>Ocupacao_Calendario!E306*C306*30</f>
        <v>1820.7</v>
      </c>
      <c r="I306" s="33">
        <f>Ocupacao_Calendario!F306*C306*31</f>
        <v>2287.18</v>
      </c>
      <c r="J306" s="33">
        <f>Ocupacao_Calendario!G306*C306*30</f>
        <v>3570</v>
      </c>
      <c r="K306" s="33">
        <f>Ocupacao_Calendario!H306*C306*31</f>
        <v>2988.09</v>
      </c>
      <c r="L306" s="33">
        <f>Ocupacao_Calendario!I306*C306*31</f>
        <v>2951.2</v>
      </c>
      <c r="M306" s="33">
        <f>Ocupacao_Calendario!J306*C306*30</f>
        <v>2641.8</v>
      </c>
      <c r="N306" s="33">
        <f>Ocupacao_Calendario!K306*C306*31</f>
        <v>3615.22</v>
      </c>
      <c r="O306" s="33">
        <f>Ocupacao_Calendario!L306*C306*30</f>
        <v>2927.4</v>
      </c>
      <c r="P306" s="33">
        <f>Ocupacao_Calendario!M306*C306*31</f>
        <v>3172.54</v>
      </c>
      <c r="Q306" s="33">
        <f t="shared" si="1"/>
        <v>33058.2</v>
      </c>
      <c r="R306" s="33">
        <f>IFS(D306=2,vacation_home_main_costs!$M$2,D306=3,vacation_home_main_costs!$M$3,D306=4,vacation_home_main_costs!$M$4,D306=5,vacation_home_main_costs!$M$5,D306=6,vacation_home_main_costs!$M$6)</f>
        <v>45400</v>
      </c>
      <c r="S306" s="33">
        <f t="shared" si="19"/>
        <v>-12341.8</v>
      </c>
      <c r="T306" s="34" t="str">
        <f t="shared" si="3"/>
        <v>Prejuizo</v>
      </c>
    </row>
    <row r="307" ht="12.75" customHeight="1">
      <c r="A307" s="8">
        <v>1665428.0</v>
      </c>
      <c r="B307" s="30" t="s">
        <v>351</v>
      </c>
      <c r="C307" s="11">
        <v>199.0</v>
      </c>
      <c r="D307" s="24">
        <v>4.0</v>
      </c>
      <c r="E307" s="33">
        <f>Ocupacao_Calendario!B307*C307*31</f>
        <v>5243.65</v>
      </c>
      <c r="F307" s="33">
        <f>Ocupacao_Calendario!C307*C307*28</f>
        <v>4959.08</v>
      </c>
      <c r="G307" s="33">
        <f>Ocupacao_Calendario!D307*C307*31</f>
        <v>4133.23</v>
      </c>
      <c r="H307" s="33">
        <f>Ocupacao_Calendario!E307*C307*30</f>
        <v>3999.9</v>
      </c>
      <c r="I307" s="33">
        <f>Ocupacao_Calendario!F307*C307*31</f>
        <v>3824.78</v>
      </c>
      <c r="J307" s="33">
        <f>Ocupacao_Calendario!G307*C307*30</f>
        <v>4955.1</v>
      </c>
      <c r="K307" s="33">
        <f>Ocupacao_Calendario!H307*C307*31</f>
        <v>5983.93</v>
      </c>
      <c r="L307" s="33">
        <f>Ocupacao_Calendario!I307*C307*31</f>
        <v>5552.1</v>
      </c>
      <c r="M307" s="33">
        <f>Ocupacao_Calendario!J307*C307*30</f>
        <v>4417.8</v>
      </c>
      <c r="N307" s="33">
        <f>Ocupacao_Calendario!K307*C307*31</f>
        <v>4688.44</v>
      </c>
      <c r="O307" s="33">
        <f>Ocupacao_Calendario!L307*C307*30</f>
        <v>4298.4</v>
      </c>
      <c r="P307" s="33">
        <f>Ocupacao_Calendario!M307*C307*31</f>
        <v>5860.55</v>
      </c>
      <c r="Q307" s="33">
        <f t="shared" si="1"/>
        <v>57916.96</v>
      </c>
      <c r="R307" s="33">
        <f>IFS(D307=2,vacation_home_main_costs!$M$2,D307=3,vacation_home_main_costs!$M$3,D307=4,vacation_home_main_costs!$M$4,D307=5,vacation_home_main_costs!$M$5,D307=6,vacation_home_main_costs!$M$6)</f>
        <v>40660</v>
      </c>
      <c r="S307" s="33">
        <f t="shared" si="19"/>
        <v>17256.96</v>
      </c>
      <c r="T307" s="34" t="str">
        <f t="shared" si="3"/>
        <v>Lucro</v>
      </c>
    </row>
    <row r="308" ht="12.75" customHeight="1">
      <c r="A308" s="8">
        <v>2127058.0</v>
      </c>
      <c r="B308" s="30" t="s">
        <v>352</v>
      </c>
      <c r="C308" s="11">
        <v>169.0</v>
      </c>
      <c r="D308" s="24">
        <v>3.0</v>
      </c>
      <c r="E308" s="33">
        <f>Ocupacao_Calendario!B308*C308*31</f>
        <v>4086.42</v>
      </c>
      <c r="F308" s="33">
        <f>Ocupacao_Calendario!C308*C308*28</f>
        <v>4069.52</v>
      </c>
      <c r="G308" s="33">
        <f>Ocupacao_Calendario!D308*C308*31</f>
        <v>3510.13</v>
      </c>
      <c r="H308" s="33">
        <f>Ocupacao_Calendario!E308*C308*30</f>
        <v>2535</v>
      </c>
      <c r="I308" s="33">
        <f>Ocupacao_Calendario!F308*C308*31</f>
        <v>2933.84</v>
      </c>
      <c r="J308" s="33">
        <f>Ocupacao_Calendario!G308*C308*30</f>
        <v>4106.7</v>
      </c>
      <c r="K308" s="33">
        <f>Ocupacao_Calendario!H308*C308*31</f>
        <v>3772.08</v>
      </c>
      <c r="L308" s="33">
        <f>Ocupacao_Calendario!I308*C308*31</f>
        <v>3667.3</v>
      </c>
      <c r="M308" s="33">
        <f>Ocupacao_Calendario!J308*C308*30</f>
        <v>5019.3</v>
      </c>
      <c r="N308" s="33">
        <f>Ocupacao_Calendario!K308*C308*31</f>
        <v>4767.49</v>
      </c>
      <c r="O308" s="33">
        <f>Ocupacao_Calendario!L308*C308*30</f>
        <v>4917.9</v>
      </c>
      <c r="P308" s="33">
        <f>Ocupacao_Calendario!M308*C308*31</f>
        <v>4191.2</v>
      </c>
      <c r="Q308" s="33">
        <f t="shared" si="1"/>
        <v>47576.88</v>
      </c>
      <c r="R308" s="33">
        <f>IFS(D308=2,vacation_home_main_costs!$M$2,D308=3,vacation_home_main_costs!$M$3,D308=4,vacation_home_main_costs!$M$4,D308=5,vacation_home_main_costs!$M$5,D308=6,vacation_home_main_costs!$M$6)</f>
        <v>34800</v>
      </c>
      <c r="S308" s="33">
        <f t="shared" si="19"/>
        <v>12776.88</v>
      </c>
      <c r="T308" s="34" t="str">
        <f t="shared" si="3"/>
        <v>Lucro</v>
      </c>
    </row>
    <row r="309" ht="12.75" customHeight="1">
      <c r="A309" s="8">
        <v>3696964.0</v>
      </c>
      <c r="B309" s="30" t="s">
        <v>353</v>
      </c>
      <c r="C309" s="11">
        <v>169.0</v>
      </c>
      <c r="D309" s="24">
        <v>3.0</v>
      </c>
      <c r="E309" s="33">
        <f>Ocupacao_Calendario!B309*C309*31</f>
        <v>4610.32</v>
      </c>
      <c r="F309" s="33">
        <f>Ocupacao_Calendario!C309*C309*28</f>
        <v>4022.2</v>
      </c>
      <c r="G309" s="33">
        <f>Ocupacao_Calendario!D309*C309*31</f>
        <v>2200.38</v>
      </c>
      <c r="H309" s="33">
        <f>Ocupacao_Calendario!E309*C309*30</f>
        <v>4056</v>
      </c>
      <c r="I309" s="33">
        <f>Ocupacao_Calendario!F309*C309*31</f>
        <v>1990.82</v>
      </c>
      <c r="J309" s="33">
        <f>Ocupacao_Calendario!G309*C309*30</f>
        <v>4664.4</v>
      </c>
      <c r="K309" s="33">
        <f>Ocupacao_Calendario!H309*C309*31</f>
        <v>4191.2</v>
      </c>
      <c r="L309" s="33">
        <f>Ocupacao_Calendario!I309*C309*31</f>
        <v>3667.3</v>
      </c>
      <c r="M309" s="33">
        <f>Ocupacao_Calendario!J309*C309*30</f>
        <v>4309.5</v>
      </c>
      <c r="N309" s="33">
        <f>Ocupacao_Calendario!K309*C309*31</f>
        <v>4295.98</v>
      </c>
      <c r="O309" s="33">
        <f>Ocupacao_Calendario!L309*C309*30</f>
        <v>4512.3</v>
      </c>
      <c r="P309" s="33">
        <f>Ocupacao_Calendario!M309*C309*31</f>
        <v>4138.81</v>
      </c>
      <c r="Q309" s="33">
        <f t="shared" si="1"/>
        <v>46659.21</v>
      </c>
      <c r="R309" s="33">
        <f>IFS(D309=2,vacation_home_main_costs!$M$2,D309=3,vacation_home_main_costs!$M$3,D309=4,vacation_home_main_costs!$M$4,D309=5,vacation_home_main_costs!$M$5,D309=6,vacation_home_main_costs!$M$6)</f>
        <v>34800</v>
      </c>
      <c r="S309" s="33">
        <f t="shared" si="19"/>
        <v>11859.21</v>
      </c>
      <c r="T309" s="34" t="str">
        <f t="shared" si="3"/>
        <v>Lucro</v>
      </c>
    </row>
    <row r="310" ht="12.75" customHeight="1">
      <c r="A310" s="8">
        <v>5882835.0</v>
      </c>
      <c r="B310" s="30" t="s">
        <v>354</v>
      </c>
      <c r="C310" s="11">
        <v>114.0</v>
      </c>
      <c r="D310" s="24">
        <v>3.0</v>
      </c>
      <c r="E310" s="33">
        <f>Ocupacao_Calendario!B310*C310*31</f>
        <v>2473.8</v>
      </c>
      <c r="F310" s="33">
        <f>Ocupacao_Calendario!C310*C310*28</f>
        <v>2808.96</v>
      </c>
      <c r="G310" s="33">
        <f>Ocupacao_Calendario!D310*C310*31</f>
        <v>1484.28</v>
      </c>
      <c r="H310" s="33">
        <f>Ocupacao_Calendario!E310*C310*30</f>
        <v>1915.2</v>
      </c>
      <c r="I310" s="33">
        <f>Ocupacao_Calendario!F310*C310*31</f>
        <v>2367.78</v>
      </c>
      <c r="J310" s="33">
        <f>Ocupacao_Calendario!G310*C310*30</f>
        <v>3214.8</v>
      </c>
      <c r="K310" s="33">
        <f>Ocupacao_Calendario!H310*C310*31</f>
        <v>3498.66</v>
      </c>
      <c r="L310" s="33">
        <f>Ocupacao_Calendario!I310*C310*31</f>
        <v>2438.46</v>
      </c>
      <c r="M310" s="33">
        <f>Ocupacao_Calendario!J310*C310*30</f>
        <v>2872.8</v>
      </c>
      <c r="N310" s="33">
        <f>Ocupacao_Calendario!K310*C310*31</f>
        <v>3074.58</v>
      </c>
      <c r="O310" s="33">
        <f>Ocupacao_Calendario!L310*C310*30</f>
        <v>3078</v>
      </c>
      <c r="P310" s="33">
        <f>Ocupacao_Calendario!M310*C310*31</f>
        <v>3534</v>
      </c>
      <c r="Q310" s="33">
        <f t="shared" si="1"/>
        <v>32761.32</v>
      </c>
      <c r="R310" s="33">
        <f>IFS(D310=2,vacation_home_main_costs!$M$2,D310=3,vacation_home_main_costs!$M$3,D310=4,vacation_home_main_costs!$M$4,D310=5,vacation_home_main_costs!$M$5,D310=6,vacation_home_main_costs!$M$6)</f>
        <v>34800</v>
      </c>
      <c r="S310" s="33">
        <f t="shared" si="19"/>
        <v>-2038.68</v>
      </c>
      <c r="T310" s="34" t="str">
        <f t="shared" si="3"/>
        <v>Prejuizo</v>
      </c>
    </row>
    <row r="311" ht="12.75" customHeight="1">
      <c r="A311" s="8">
        <v>6316725.0</v>
      </c>
      <c r="B311" s="30" t="s">
        <v>355</v>
      </c>
      <c r="C311" s="11">
        <v>139.0</v>
      </c>
      <c r="D311" s="24">
        <v>2.0</v>
      </c>
      <c r="E311" s="33">
        <f>Ocupacao_Calendario!B311*C311*31</f>
        <v>3748.83</v>
      </c>
      <c r="F311" s="33">
        <f>Ocupacao_Calendario!C311*C311*28</f>
        <v>2957.92</v>
      </c>
      <c r="G311" s="33">
        <f>Ocupacao_Calendario!D311*C311*31</f>
        <v>2628.49</v>
      </c>
      <c r="H311" s="33">
        <f>Ocupacao_Calendario!E311*C311*30</f>
        <v>3502.8</v>
      </c>
      <c r="I311" s="33">
        <f>Ocupacao_Calendario!F311*C311*31</f>
        <v>3188.66</v>
      </c>
      <c r="J311" s="33">
        <f>Ocupacao_Calendario!G311*C311*30</f>
        <v>3669.6</v>
      </c>
      <c r="K311" s="33">
        <f>Ocupacao_Calendario!H311*C311*31</f>
        <v>4179.73</v>
      </c>
      <c r="L311" s="33">
        <f>Ocupacao_Calendario!I311*C311*31</f>
        <v>3059.39</v>
      </c>
      <c r="M311" s="33">
        <f>Ocupacao_Calendario!J311*C311*30</f>
        <v>3461.1</v>
      </c>
      <c r="N311" s="33">
        <f>Ocupacao_Calendario!K311*C311*31</f>
        <v>3404.11</v>
      </c>
      <c r="O311" s="33">
        <f>Ocupacao_Calendario!L311*C311*30</f>
        <v>4128.3</v>
      </c>
      <c r="P311" s="33">
        <f>Ocupacao_Calendario!M311*C311*31</f>
        <v>4222.82</v>
      </c>
      <c r="Q311" s="33">
        <f t="shared" si="1"/>
        <v>42151.75</v>
      </c>
      <c r="R311" s="33">
        <f>IFS(D311=2,vacation_home_main_costs!$M$2,D311=3,vacation_home_main_costs!$M$3,D311=4,vacation_home_main_costs!$M$4,D311=5,vacation_home_main_costs!$M$5,D311=6,vacation_home_main_costs!$M$6)</f>
        <v>31100</v>
      </c>
      <c r="S311" s="33">
        <f t="shared" si="19"/>
        <v>11051.75</v>
      </c>
      <c r="T311" s="34" t="str">
        <f t="shared" si="3"/>
        <v>Lucro</v>
      </c>
    </row>
    <row r="312" ht="12.75" customHeight="1">
      <c r="A312" s="8">
        <v>1.0442883E7</v>
      </c>
      <c r="B312" s="30" t="s">
        <v>356</v>
      </c>
      <c r="C312" s="11">
        <v>91.0</v>
      </c>
      <c r="D312" s="24">
        <v>3.0</v>
      </c>
      <c r="E312" s="33">
        <f>Ocupacao_Calendario!B312*C312*31</f>
        <v>2313.22</v>
      </c>
      <c r="F312" s="33">
        <f>Ocupacao_Calendario!C312*C312*28</f>
        <v>2012.92</v>
      </c>
      <c r="G312" s="33">
        <f>Ocupacao_Calendario!D312*C312*31</f>
        <v>2369.64</v>
      </c>
      <c r="H312" s="33">
        <f>Ocupacao_Calendario!E312*C312*30</f>
        <v>2211.3</v>
      </c>
      <c r="I312" s="33">
        <f>Ocupacao_Calendario!F312*C312*31</f>
        <v>1579.76</v>
      </c>
      <c r="J312" s="33">
        <f>Ocupacao_Calendario!G312*C312*30</f>
        <v>2484.3</v>
      </c>
      <c r="K312" s="33">
        <f>Ocupacao_Calendario!H312*C312*31</f>
        <v>2821</v>
      </c>
      <c r="L312" s="33">
        <f>Ocupacao_Calendario!I312*C312*31</f>
        <v>1946.49</v>
      </c>
      <c r="M312" s="33">
        <f>Ocupacao_Calendario!J312*C312*30</f>
        <v>1992.9</v>
      </c>
      <c r="N312" s="33">
        <f>Ocupacao_Calendario!K312*C312*31</f>
        <v>2228.59</v>
      </c>
      <c r="O312" s="33">
        <f>Ocupacao_Calendario!L312*C312*30</f>
        <v>2730</v>
      </c>
      <c r="P312" s="33">
        <f>Ocupacao_Calendario!M312*C312*31</f>
        <v>2764.58</v>
      </c>
      <c r="Q312" s="33">
        <f t="shared" si="1"/>
        <v>27454.7</v>
      </c>
      <c r="R312" s="33">
        <f>IFS(D312=2,vacation_home_main_costs!$M$2,D312=3,vacation_home_main_costs!$M$3,D312=4,vacation_home_main_costs!$M$4,D312=5,vacation_home_main_costs!$M$5,D312=6,vacation_home_main_costs!$M$6)</f>
        <v>34800</v>
      </c>
      <c r="S312" s="33">
        <f t="shared" si="19"/>
        <v>-7345.3</v>
      </c>
      <c r="T312" s="34" t="str">
        <f t="shared" si="3"/>
        <v>Prejuizo</v>
      </c>
    </row>
    <row r="313" ht="12.75" customHeight="1">
      <c r="A313" s="8">
        <v>1.3016339E7</v>
      </c>
      <c r="B313" s="30" t="s">
        <v>357</v>
      </c>
      <c r="C313" s="11">
        <v>99.0</v>
      </c>
      <c r="D313" s="24">
        <v>3.0</v>
      </c>
      <c r="E313" s="33">
        <f>Ocupacao_Calendario!B313*C313*31</f>
        <v>2670.03</v>
      </c>
      <c r="F313" s="33">
        <f>Ocupacao_Calendario!C313*C313*28</f>
        <v>2217.6</v>
      </c>
      <c r="G313" s="33">
        <f>Ocupacao_Calendario!D313*C313*31</f>
        <v>2025.54</v>
      </c>
      <c r="H313" s="33">
        <f>Ocupacao_Calendario!E313*C313*30</f>
        <v>2019.6</v>
      </c>
      <c r="I313" s="33">
        <f>Ocupacao_Calendario!F313*C313*31</f>
        <v>2056.23</v>
      </c>
      <c r="J313" s="33">
        <f>Ocupacao_Calendario!G313*C313*30</f>
        <v>2286.9</v>
      </c>
      <c r="K313" s="33">
        <f>Ocupacao_Calendario!H313*C313*31</f>
        <v>2240.37</v>
      </c>
      <c r="L313" s="33">
        <f>Ocupacao_Calendario!I313*C313*31</f>
        <v>2915.55</v>
      </c>
      <c r="M313" s="33">
        <f>Ocupacao_Calendario!J313*C313*30</f>
        <v>2227.5</v>
      </c>
      <c r="N313" s="33">
        <f>Ocupacao_Calendario!K313*C313*31</f>
        <v>2884.86</v>
      </c>
      <c r="O313" s="33">
        <f>Ocupacao_Calendario!L313*C313*30</f>
        <v>2316.6</v>
      </c>
      <c r="P313" s="33">
        <f>Ocupacao_Calendario!M313*C313*31</f>
        <v>2209.68</v>
      </c>
      <c r="Q313" s="33">
        <f t="shared" si="1"/>
        <v>28070.46</v>
      </c>
      <c r="R313" s="33">
        <f>IFS(D313=2,vacation_home_main_costs!$M$2,D313=3,vacation_home_main_costs!$M$3,D313=4,vacation_home_main_costs!$M$4,D313=5,vacation_home_main_costs!$M$5,D313=6,vacation_home_main_costs!$M$6)</f>
        <v>34800</v>
      </c>
      <c r="S313" s="33">
        <f t="shared" si="19"/>
        <v>-6729.54</v>
      </c>
      <c r="T313" s="34" t="str">
        <f t="shared" si="3"/>
        <v>Prejuizo</v>
      </c>
    </row>
    <row r="314" ht="12.75" customHeight="1">
      <c r="A314" s="8">
        <v>1.3829391E7</v>
      </c>
      <c r="B314" s="30" t="s">
        <v>358</v>
      </c>
      <c r="C314" s="11">
        <v>99.0</v>
      </c>
      <c r="D314" s="24">
        <v>3.0</v>
      </c>
      <c r="E314" s="33">
        <f>Ocupacao_Calendario!B314*C314*31</f>
        <v>2086.92</v>
      </c>
      <c r="F314" s="33">
        <f>Ocupacao_Calendario!C314*C314*28</f>
        <v>2383.92</v>
      </c>
      <c r="G314" s="33">
        <f>Ocupacao_Calendario!D314*C314*31</f>
        <v>2178.99</v>
      </c>
      <c r="H314" s="33">
        <f>Ocupacao_Calendario!E314*C314*30</f>
        <v>1782</v>
      </c>
      <c r="I314" s="33">
        <f>Ocupacao_Calendario!F314*C314*31</f>
        <v>1657.26</v>
      </c>
      <c r="J314" s="33">
        <f>Ocupacao_Calendario!G314*C314*30</f>
        <v>2465.1</v>
      </c>
      <c r="K314" s="33">
        <f>Ocupacao_Calendario!H314*C314*31</f>
        <v>2608.65</v>
      </c>
      <c r="L314" s="33">
        <f>Ocupacao_Calendario!I314*C314*31</f>
        <v>2209.68</v>
      </c>
      <c r="M314" s="33">
        <f>Ocupacao_Calendario!J314*C314*30</f>
        <v>2613.6</v>
      </c>
      <c r="N314" s="33">
        <f>Ocupacao_Calendario!K314*C314*31</f>
        <v>2884.86</v>
      </c>
      <c r="O314" s="33">
        <f>Ocupacao_Calendario!L314*C314*30</f>
        <v>2970</v>
      </c>
      <c r="P314" s="33">
        <f>Ocupacao_Calendario!M314*C314*31</f>
        <v>3007.62</v>
      </c>
      <c r="Q314" s="33">
        <f t="shared" si="1"/>
        <v>28848.6</v>
      </c>
      <c r="R314" s="33">
        <f>IFS(D314=2,vacation_home_main_costs!$M$2,D314=3,vacation_home_main_costs!$M$3,D314=4,vacation_home_main_costs!$M$4,D314=5,vacation_home_main_costs!$M$5,D314=6,vacation_home_main_costs!$M$6)</f>
        <v>34800</v>
      </c>
      <c r="S314" s="33">
        <f t="shared" si="19"/>
        <v>-5951.4</v>
      </c>
      <c r="T314" s="34" t="str">
        <f t="shared" si="3"/>
        <v>Prejuizo</v>
      </c>
    </row>
    <row r="315" ht="12.75" customHeight="1">
      <c r="A315" s="8">
        <v>1.745514E7</v>
      </c>
      <c r="B315" s="30" t="s">
        <v>359</v>
      </c>
      <c r="C315" s="11">
        <v>55.0</v>
      </c>
      <c r="D315" s="24">
        <v>3.0</v>
      </c>
      <c r="E315" s="33">
        <f>Ocupacao_Calendario!B315*C315*31</f>
        <v>1040.05</v>
      </c>
      <c r="F315" s="33">
        <f>Ocupacao_Calendario!C315*C315*28</f>
        <v>1386</v>
      </c>
      <c r="G315" s="33">
        <f>Ocupacao_Calendario!D315*C315*31</f>
        <v>1074.15</v>
      </c>
      <c r="H315" s="33">
        <f>Ocupacao_Calendario!E315*C315*30</f>
        <v>1023</v>
      </c>
      <c r="I315" s="33">
        <f>Ocupacao_Calendario!F315*C315*31</f>
        <v>1040.05</v>
      </c>
      <c r="J315" s="33">
        <f>Ocupacao_Calendario!G315*C315*30</f>
        <v>1386</v>
      </c>
      <c r="K315" s="33">
        <f>Ocupacao_Calendario!H315*C315*31</f>
        <v>1705</v>
      </c>
      <c r="L315" s="33">
        <f>Ocupacao_Calendario!I315*C315*31</f>
        <v>1193.5</v>
      </c>
      <c r="M315" s="33">
        <f>Ocupacao_Calendario!J315*C315*30</f>
        <v>1567.5</v>
      </c>
      <c r="N315" s="33">
        <f>Ocupacao_Calendario!K315*C315*31</f>
        <v>1585.65</v>
      </c>
      <c r="O315" s="33">
        <f>Ocupacao_Calendario!L315*C315*30</f>
        <v>1287</v>
      </c>
      <c r="P315" s="33">
        <f>Ocupacao_Calendario!M315*C315*31</f>
        <v>1619.75</v>
      </c>
      <c r="Q315" s="33">
        <f t="shared" si="1"/>
        <v>15907.65</v>
      </c>
      <c r="R315" s="33">
        <f>IFS(D315=2,vacation_home_main_costs!$M$2,D315=3,vacation_home_main_costs!$M$3,D315=4,vacation_home_main_costs!$M$4,D315=5,vacation_home_main_costs!$M$5,D315=6,vacation_home_main_costs!$M$6)</f>
        <v>34800</v>
      </c>
      <c r="S315" s="33">
        <f t="shared" si="19"/>
        <v>-18892.35</v>
      </c>
      <c r="T315" s="34" t="str">
        <f t="shared" si="3"/>
        <v>Prejuizo</v>
      </c>
    </row>
    <row r="316" ht="12.75" customHeight="1">
      <c r="A316" s="8">
        <v>1.7954004E7</v>
      </c>
      <c r="B316" s="30" t="s">
        <v>360</v>
      </c>
      <c r="C316" s="11">
        <v>119.0</v>
      </c>
      <c r="D316" s="24">
        <v>5.0</v>
      </c>
      <c r="E316" s="33">
        <f>Ocupacao_Calendario!B316*C316*31</f>
        <v>3172.54</v>
      </c>
      <c r="F316" s="33">
        <f>Ocupacao_Calendario!C316*C316*28</f>
        <v>2998.8</v>
      </c>
      <c r="G316" s="33">
        <f>Ocupacao_Calendario!D316*C316*31</f>
        <v>1623.16</v>
      </c>
      <c r="H316" s="33">
        <f>Ocupacao_Calendario!E316*C316*30</f>
        <v>2820.3</v>
      </c>
      <c r="I316" s="33">
        <f>Ocupacao_Calendario!F316*C316*31</f>
        <v>2656.08</v>
      </c>
      <c r="J316" s="33">
        <f>Ocupacao_Calendario!G316*C316*30</f>
        <v>2998.8</v>
      </c>
      <c r="K316" s="33">
        <f>Ocupacao_Calendario!H316*C316*31</f>
        <v>2914.31</v>
      </c>
      <c r="L316" s="33">
        <f>Ocupacao_Calendario!I316*C316*31</f>
        <v>3541.44</v>
      </c>
      <c r="M316" s="33">
        <f>Ocupacao_Calendario!J316*C316*30</f>
        <v>3141.6</v>
      </c>
      <c r="N316" s="33">
        <f>Ocupacao_Calendario!K316*C316*31</f>
        <v>2951.2</v>
      </c>
      <c r="O316" s="33">
        <f>Ocupacao_Calendario!L316*C316*30</f>
        <v>2856</v>
      </c>
      <c r="P316" s="33">
        <f>Ocupacao_Calendario!M316*C316*31</f>
        <v>3320.1</v>
      </c>
      <c r="Q316" s="33">
        <f t="shared" si="1"/>
        <v>34994.33</v>
      </c>
      <c r="R316" s="33">
        <f>IFS(D316=2,vacation_home_main_costs!$M$2,D316=3,vacation_home_main_costs!$M$3,D316=4,vacation_home_main_costs!$M$4,D316=5,vacation_home_main_costs!$M$5,D316=6,vacation_home_main_costs!$M$6)</f>
        <v>45400</v>
      </c>
      <c r="S316" s="33">
        <f t="shared" si="19"/>
        <v>-10405.67</v>
      </c>
      <c r="T316" s="34" t="str">
        <f t="shared" si="3"/>
        <v>Prejuizo</v>
      </c>
    </row>
    <row r="317" ht="12.75" customHeight="1">
      <c r="A317" s="8">
        <v>1.9626737E7</v>
      </c>
      <c r="B317" s="30" t="s">
        <v>361</v>
      </c>
      <c r="C317" s="11">
        <v>115.0</v>
      </c>
      <c r="D317" s="24">
        <v>3.0</v>
      </c>
      <c r="E317" s="33">
        <f>Ocupacao_Calendario!B317*C317*31</f>
        <v>3279.8</v>
      </c>
      <c r="F317" s="33">
        <f>Ocupacao_Calendario!C317*C317*28</f>
        <v>2254</v>
      </c>
      <c r="G317" s="33">
        <f>Ocupacao_Calendario!D317*C317*31</f>
        <v>1746.85</v>
      </c>
      <c r="H317" s="33">
        <f>Ocupacao_Calendario!E317*C317*30</f>
        <v>1828.5</v>
      </c>
      <c r="I317" s="33">
        <f>Ocupacao_Calendario!F317*C317*31</f>
        <v>2531.15</v>
      </c>
      <c r="J317" s="33">
        <f>Ocupacao_Calendario!G317*C317*30</f>
        <v>2760</v>
      </c>
      <c r="K317" s="33">
        <f>Ocupacao_Calendario!H317*C317*31</f>
        <v>2887.65</v>
      </c>
      <c r="L317" s="33">
        <f>Ocupacao_Calendario!I317*C317*31</f>
        <v>2816.35</v>
      </c>
      <c r="M317" s="33">
        <f>Ocupacao_Calendario!J317*C317*30</f>
        <v>2760</v>
      </c>
      <c r="N317" s="33">
        <f>Ocupacao_Calendario!K317*C317*31</f>
        <v>2887.65</v>
      </c>
      <c r="O317" s="33">
        <f>Ocupacao_Calendario!L317*C317*30</f>
        <v>3139.5</v>
      </c>
      <c r="P317" s="33">
        <f>Ocupacao_Calendario!M317*C317*31</f>
        <v>2566.8</v>
      </c>
      <c r="Q317" s="33">
        <f t="shared" si="1"/>
        <v>31458.25</v>
      </c>
      <c r="R317" s="33">
        <f>IFS(D317=2,vacation_home_main_costs!$M$2,D317=3,vacation_home_main_costs!$M$3,D317=4,vacation_home_main_costs!$M$4,D317=5,vacation_home_main_costs!$M$5,D317=6,vacation_home_main_costs!$M$6)</f>
        <v>34800</v>
      </c>
      <c r="S317" s="33">
        <f t="shared" si="19"/>
        <v>-3341.75</v>
      </c>
      <c r="T317" s="34" t="str">
        <f t="shared" si="3"/>
        <v>Prejuizo</v>
      </c>
    </row>
    <row r="318" ht="12.75" customHeight="1">
      <c r="A318" s="8">
        <v>1700198.0</v>
      </c>
      <c r="B318" s="30" t="s">
        <v>362</v>
      </c>
      <c r="C318" s="11">
        <v>70.0</v>
      </c>
      <c r="D318" s="24">
        <v>3.0</v>
      </c>
      <c r="E318" s="33">
        <f>Ocupacao_Calendario!B318*C318*31</f>
        <v>1757.7</v>
      </c>
      <c r="F318" s="33">
        <f>Ocupacao_Calendario!C318*C318*28</f>
        <v>1411.2</v>
      </c>
      <c r="G318" s="33">
        <f>Ocupacao_Calendario!D318*C318*31</f>
        <v>1085</v>
      </c>
      <c r="H318" s="33">
        <f>Ocupacao_Calendario!E318*C318*30</f>
        <v>1722</v>
      </c>
      <c r="I318" s="33">
        <f>Ocupacao_Calendario!F318*C318*31</f>
        <v>1605.8</v>
      </c>
      <c r="J318" s="33">
        <f>Ocupacao_Calendario!G318*C318*30</f>
        <v>2037</v>
      </c>
      <c r="K318" s="33">
        <f>Ocupacao_Calendario!H318*C318*31</f>
        <v>1692.6</v>
      </c>
      <c r="L318" s="33">
        <f>Ocupacao_Calendario!I318*C318*31</f>
        <v>2083.2</v>
      </c>
      <c r="M318" s="33">
        <f>Ocupacao_Calendario!J318*C318*30</f>
        <v>1638</v>
      </c>
      <c r="N318" s="33">
        <f>Ocupacao_Calendario!K318*C318*31</f>
        <v>2126.6</v>
      </c>
      <c r="O318" s="33">
        <f>Ocupacao_Calendario!L318*C318*30</f>
        <v>1869</v>
      </c>
      <c r="P318" s="33">
        <f>Ocupacao_Calendario!M318*C318*31</f>
        <v>2083.2</v>
      </c>
      <c r="Q318" s="33">
        <f t="shared" si="1"/>
        <v>21111.3</v>
      </c>
      <c r="R318" s="33">
        <f>IFS(D318=2,vacation_home_main_costs!$M$2,D318=3,vacation_home_main_costs!$M$3,D318=4,vacation_home_main_costs!$M$4,D318=5,vacation_home_main_costs!$M$5,D318=6,vacation_home_main_costs!$M$6)</f>
        <v>34800</v>
      </c>
      <c r="S318" s="33">
        <f t="shared" si="19"/>
        <v>-13688.7</v>
      </c>
      <c r="T318" s="34" t="str">
        <f t="shared" si="3"/>
        <v>Prejuizo</v>
      </c>
    </row>
    <row r="319" ht="12.75" customHeight="1">
      <c r="A319" s="8">
        <v>1728673.0</v>
      </c>
      <c r="B319" s="30" t="s">
        <v>363</v>
      </c>
      <c r="C319" s="11">
        <v>85.0</v>
      </c>
      <c r="D319" s="24">
        <v>3.0</v>
      </c>
      <c r="E319" s="33">
        <f>Ocupacao_Calendario!B319*C319*31</f>
        <v>1686.4</v>
      </c>
      <c r="F319" s="33">
        <f>Ocupacao_Calendario!C319*C319*28</f>
        <v>1618.4</v>
      </c>
      <c r="G319" s="33">
        <f>Ocupacao_Calendario!D319*C319*31</f>
        <v>1712.75</v>
      </c>
      <c r="H319" s="33">
        <f>Ocupacao_Calendario!E319*C319*30</f>
        <v>2244</v>
      </c>
      <c r="I319" s="33">
        <f>Ocupacao_Calendario!F319*C319*31</f>
        <v>1607.35</v>
      </c>
      <c r="J319" s="33">
        <f>Ocupacao_Calendario!G319*C319*30</f>
        <v>2065.5</v>
      </c>
      <c r="K319" s="33">
        <f>Ocupacao_Calendario!H319*C319*31</f>
        <v>2134.35</v>
      </c>
      <c r="L319" s="33">
        <f>Ocupacao_Calendario!I319*C319*31</f>
        <v>2187.05</v>
      </c>
      <c r="M319" s="33">
        <f>Ocupacao_Calendario!J319*C319*30</f>
        <v>1938</v>
      </c>
      <c r="N319" s="33">
        <f>Ocupacao_Calendario!K319*C319*31</f>
        <v>2055.3</v>
      </c>
      <c r="O319" s="33">
        <f>Ocupacao_Calendario!L319*C319*30</f>
        <v>1989</v>
      </c>
      <c r="P319" s="33">
        <f>Ocupacao_Calendario!M319*C319*31</f>
        <v>2028.95</v>
      </c>
      <c r="Q319" s="33">
        <f t="shared" si="1"/>
        <v>23267.05</v>
      </c>
      <c r="R319" s="33">
        <f>IFS(D319=2,vacation_home_main_costs!$M$2,D319=3,vacation_home_main_costs!$M$3,D319=4,vacation_home_main_costs!$M$4,D319=5,vacation_home_main_costs!$M$5,D319=6,vacation_home_main_costs!$M$6)</f>
        <v>34800</v>
      </c>
      <c r="S319" s="33">
        <f t="shared" si="19"/>
        <v>-11532.95</v>
      </c>
      <c r="T319" s="34" t="str">
        <f t="shared" si="3"/>
        <v>Prejuizo</v>
      </c>
    </row>
    <row r="320" ht="12.75" customHeight="1">
      <c r="A320" s="8">
        <v>2206869.0</v>
      </c>
      <c r="B320" s="30" t="s">
        <v>364</v>
      </c>
      <c r="C320" s="11">
        <v>81.0</v>
      </c>
      <c r="D320" s="24">
        <v>2.0</v>
      </c>
      <c r="E320" s="33">
        <f>Ocupacao_Calendario!B320*C320*31</f>
        <v>2059.02</v>
      </c>
      <c r="F320" s="33">
        <f>Ocupacao_Calendario!C320*C320*28</f>
        <v>2041.2</v>
      </c>
      <c r="G320" s="33">
        <f>Ocupacao_Calendario!D320*C320*31</f>
        <v>1581.93</v>
      </c>
      <c r="H320" s="33">
        <f>Ocupacao_Calendario!E320*C320*30</f>
        <v>1871.1</v>
      </c>
      <c r="I320" s="33">
        <f>Ocupacao_Calendario!F320*C320*31</f>
        <v>1004.4</v>
      </c>
      <c r="J320" s="33">
        <f>Ocupacao_Calendario!G320*C320*30</f>
        <v>2138.4</v>
      </c>
      <c r="K320" s="33">
        <f>Ocupacao_Calendario!H320*C320*31</f>
        <v>2033.91</v>
      </c>
      <c r="L320" s="33">
        <f>Ocupacao_Calendario!I320*C320*31</f>
        <v>2033.91</v>
      </c>
      <c r="M320" s="33">
        <f>Ocupacao_Calendario!J320*C320*30</f>
        <v>1846.8</v>
      </c>
      <c r="N320" s="33">
        <f>Ocupacao_Calendario!K320*C320*31</f>
        <v>2134.35</v>
      </c>
      <c r="O320" s="33">
        <f>Ocupacao_Calendario!L320*C320*30</f>
        <v>1871.1</v>
      </c>
      <c r="P320" s="33">
        <f>Ocupacao_Calendario!M320*C320*31</f>
        <v>1782.81</v>
      </c>
      <c r="Q320" s="33">
        <f t="shared" si="1"/>
        <v>22398.93</v>
      </c>
      <c r="R320" s="33">
        <f>IFS(D320=2,vacation_home_main_costs!$M$2,D320=3,vacation_home_main_costs!$M$3,D320=4,vacation_home_main_costs!$M$4,D320=5,vacation_home_main_costs!$M$5,D320=6,vacation_home_main_costs!$M$6)</f>
        <v>31100</v>
      </c>
      <c r="S320" s="33">
        <f t="shared" si="19"/>
        <v>-8701.07</v>
      </c>
      <c r="T320" s="34" t="str">
        <f t="shared" si="3"/>
        <v>Prejuizo</v>
      </c>
    </row>
    <row r="321" ht="12.75" customHeight="1">
      <c r="A321" s="8">
        <v>6133023.0</v>
      </c>
      <c r="B321" s="30" t="s">
        <v>365</v>
      </c>
      <c r="C321" s="11">
        <v>123.0</v>
      </c>
      <c r="D321" s="24">
        <v>3.0</v>
      </c>
      <c r="E321" s="33">
        <f>Ocupacao_Calendario!B321*C321*31</f>
        <v>2364.06</v>
      </c>
      <c r="F321" s="33">
        <f>Ocupacao_Calendario!C321*C321*28</f>
        <v>2548.56</v>
      </c>
      <c r="G321" s="33">
        <f>Ocupacao_Calendario!D321*C321*31</f>
        <v>1944.63</v>
      </c>
      <c r="H321" s="33">
        <f>Ocupacao_Calendario!E321*C321*30</f>
        <v>2509.2</v>
      </c>
      <c r="I321" s="33">
        <f>Ocupacao_Calendario!F321*C321*31</f>
        <v>1601.46</v>
      </c>
      <c r="J321" s="33">
        <f>Ocupacao_Calendario!G321*C321*30</f>
        <v>2952</v>
      </c>
      <c r="K321" s="33">
        <f>Ocupacao_Calendario!H321*C321*31</f>
        <v>3393.57</v>
      </c>
      <c r="L321" s="33">
        <f>Ocupacao_Calendario!I321*C321*31</f>
        <v>3736.74</v>
      </c>
      <c r="M321" s="33">
        <f>Ocupacao_Calendario!J321*C321*30</f>
        <v>2878.2</v>
      </c>
      <c r="N321" s="33">
        <f>Ocupacao_Calendario!K321*C321*31</f>
        <v>3241.05</v>
      </c>
      <c r="O321" s="33">
        <f>Ocupacao_Calendario!L321*C321*30</f>
        <v>3321</v>
      </c>
      <c r="P321" s="33">
        <f>Ocupacao_Calendario!M321*C321*31</f>
        <v>3126.66</v>
      </c>
      <c r="Q321" s="33">
        <f t="shared" si="1"/>
        <v>33617.13</v>
      </c>
      <c r="R321" s="33">
        <f>IFS(D321=2,vacation_home_main_costs!$M$2,D321=3,vacation_home_main_costs!$M$3,D321=4,vacation_home_main_costs!$M$4,D321=5,vacation_home_main_costs!$M$5,D321=6,vacation_home_main_costs!$M$6)</f>
        <v>34800</v>
      </c>
      <c r="S321" s="33">
        <f t="shared" si="19"/>
        <v>-1182.87</v>
      </c>
      <c r="T321" s="34" t="str">
        <f t="shared" si="3"/>
        <v>Prejuizo</v>
      </c>
    </row>
    <row r="322" ht="12.75" customHeight="1">
      <c r="A322" s="8">
        <v>6184085.0</v>
      </c>
      <c r="B322" s="30" t="s">
        <v>366</v>
      </c>
      <c r="C322" s="11">
        <v>119.0</v>
      </c>
      <c r="D322" s="24">
        <v>3.0</v>
      </c>
      <c r="E322" s="33">
        <f>Ocupacao_Calendario!B322*C322*31</f>
        <v>2692.97</v>
      </c>
      <c r="F322" s="33">
        <f>Ocupacao_Calendario!C322*C322*28</f>
        <v>3298.68</v>
      </c>
      <c r="G322" s="33">
        <f>Ocupacao_Calendario!D322*C322*31</f>
        <v>2028.95</v>
      </c>
      <c r="H322" s="33">
        <f>Ocupacao_Calendario!E322*C322*30</f>
        <v>1785</v>
      </c>
      <c r="I322" s="33">
        <f>Ocupacao_Calendario!F322*C322*31</f>
        <v>1512.49</v>
      </c>
      <c r="J322" s="33">
        <f>Ocupacao_Calendario!G322*C322*30</f>
        <v>2748.9</v>
      </c>
      <c r="K322" s="33">
        <f>Ocupacao_Calendario!H322*C322*31</f>
        <v>3061.87</v>
      </c>
      <c r="L322" s="33">
        <f>Ocupacao_Calendario!I322*C322*31</f>
        <v>3356.99</v>
      </c>
      <c r="M322" s="33">
        <f>Ocupacao_Calendario!J322*C322*30</f>
        <v>3248.7</v>
      </c>
      <c r="N322" s="33">
        <f>Ocupacao_Calendario!K322*C322*31</f>
        <v>2656.08</v>
      </c>
      <c r="O322" s="33">
        <f>Ocupacao_Calendario!L322*C322*30</f>
        <v>2784.6</v>
      </c>
      <c r="P322" s="33">
        <f>Ocupacao_Calendario!M322*C322*31</f>
        <v>3689</v>
      </c>
      <c r="Q322" s="33">
        <f t="shared" si="1"/>
        <v>32864.23</v>
      </c>
      <c r="R322" s="33">
        <f>IFS(D322=2,vacation_home_main_costs!$M$2,D322=3,vacation_home_main_costs!$M$3,D322=4,vacation_home_main_costs!$M$4,D322=5,vacation_home_main_costs!$M$5,D322=6,vacation_home_main_costs!$M$6)</f>
        <v>34800</v>
      </c>
      <c r="S322" s="33">
        <f t="shared" si="19"/>
        <v>-1935.77</v>
      </c>
      <c r="T322" s="34" t="str">
        <f t="shared" si="3"/>
        <v>Prejuizo</v>
      </c>
    </row>
    <row r="323" ht="12.75" customHeight="1">
      <c r="A323" s="8">
        <v>6629060.0</v>
      </c>
      <c r="B323" s="30" t="s">
        <v>367</v>
      </c>
      <c r="C323" s="11">
        <v>100.0</v>
      </c>
      <c r="D323" s="24">
        <v>2.0</v>
      </c>
      <c r="E323" s="33">
        <f>Ocupacao_Calendario!B323*C323*31</f>
        <v>3007</v>
      </c>
      <c r="F323" s="33">
        <f>Ocupacao_Calendario!C323*C323*28</f>
        <v>1876</v>
      </c>
      <c r="G323" s="33">
        <f>Ocupacao_Calendario!D323*C323*31</f>
        <v>1953</v>
      </c>
      <c r="H323" s="33">
        <f>Ocupacao_Calendario!E323*C323*30</f>
        <v>1710</v>
      </c>
      <c r="I323" s="33">
        <f>Ocupacao_Calendario!F323*C323*31</f>
        <v>1829</v>
      </c>
      <c r="J323" s="33">
        <f>Ocupacao_Calendario!G323*C323*30</f>
        <v>2430</v>
      </c>
      <c r="K323" s="33">
        <f>Ocupacao_Calendario!H323*C323*31</f>
        <v>2263</v>
      </c>
      <c r="L323" s="33">
        <f>Ocupacao_Calendario!I323*C323*31</f>
        <v>2139</v>
      </c>
      <c r="M323" s="33">
        <f>Ocupacao_Calendario!J323*C323*30</f>
        <v>2730</v>
      </c>
      <c r="N323" s="33">
        <f>Ocupacao_Calendario!K323*C323*31</f>
        <v>2325</v>
      </c>
      <c r="O323" s="33">
        <f>Ocupacao_Calendario!L323*C323*30</f>
        <v>2970</v>
      </c>
      <c r="P323" s="33">
        <f>Ocupacao_Calendario!M323*C323*31</f>
        <v>2573</v>
      </c>
      <c r="Q323" s="33">
        <f t="shared" si="1"/>
        <v>27805</v>
      </c>
      <c r="R323" s="33">
        <f>IFS(D323=2,vacation_home_main_costs!$M$2,D323=3,vacation_home_main_costs!$M$3,D323=4,vacation_home_main_costs!$M$4,D323=5,vacation_home_main_costs!$M$5,D323=6,vacation_home_main_costs!$M$6)</f>
        <v>31100</v>
      </c>
      <c r="S323" s="33">
        <f t="shared" si="19"/>
        <v>-3295</v>
      </c>
      <c r="T323" s="34" t="str">
        <f t="shared" si="3"/>
        <v>Prejuizo</v>
      </c>
    </row>
    <row r="324" ht="12.75" customHeight="1">
      <c r="A324" s="8">
        <v>7158567.0</v>
      </c>
      <c r="B324" s="30" t="s">
        <v>368</v>
      </c>
      <c r="C324" s="11">
        <v>119.0</v>
      </c>
      <c r="D324" s="24">
        <v>2.0</v>
      </c>
      <c r="E324" s="33">
        <f>Ocupacao_Calendario!B324*C324*31</f>
        <v>2729.86</v>
      </c>
      <c r="F324" s="33">
        <f>Ocupacao_Calendario!C324*C324*28</f>
        <v>2332.4</v>
      </c>
      <c r="G324" s="33">
        <f>Ocupacao_Calendario!D324*C324*31</f>
        <v>1770.72</v>
      </c>
      <c r="H324" s="33">
        <f>Ocupacao_Calendario!E324*C324*30</f>
        <v>1927.8</v>
      </c>
      <c r="I324" s="33">
        <f>Ocupacao_Calendario!F324*C324*31</f>
        <v>2397.85</v>
      </c>
      <c r="J324" s="33">
        <f>Ocupacao_Calendario!G324*C324*30</f>
        <v>3105.9</v>
      </c>
      <c r="K324" s="33">
        <f>Ocupacao_Calendario!H324*C324*31</f>
        <v>2877.42</v>
      </c>
      <c r="L324" s="33">
        <f>Ocupacao_Calendario!I324*C324*31</f>
        <v>2656.08</v>
      </c>
      <c r="M324" s="33">
        <f>Ocupacao_Calendario!J324*C324*30</f>
        <v>2713.2</v>
      </c>
      <c r="N324" s="33">
        <f>Ocupacao_Calendario!K324*C324*31</f>
        <v>3320.1</v>
      </c>
      <c r="O324" s="33">
        <f>Ocupacao_Calendario!L324*C324*30</f>
        <v>2534.7</v>
      </c>
      <c r="P324" s="33">
        <f>Ocupacao_Calendario!M324*C324*31</f>
        <v>3135.65</v>
      </c>
      <c r="Q324" s="33">
        <f t="shared" si="1"/>
        <v>31501.68</v>
      </c>
      <c r="R324" s="33">
        <f>IFS(D324=2,vacation_home_main_costs!$M$2,D324=3,vacation_home_main_costs!$M$3,D324=4,vacation_home_main_costs!$M$4,D324=5,vacation_home_main_costs!$M$5,D324=6,vacation_home_main_costs!$M$6)</f>
        <v>31100</v>
      </c>
      <c r="S324" s="33">
        <f t="shared" si="19"/>
        <v>401.68</v>
      </c>
      <c r="T324" s="34" t="str">
        <f t="shared" si="3"/>
        <v>Lucro</v>
      </c>
    </row>
    <row r="325" ht="12.75" customHeight="1">
      <c r="A325" s="8">
        <v>8185243.0</v>
      </c>
      <c r="B325" s="30" t="s">
        <v>369</v>
      </c>
      <c r="C325" s="11">
        <v>108.0</v>
      </c>
      <c r="D325" s="24">
        <v>3.0</v>
      </c>
      <c r="E325" s="33">
        <f>Ocupacao_Calendario!B325*C325*31</f>
        <v>2644.92</v>
      </c>
      <c r="F325" s="33">
        <f>Ocupacao_Calendario!C325*C325*28</f>
        <v>2933.28</v>
      </c>
      <c r="G325" s="33">
        <f>Ocupacao_Calendario!D325*C325*31</f>
        <v>2845.8</v>
      </c>
      <c r="H325" s="33">
        <f>Ocupacao_Calendario!E325*C325*30</f>
        <v>2300.4</v>
      </c>
      <c r="I325" s="33">
        <f>Ocupacao_Calendario!F325*C325*31</f>
        <v>2511</v>
      </c>
      <c r="J325" s="33">
        <f>Ocupacao_Calendario!G325*C325*30</f>
        <v>2235.6</v>
      </c>
      <c r="K325" s="33">
        <f>Ocupacao_Calendario!H325*C325*31</f>
        <v>3314.52</v>
      </c>
      <c r="L325" s="33">
        <f>Ocupacao_Calendario!I325*C325*31</f>
        <v>3348</v>
      </c>
      <c r="M325" s="33">
        <f>Ocupacao_Calendario!J325*C325*30</f>
        <v>2786.4</v>
      </c>
      <c r="N325" s="33">
        <f>Ocupacao_Calendario!K325*C325*31</f>
        <v>2644.92</v>
      </c>
      <c r="O325" s="33">
        <f>Ocupacao_Calendario!L325*C325*30</f>
        <v>2851.2</v>
      </c>
      <c r="P325" s="33">
        <f>Ocupacao_Calendario!M325*C325*31</f>
        <v>2711.88</v>
      </c>
      <c r="Q325" s="33">
        <f t="shared" si="1"/>
        <v>33127.92</v>
      </c>
      <c r="R325" s="33">
        <f>IFS(D325=2,vacation_home_main_costs!$M$2,D325=3,vacation_home_main_costs!$M$3,D325=4,vacation_home_main_costs!$M$4,D325=5,vacation_home_main_costs!$M$5,D325=6,vacation_home_main_costs!$M$6)</f>
        <v>34800</v>
      </c>
      <c r="S325" s="33">
        <f t="shared" si="19"/>
        <v>-1672.08</v>
      </c>
      <c r="T325" s="34" t="str">
        <f t="shared" si="3"/>
        <v>Prejuizo</v>
      </c>
    </row>
    <row r="326" ht="12.75" customHeight="1">
      <c r="A326" s="8">
        <v>8552155.0</v>
      </c>
      <c r="B326" s="30" t="s">
        <v>370</v>
      </c>
      <c r="C326" s="11">
        <v>150.0</v>
      </c>
      <c r="D326" s="24">
        <v>3.0</v>
      </c>
      <c r="E326" s="33">
        <f>Ocupacao_Calendario!B326*C326*31</f>
        <v>4278</v>
      </c>
      <c r="F326" s="33">
        <f>Ocupacao_Calendario!C326*C326*28</f>
        <v>2982</v>
      </c>
      <c r="G326" s="33">
        <f>Ocupacao_Calendario!D326*C326*31</f>
        <v>4045.5</v>
      </c>
      <c r="H326" s="33">
        <f>Ocupacao_Calendario!E326*C326*30</f>
        <v>3600</v>
      </c>
      <c r="I326" s="33">
        <f>Ocupacao_Calendario!F326*C326*31</f>
        <v>3720</v>
      </c>
      <c r="J326" s="33">
        <f>Ocupacao_Calendario!G326*C326*30</f>
        <v>4140</v>
      </c>
      <c r="K326" s="33">
        <f>Ocupacao_Calendario!H326*C326*31</f>
        <v>3580.5</v>
      </c>
      <c r="L326" s="33">
        <f>Ocupacao_Calendario!I326*C326*31</f>
        <v>3348</v>
      </c>
      <c r="M326" s="33">
        <f>Ocupacao_Calendario!J326*C326*30</f>
        <v>3420</v>
      </c>
      <c r="N326" s="33">
        <f>Ocupacao_Calendario!K326*C326*31</f>
        <v>4464</v>
      </c>
      <c r="O326" s="33">
        <f>Ocupacao_Calendario!L326*C326*30</f>
        <v>3960</v>
      </c>
      <c r="P326" s="33">
        <f>Ocupacao_Calendario!M326*C326*31</f>
        <v>3534</v>
      </c>
      <c r="Q326" s="33">
        <f t="shared" si="1"/>
        <v>45072</v>
      </c>
      <c r="R326" s="33">
        <f>IFS(D326=2,vacation_home_main_costs!$M$2,D326=3,vacation_home_main_costs!$M$3,D326=4,vacation_home_main_costs!$M$4,D326=5,vacation_home_main_costs!$M$5,D326=6,vacation_home_main_costs!$M$6)</f>
        <v>34800</v>
      </c>
      <c r="S326" s="33">
        <f t="shared" si="19"/>
        <v>10272</v>
      </c>
      <c r="T326" s="34" t="str">
        <f t="shared" si="3"/>
        <v>Lucro</v>
      </c>
    </row>
    <row r="327" ht="12.75" customHeight="1">
      <c r="A327" s="8">
        <v>8608361.0</v>
      </c>
      <c r="B327" s="30" t="s">
        <v>371</v>
      </c>
      <c r="C327" s="11">
        <v>82.0</v>
      </c>
      <c r="D327" s="24">
        <v>2.0</v>
      </c>
      <c r="E327" s="33">
        <f>Ocupacao_Calendario!B327*C327*31</f>
        <v>2516.58</v>
      </c>
      <c r="F327" s="33">
        <f>Ocupacao_Calendario!C327*C327*28</f>
        <v>2250.08</v>
      </c>
      <c r="G327" s="33">
        <f>Ocupacao_Calendario!D327*C327*31</f>
        <v>2186.12</v>
      </c>
      <c r="H327" s="33">
        <f>Ocupacao_Calendario!E327*C327*30</f>
        <v>1525.2</v>
      </c>
      <c r="I327" s="33">
        <f>Ocupacao_Calendario!F327*C327*31</f>
        <v>1067.64</v>
      </c>
      <c r="J327" s="33">
        <f>Ocupacao_Calendario!G327*C327*30</f>
        <v>1869.6</v>
      </c>
      <c r="K327" s="33">
        <f>Ocupacao_Calendario!H327*C327*31</f>
        <v>2160.7</v>
      </c>
      <c r="L327" s="33">
        <f>Ocupacao_Calendario!I327*C327*31</f>
        <v>1728.56</v>
      </c>
      <c r="M327" s="33">
        <f>Ocupacao_Calendario!J327*C327*30</f>
        <v>2140.2</v>
      </c>
      <c r="N327" s="33">
        <f>Ocupacao_Calendario!K327*C327*31</f>
        <v>2109.86</v>
      </c>
      <c r="O327" s="33">
        <f>Ocupacao_Calendario!L327*C327*30</f>
        <v>2041.8</v>
      </c>
      <c r="P327" s="33">
        <f>Ocupacao_Calendario!M327*C327*31</f>
        <v>2236.96</v>
      </c>
      <c r="Q327" s="33">
        <f t="shared" si="1"/>
        <v>23833.3</v>
      </c>
      <c r="R327" s="33">
        <f>IFS(D327=2,vacation_home_main_costs!$M$2,D327=3,vacation_home_main_costs!$M$3,D327=4,vacation_home_main_costs!$M$4,D327=5,vacation_home_main_costs!$M$5,D327=6,vacation_home_main_costs!$M$6)</f>
        <v>31100</v>
      </c>
      <c r="S327" s="33">
        <f t="shared" si="19"/>
        <v>-7266.7</v>
      </c>
      <c r="T327" s="34" t="str">
        <f t="shared" si="3"/>
        <v>Prejuizo</v>
      </c>
    </row>
    <row r="328" ht="12.75" customHeight="1">
      <c r="A328" s="8">
        <v>9488794.0</v>
      </c>
      <c r="B328" s="30" t="s">
        <v>372</v>
      </c>
      <c r="C328" s="11">
        <v>91.0</v>
      </c>
      <c r="D328" s="24">
        <v>4.0</v>
      </c>
      <c r="E328" s="33">
        <f>Ocupacao_Calendario!B328*C328*31</f>
        <v>2482.48</v>
      </c>
      <c r="F328" s="33">
        <f>Ocupacao_Calendario!C328*C328*28</f>
        <v>2165.8</v>
      </c>
      <c r="G328" s="33">
        <f>Ocupacao_Calendario!D328*C328*31</f>
        <v>2369.64</v>
      </c>
      <c r="H328" s="33">
        <f>Ocupacao_Calendario!E328*C328*30</f>
        <v>1528.8</v>
      </c>
      <c r="I328" s="33">
        <f>Ocupacao_Calendario!F328*C328*31</f>
        <v>1749.02</v>
      </c>
      <c r="J328" s="33">
        <f>Ocupacao_Calendario!G328*C328*30</f>
        <v>2702.7</v>
      </c>
      <c r="K328" s="33">
        <f>Ocupacao_Calendario!H328*C328*31</f>
        <v>2172.17</v>
      </c>
      <c r="L328" s="33">
        <f>Ocupacao_Calendario!I328*C328*31</f>
        <v>2821</v>
      </c>
      <c r="M328" s="33">
        <f>Ocupacao_Calendario!J328*C328*30</f>
        <v>2457</v>
      </c>
      <c r="N328" s="33">
        <f>Ocupacao_Calendario!K328*C328*31</f>
        <v>2341.43</v>
      </c>
      <c r="O328" s="33">
        <f>Ocupacao_Calendario!L328*C328*30</f>
        <v>2538.9</v>
      </c>
      <c r="P328" s="33">
        <f>Ocupacao_Calendario!M328*C328*31</f>
        <v>2313.22</v>
      </c>
      <c r="Q328" s="33">
        <f t="shared" si="1"/>
        <v>27642.16</v>
      </c>
      <c r="R328" s="33">
        <f>IFS(D328=2,vacation_home_main_costs!$M$2,D328=3,vacation_home_main_costs!$M$3,D328=4,vacation_home_main_costs!$M$4,D328=5,vacation_home_main_costs!$M$5,D328=6,vacation_home_main_costs!$M$6)</f>
        <v>40660</v>
      </c>
      <c r="S328" s="33">
        <f t="shared" si="19"/>
        <v>-13017.84</v>
      </c>
      <c r="T328" s="34" t="str">
        <f t="shared" si="3"/>
        <v>Prejuizo</v>
      </c>
    </row>
    <row r="329" ht="12.75" customHeight="1">
      <c r="A329" s="8">
        <v>1.1336987E7</v>
      </c>
      <c r="B329" s="30" t="s">
        <v>373</v>
      </c>
      <c r="C329" s="11">
        <v>107.0</v>
      </c>
      <c r="D329" s="24">
        <v>3.0</v>
      </c>
      <c r="E329" s="33">
        <f>Ocupacao_Calendario!B329*C329*31</f>
        <v>2819.45</v>
      </c>
      <c r="F329" s="33">
        <f>Ocupacao_Calendario!C329*C329*28</f>
        <v>2546.6</v>
      </c>
      <c r="G329" s="33">
        <f>Ocupacao_Calendario!D329*C329*31</f>
        <v>2189.22</v>
      </c>
      <c r="H329" s="33">
        <f>Ocupacao_Calendario!E329*C329*30</f>
        <v>2856.9</v>
      </c>
      <c r="I329" s="33">
        <f>Ocupacao_Calendario!F329*C329*31</f>
        <v>2719.94</v>
      </c>
      <c r="J329" s="33">
        <f>Ocupacao_Calendario!G329*C329*30</f>
        <v>2086.5</v>
      </c>
      <c r="K329" s="33">
        <f>Ocupacao_Calendario!H329*C329*31</f>
        <v>2885.79</v>
      </c>
      <c r="L329" s="33">
        <f>Ocupacao_Calendario!I329*C329*31</f>
        <v>2321.9</v>
      </c>
      <c r="M329" s="33">
        <f>Ocupacao_Calendario!J329*C329*30</f>
        <v>3177.9</v>
      </c>
      <c r="N329" s="33">
        <f>Ocupacao_Calendario!K329*C329*31</f>
        <v>2653.6</v>
      </c>
      <c r="O329" s="33">
        <f>Ocupacao_Calendario!L329*C329*30</f>
        <v>2953.2</v>
      </c>
      <c r="P329" s="33">
        <f>Ocupacao_Calendario!M329*C329*31</f>
        <v>2487.75</v>
      </c>
      <c r="Q329" s="33">
        <f t="shared" si="1"/>
        <v>31698.75</v>
      </c>
      <c r="R329" s="33">
        <f>IFS(D329=2,vacation_home_main_costs!$M$2,D329=3,vacation_home_main_costs!$M$3,D329=4,vacation_home_main_costs!$M$4,D329=5,vacation_home_main_costs!$M$5,D329=6,vacation_home_main_costs!$M$6)</f>
        <v>34800</v>
      </c>
      <c r="S329" s="33">
        <f t="shared" si="19"/>
        <v>-3101.25</v>
      </c>
      <c r="T329" s="34" t="str">
        <f t="shared" si="3"/>
        <v>Prejuizo</v>
      </c>
    </row>
    <row r="330" ht="12.75" customHeight="1">
      <c r="A330" s="8">
        <v>1.3060936E7</v>
      </c>
      <c r="B330" s="30" t="s">
        <v>374</v>
      </c>
      <c r="C330" s="11">
        <v>125.0</v>
      </c>
      <c r="D330" s="24">
        <v>5.0</v>
      </c>
      <c r="E330" s="33">
        <f>Ocupacao_Calendario!B330*C330*31</f>
        <v>2363.75</v>
      </c>
      <c r="F330" s="33">
        <f>Ocupacao_Calendario!C330*C330*28</f>
        <v>2835</v>
      </c>
      <c r="G330" s="33">
        <f>Ocupacao_Calendario!D330*C330*31</f>
        <v>2906.25</v>
      </c>
      <c r="H330" s="33">
        <f>Ocupacao_Calendario!E330*C330*30</f>
        <v>2737.5</v>
      </c>
      <c r="I330" s="33">
        <f>Ocupacao_Calendario!F330*C330*31</f>
        <v>1627.5</v>
      </c>
      <c r="J330" s="33">
        <f>Ocupacao_Calendario!G330*C330*30</f>
        <v>2550</v>
      </c>
      <c r="K330" s="33">
        <f>Ocupacao_Calendario!H330*C330*31</f>
        <v>3332.5</v>
      </c>
      <c r="L330" s="33">
        <f>Ocupacao_Calendario!I330*C330*31</f>
        <v>2906.25</v>
      </c>
      <c r="M330" s="33">
        <f>Ocupacao_Calendario!J330*C330*30</f>
        <v>2925</v>
      </c>
      <c r="N330" s="33">
        <f>Ocupacao_Calendario!K330*C330*31</f>
        <v>3836.25</v>
      </c>
      <c r="O330" s="33">
        <f>Ocupacao_Calendario!L330*C330*30</f>
        <v>3412.5</v>
      </c>
      <c r="P330" s="33">
        <f>Ocupacao_Calendario!M330*C330*31</f>
        <v>3100</v>
      </c>
      <c r="Q330" s="33">
        <f t="shared" si="1"/>
        <v>34532.5</v>
      </c>
      <c r="R330" s="33">
        <f>IFS(D330=2,vacation_home_main_costs!$M$2,D330=3,vacation_home_main_costs!$M$3,D330=4,vacation_home_main_costs!$M$4,D330=5,vacation_home_main_costs!$M$5,D330=6,vacation_home_main_costs!$M$6)</f>
        <v>45400</v>
      </c>
      <c r="S330" s="33">
        <f t="shared" si="19"/>
        <v>-10867.5</v>
      </c>
      <c r="T330" s="34" t="str">
        <f t="shared" si="3"/>
        <v>Prejuizo</v>
      </c>
    </row>
    <row r="331" ht="12.75" customHeight="1">
      <c r="A331" s="8">
        <v>1.3675429E7</v>
      </c>
      <c r="B331" s="30" t="s">
        <v>375</v>
      </c>
      <c r="C331" s="11">
        <v>102.0</v>
      </c>
      <c r="D331" s="24">
        <v>4.0</v>
      </c>
      <c r="E331" s="33">
        <f>Ocupacao_Calendario!B331*C331*31</f>
        <v>2877.42</v>
      </c>
      <c r="F331" s="33">
        <f>Ocupacao_Calendario!C331*C331*28</f>
        <v>2513.28</v>
      </c>
      <c r="G331" s="33">
        <f>Ocupacao_Calendario!D331*C331*31</f>
        <v>1897.2</v>
      </c>
      <c r="H331" s="33">
        <f>Ocupacao_Calendario!E331*C331*30</f>
        <v>1438.2</v>
      </c>
      <c r="I331" s="33">
        <f>Ocupacao_Calendario!F331*C331*31</f>
        <v>2181.78</v>
      </c>
      <c r="J331" s="33">
        <f>Ocupacao_Calendario!G331*C331*30</f>
        <v>1989</v>
      </c>
      <c r="K331" s="33">
        <f>Ocupacao_Calendario!H331*C331*31</f>
        <v>2940.66</v>
      </c>
      <c r="L331" s="33">
        <f>Ocupacao_Calendario!I331*C331*31</f>
        <v>3035.52</v>
      </c>
      <c r="M331" s="33">
        <f>Ocupacao_Calendario!J331*C331*30</f>
        <v>2998.8</v>
      </c>
      <c r="N331" s="33">
        <f>Ocupacao_Calendario!K331*C331*31</f>
        <v>2687.7</v>
      </c>
      <c r="O331" s="33">
        <f>Ocupacao_Calendario!L331*C331*30</f>
        <v>2907</v>
      </c>
      <c r="P331" s="33">
        <f>Ocupacao_Calendario!M331*C331*31</f>
        <v>2687.7</v>
      </c>
      <c r="Q331" s="33">
        <f t="shared" si="1"/>
        <v>30154.26</v>
      </c>
      <c r="R331" s="33">
        <f>IFS(D331=2,vacation_home_main_costs!$M$2,D331=3,vacation_home_main_costs!$M$3,D331=4,vacation_home_main_costs!$M$4,D331=5,vacation_home_main_costs!$M$5,D331=6,vacation_home_main_costs!$M$6)</f>
        <v>40660</v>
      </c>
      <c r="S331" s="33">
        <f t="shared" si="19"/>
        <v>-10505.74</v>
      </c>
      <c r="T331" s="34" t="str">
        <f t="shared" si="3"/>
        <v>Prejuizo</v>
      </c>
    </row>
    <row r="332" ht="12.75" customHeight="1">
      <c r="A332" s="8">
        <v>1.4120755E7</v>
      </c>
      <c r="B332" s="30" t="s">
        <v>376</v>
      </c>
      <c r="C332" s="11">
        <v>125.0</v>
      </c>
      <c r="D332" s="24">
        <v>5.0</v>
      </c>
      <c r="E332" s="33">
        <f>Ocupacao_Calendario!B332*C332*31</f>
        <v>2790</v>
      </c>
      <c r="F332" s="33">
        <f>Ocupacao_Calendario!C332*C332*28</f>
        <v>2975</v>
      </c>
      <c r="G332" s="33">
        <f>Ocupacao_Calendario!D332*C332*31</f>
        <v>2635</v>
      </c>
      <c r="H332" s="33">
        <f>Ocupacao_Calendario!E332*C332*30</f>
        <v>2625</v>
      </c>
      <c r="I332" s="33">
        <f>Ocupacao_Calendario!F332*C332*31</f>
        <v>1472.5</v>
      </c>
      <c r="J332" s="33">
        <f>Ocupacao_Calendario!G332*C332*30</f>
        <v>3637.5</v>
      </c>
      <c r="K332" s="33">
        <f>Ocupacao_Calendario!H332*C332*31</f>
        <v>2945</v>
      </c>
      <c r="L332" s="33">
        <f>Ocupacao_Calendario!I332*C332*31</f>
        <v>3797.5</v>
      </c>
      <c r="M332" s="33">
        <f>Ocupacao_Calendario!J332*C332*30</f>
        <v>3412.5</v>
      </c>
      <c r="N332" s="33">
        <f>Ocupacao_Calendario!K332*C332*31</f>
        <v>3022.5</v>
      </c>
      <c r="O332" s="33">
        <f>Ocupacao_Calendario!L332*C332*30</f>
        <v>3712.5</v>
      </c>
      <c r="P332" s="33">
        <f>Ocupacao_Calendario!M332*C332*31</f>
        <v>2945</v>
      </c>
      <c r="Q332" s="33">
        <f t="shared" si="1"/>
        <v>35970</v>
      </c>
      <c r="R332" s="33">
        <f>IFS(D332=2,vacation_home_main_costs!$M$2,D332=3,vacation_home_main_costs!$M$3,D332=4,vacation_home_main_costs!$M$4,D332=5,vacation_home_main_costs!$M$5,D332=6,vacation_home_main_costs!$M$6)</f>
        <v>45400</v>
      </c>
      <c r="S332" s="33">
        <f t="shared" si="19"/>
        <v>-9430</v>
      </c>
      <c r="T332" s="34" t="str">
        <f t="shared" si="3"/>
        <v>Prejuizo</v>
      </c>
    </row>
    <row r="333" ht="12.75" customHeight="1">
      <c r="A333" s="8">
        <v>1.5599447E7</v>
      </c>
      <c r="B333" s="30" t="s">
        <v>377</v>
      </c>
      <c r="C333" s="11">
        <v>189.0</v>
      </c>
      <c r="D333" s="24">
        <v>3.0</v>
      </c>
      <c r="E333" s="33">
        <f>Ocupacao_Calendario!B333*C333*31</f>
        <v>4159.89</v>
      </c>
      <c r="F333" s="33">
        <f>Ocupacao_Calendario!C333*C333*28</f>
        <v>5027.4</v>
      </c>
      <c r="G333" s="33">
        <f>Ocupacao_Calendario!D333*C333*31</f>
        <v>4745.79</v>
      </c>
      <c r="H333" s="33">
        <f>Ocupacao_Calendario!E333*C333*30</f>
        <v>3061.8</v>
      </c>
      <c r="I333" s="33">
        <f>Ocupacao_Calendario!F333*C333*31</f>
        <v>2812.32</v>
      </c>
      <c r="J333" s="33">
        <f>Ocupacao_Calendario!G333*C333*30</f>
        <v>4309.2</v>
      </c>
      <c r="K333" s="33">
        <f>Ocupacao_Calendario!H333*C333*31</f>
        <v>4921.56</v>
      </c>
      <c r="L333" s="33">
        <f>Ocupacao_Calendario!I333*C333*31</f>
        <v>4452.84</v>
      </c>
      <c r="M333" s="33">
        <f>Ocupacao_Calendario!J333*C333*30</f>
        <v>4309.2</v>
      </c>
      <c r="N333" s="33">
        <f>Ocupacao_Calendario!K333*C333*31</f>
        <v>5038.74</v>
      </c>
      <c r="O333" s="33">
        <f>Ocupacao_Calendario!L333*C333*30</f>
        <v>5329.8</v>
      </c>
      <c r="P333" s="33">
        <f>Ocupacao_Calendario!M333*C333*31</f>
        <v>4218.48</v>
      </c>
      <c r="Q333" s="33">
        <f t="shared" si="1"/>
        <v>52387.02</v>
      </c>
      <c r="R333" s="33">
        <f>IFS(D333=2,vacation_home_main_costs!$M$2,D333=3,vacation_home_main_costs!$M$3,D333=4,vacation_home_main_costs!$M$4,D333=5,vacation_home_main_costs!$M$5,D333=6,vacation_home_main_costs!$M$6)</f>
        <v>34800</v>
      </c>
      <c r="S333" s="33">
        <f t="shared" si="19"/>
        <v>17587.02</v>
      </c>
      <c r="T333" s="34" t="str">
        <f t="shared" si="3"/>
        <v>Lucro</v>
      </c>
    </row>
    <row r="334" ht="12.75" customHeight="1">
      <c r="A334" s="8">
        <v>1.6437727E7</v>
      </c>
      <c r="B334" s="30" t="s">
        <v>378</v>
      </c>
      <c r="C334" s="11">
        <v>125.0</v>
      </c>
      <c r="D334" s="24">
        <v>4.0</v>
      </c>
      <c r="E334" s="33">
        <f>Ocupacao_Calendario!B334*C334*31</f>
        <v>2402.5</v>
      </c>
      <c r="F334" s="33">
        <f>Ocupacao_Calendario!C334*C334*28</f>
        <v>3500</v>
      </c>
      <c r="G334" s="33">
        <f>Ocupacao_Calendario!D334*C334*31</f>
        <v>2480</v>
      </c>
      <c r="H334" s="33">
        <f>Ocupacao_Calendario!E334*C334*30</f>
        <v>2550</v>
      </c>
      <c r="I334" s="33">
        <f>Ocupacao_Calendario!F334*C334*31</f>
        <v>2363.75</v>
      </c>
      <c r="J334" s="33">
        <f>Ocupacao_Calendario!G334*C334*30</f>
        <v>3487.5</v>
      </c>
      <c r="K334" s="33">
        <f>Ocupacao_Calendario!H334*C334*31</f>
        <v>3332.5</v>
      </c>
      <c r="L334" s="33">
        <f>Ocupacao_Calendario!I334*C334*31</f>
        <v>3177.5</v>
      </c>
      <c r="M334" s="33">
        <f>Ocupacao_Calendario!J334*C334*30</f>
        <v>3225</v>
      </c>
      <c r="N334" s="33">
        <f>Ocupacao_Calendario!K334*C334*31</f>
        <v>3293.75</v>
      </c>
      <c r="O334" s="33">
        <f>Ocupacao_Calendario!L334*C334*30</f>
        <v>3150</v>
      </c>
      <c r="P334" s="33">
        <f>Ocupacao_Calendario!M334*C334*31</f>
        <v>3293.75</v>
      </c>
      <c r="Q334" s="33">
        <f t="shared" si="1"/>
        <v>36256.25</v>
      </c>
      <c r="R334" s="33">
        <f>IFS(D334=2,vacation_home_main_costs!$M$2,D334=3,vacation_home_main_costs!$M$3,D334=4,vacation_home_main_costs!$M$4,D334=5,vacation_home_main_costs!$M$5,D334=6,vacation_home_main_costs!$M$6)</f>
        <v>40660</v>
      </c>
      <c r="S334" s="33">
        <f t="shared" si="19"/>
        <v>-4403.75</v>
      </c>
      <c r="T334" s="34" t="str">
        <f t="shared" si="3"/>
        <v>Prejuizo</v>
      </c>
    </row>
    <row r="335" ht="12.75" customHeight="1">
      <c r="A335" s="8">
        <v>1.6871676E7</v>
      </c>
      <c r="B335" s="30" t="s">
        <v>379</v>
      </c>
      <c r="C335" s="11">
        <v>102.0</v>
      </c>
      <c r="D335" s="24">
        <v>5.0</v>
      </c>
      <c r="E335" s="33">
        <f>Ocupacao_Calendario!B335*C335*31</f>
        <v>2561.22</v>
      </c>
      <c r="F335" s="33">
        <f>Ocupacao_Calendario!C335*C335*28</f>
        <v>2427.6</v>
      </c>
      <c r="G335" s="33">
        <f>Ocupacao_Calendario!D335*C335*31</f>
        <v>1391.28</v>
      </c>
      <c r="H335" s="33">
        <f>Ocupacao_Calendario!E335*C335*30</f>
        <v>2080.8</v>
      </c>
      <c r="I335" s="33">
        <f>Ocupacao_Calendario!F335*C335*31</f>
        <v>1454.52</v>
      </c>
      <c r="J335" s="33">
        <f>Ocupacao_Calendario!G335*C335*30</f>
        <v>2019.6</v>
      </c>
      <c r="K335" s="33">
        <f>Ocupacao_Calendario!H335*C335*31</f>
        <v>2466.36</v>
      </c>
      <c r="L335" s="33">
        <f>Ocupacao_Calendario!I335*C335*31</f>
        <v>2150.16</v>
      </c>
      <c r="M335" s="33">
        <f>Ocupacao_Calendario!J335*C335*30</f>
        <v>2448</v>
      </c>
      <c r="N335" s="33">
        <f>Ocupacao_Calendario!K335*C335*31</f>
        <v>2940.66</v>
      </c>
      <c r="O335" s="33">
        <f>Ocupacao_Calendario!L335*C335*30</f>
        <v>2386.8</v>
      </c>
      <c r="P335" s="33">
        <f>Ocupacao_Calendario!M335*C335*31</f>
        <v>2403.12</v>
      </c>
      <c r="Q335" s="33">
        <f t="shared" si="1"/>
        <v>26730.12</v>
      </c>
      <c r="R335" s="33">
        <f>IFS(D335=2,vacation_home_main_costs!$M$2,D335=3,vacation_home_main_costs!$M$3,D335=4,vacation_home_main_costs!$M$4,D335=5,vacation_home_main_costs!$M$5,D335=6,vacation_home_main_costs!$M$6)</f>
        <v>45400</v>
      </c>
      <c r="S335" s="33">
        <f t="shared" si="19"/>
        <v>-18669.88</v>
      </c>
      <c r="T335" s="34" t="str">
        <f t="shared" si="3"/>
        <v>Prejuizo</v>
      </c>
    </row>
    <row r="336" ht="12.75" customHeight="1">
      <c r="A336" s="8">
        <v>1.9605653E7</v>
      </c>
      <c r="B336" s="30" t="s">
        <v>380</v>
      </c>
      <c r="C336" s="11">
        <v>119.0</v>
      </c>
      <c r="D336" s="24">
        <v>3.0</v>
      </c>
      <c r="E336" s="33">
        <f>Ocupacao_Calendario!B336*C336*31</f>
        <v>3615.22</v>
      </c>
      <c r="F336" s="33">
        <f>Ocupacao_Calendario!C336*C336*28</f>
        <v>2932.16</v>
      </c>
      <c r="G336" s="33">
        <f>Ocupacao_Calendario!D336*C336*31</f>
        <v>2324.07</v>
      </c>
      <c r="H336" s="33">
        <f>Ocupacao_Calendario!E336*C336*30</f>
        <v>2499</v>
      </c>
      <c r="I336" s="33">
        <f>Ocupacao_Calendario!F336*C336*31</f>
        <v>2766.75</v>
      </c>
      <c r="J336" s="33">
        <f>Ocupacao_Calendario!G336*C336*30</f>
        <v>2677.5</v>
      </c>
      <c r="K336" s="33">
        <f>Ocupacao_Calendario!H336*C336*31</f>
        <v>3209.43</v>
      </c>
      <c r="L336" s="33">
        <f>Ocupacao_Calendario!I336*C336*31</f>
        <v>3430.77</v>
      </c>
      <c r="M336" s="33">
        <f>Ocupacao_Calendario!J336*C336*30</f>
        <v>3070.2</v>
      </c>
      <c r="N336" s="33">
        <f>Ocupacao_Calendario!K336*C336*31</f>
        <v>3356.99</v>
      </c>
      <c r="O336" s="33">
        <f>Ocupacao_Calendario!L336*C336*30</f>
        <v>2748.9</v>
      </c>
      <c r="P336" s="33">
        <f>Ocupacao_Calendario!M336*C336*31</f>
        <v>3320.1</v>
      </c>
      <c r="Q336" s="33">
        <f t="shared" si="1"/>
        <v>35951.09</v>
      </c>
      <c r="R336" s="33">
        <f>IFS(D336=2,vacation_home_main_costs!$M$2,D336=3,vacation_home_main_costs!$M$3,D336=4,vacation_home_main_costs!$M$4,D336=5,vacation_home_main_costs!$M$5,D336=6,vacation_home_main_costs!$M$6)</f>
        <v>34800</v>
      </c>
      <c r="S336" s="33">
        <f t="shared" si="19"/>
        <v>1151.09</v>
      </c>
      <c r="T336" s="34" t="str">
        <f t="shared" si="3"/>
        <v>Lucro</v>
      </c>
    </row>
    <row r="337" ht="12.75" customHeight="1">
      <c r="A337" s="8">
        <v>2.0483092E7</v>
      </c>
      <c r="B337" s="30" t="s">
        <v>381</v>
      </c>
      <c r="C337" s="11">
        <v>85.0</v>
      </c>
      <c r="D337" s="24">
        <v>2.0</v>
      </c>
      <c r="E337" s="33">
        <f>Ocupacao_Calendario!B337*C337*31</f>
        <v>2292.45</v>
      </c>
      <c r="F337" s="33">
        <f>Ocupacao_Calendario!C337*C337*28</f>
        <v>1951.6</v>
      </c>
      <c r="G337" s="33">
        <f>Ocupacao_Calendario!D337*C337*31</f>
        <v>1712.75</v>
      </c>
      <c r="H337" s="33">
        <f>Ocupacao_Calendario!E337*C337*30</f>
        <v>1249.5</v>
      </c>
      <c r="I337" s="33">
        <f>Ocupacao_Calendario!F337*C337*31</f>
        <v>1080.35</v>
      </c>
      <c r="J337" s="33">
        <f>Ocupacao_Calendario!G337*C337*30</f>
        <v>2448</v>
      </c>
      <c r="K337" s="33">
        <f>Ocupacao_Calendario!H337*C337*31</f>
        <v>1897.2</v>
      </c>
      <c r="L337" s="33">
        <f>Ocupacao_Calendario!I337*C337*31</f>
        <v>2239.75</v>
      </c>
      <c r="M337" s="33">
        <f>Ocupacao_Calendario!J337*C337*30</f>
        <v>2371.5</v>
      </c>
      <c r="N337" s="33">
        <f>Ocupacao_Calendario!K337*C337*31</f>
        <v>2134.35</v>
      </c>
      <c r="O337" s="33">
        <f>Ocupacao_Calendario!L337*C337*30</f>
        <v>2167.5</v>
      </c>
      <c r="P337" s="33">
        <f>Ocupacao_Calendario!M337*C337*31</f>
        <v>2397.85</v>
      </c>
      <c r="Q337" s="33">
        <f t="shared" si="1"/>
        <v>23942.8</v>
      </c>
      <c r="R337" s="33">
        <f>IFS(D337=2,vacation_home_main_costs!$M$2,D337=3,vacation_home_main_costs!$M$3,D337=4,vacation_home_main_costs!$M$4,D337=5,vacation_home_main_costs!$M$5,D337=6,vacation_home_main_costs!$M$6)</f>
        <v>31100</v>
      </c>
      <c r="S337" s="33">
        <f t="shared" si="19"/>
        <v>-7157.2</v>
      </c>
      <c r="T337" s="34" t="str">
        <f t="shared" si="3"/>
        <v>Prejuizo</v>
      </c>
    </row>
    <row r="338" ht="12.75" customHeight="1">
      <c r="A338" s="8">
        <v>2.0709378E7</v>
      </c>
      <c r="B338" s="30" t="s">
        <v>382</v>
      </c>
      <c r="C338" s="11">
        <v>132.0</v>
      </c>
      <c r="D338" s="24">
        <v>5.0</v>
      </c>
      <c r="E338" s="33">
        <f>Ocupacao_Calendario!B338*C338*31</f>
        <v>3805.56</v>
      </c>
      <c r="F338" s="33">
        <f>Ocupacao_Calendario!C338*C338*28</f>
        <v>2513.28</v>
      </c>
      <c r="G338" s="33">
        <f>Ocupacao_Calendario!D338*C338*31</f>
        <v>1923.24</v>
      </c>
      <c r="H338" s="33">
        <f>Ocupacao_Calendario!E338*C338*30</f>
        <v>2494.8</v>
      </c>
      <c r="I338" s="33">
        <f>Ocupacao_Calendario!F338*C338*31</f>
        <v>2455.2</v>
      </c>
      <c r="J338" s="33">
        <f>Ocupacao_Calendario!G338*C338*30</f>
        <v>2613.6</v>
      </c>
      <c r="K338" s="33">
        <f>Ocupacao_Calendario!H338*C338*31</f>
        <v>4092</v>
      </c>
      <c r="L338" s="33">
        <f>Ocupacao_Calendario!I338*C338*31</f>
        <v>3969.24</v>
      </c>
      <c r="M338" s="33">
        <f>Ocupacao_Calendario!J338*C338*30</f>
        <v>3801.6</v>
      </c>
      <c r="N338" s="33">
        <f>Ocupacao_Calendario!K338*C338*31</f>
        <v>3396.36</v>
      </c>
      <c r="O338" s="33">
        <f>Ocupacao_Calendario!L338*C338*30</f>
        <v>3207.6</v>
      </c>
      <c r="P338" s="33">
        <f>Ocupacao_Calendario!M338*C338*31</f>
        <v>3109.92</v>
      </c>
      <c r="Q338" s="33">
        <f t="shared" si="1"/>
        <v>37382.4</v>
      </c>
      <c r="R338" s="33">
        <f>IFS(D338=2,vacation_home_main_costs!$M$2,D338=3,vacation_home_main_costs!$M$3,D338=4,vacation_home_main_costs!$M$4,D338=5,vacation_home_main_costs!$M$5,D338=6,vacation_home_main_costs!$M$6)</f>
        <v>45400</v>
      </c>
      <c r="S338" s="33">
        <f t="shared" si="19"/>
        <v>-8017.6</v>
      </c>
      <c r="T338" s="34" t="str">
        <f t="shared" si="3"/>
        <v>Prejuizo</v>
      </c>
    </row>
    <row r="339" ht="12.75" customHeight="1">
      <c r="A339" s="8">
        <v>2.2829341E7</v>
      </c>
      <c r="B339" s="30" t="s">
        <v>383</v>
      </c>
      <c r="C339" s="11">
        <v>125.0</v>
      </c>
      <c r="D339" s="24">
        <v>5.0</v>
      </c>
      <c r="E339" s="33">
        <f>Ocupacao_Calendario!B339*C339*31</f>
        <v>2596.25</v>
      </c>
      <c r="F339" s="33">
        <f>Ocupacao_Calendario!C339*C339*28</f>
        <v>3500</v>
      </c>
      <c r="G339" s="33">
        <f>Ocupacao_Calendario!D339*C339*31</f>
        <v>3332.5</v>
      </c>
      <c r="H339" s="33">
        <f>Ocupacao_Calendario!E339*C339*30</f>
        <v>1800</v>
      </c>
      <c r="I339" s="33">
        <f>Ocupacao_Calendario!F339*C339*31</f>
        <v>1937.5</v>
      </c>
      <c r="J339" s="33">
        <f>Ocupacao_Calendario!G339*C339*30</f>
        <v>3750</v>
      </c>
      <c r="K339" s="33">
        <f>Ocupacao_Calendario!H339*C339*31</f>
        <v>3255</v>
      </c>
      <c r="L339" s="33">
        <f>Ocupacao_Calendario!I339*C339*31</f>
        <v>3061.25</v>
      </c>
      <c r="M339" s="33">
        <f>Ocupacao_Calendario!J339*C339*30</f>
        <v>3562.5</v>
      </c>
      <c r="N339" s="33">
        <f>Ocupacao_Calendario!K339*C339*31</f>
        <v>2867.5</v>
      </c>
      <c r="O339" s="33">
        <f>Ocupacao_Calendario!L339*C339*30</f>
        <v>3375</v>
      </c>
      <c r="P339" s="33">
        <f>Ocupacao_Calendario!M339*C339*31</f>
        <v>2790</v>
      </c>
      <c r="Q339" s="33">
        <f t="shared" si="1"/>
        <v>35827.5</v>
      </c>
      <c r="R339" s="33">
        <f>IFS(D339=2,vacation_home_main_costs!$M$2,D339=3,vacation_home_main_costs!$M$3,D339=4,vacation_home_main_costs!$M$4,D339=5,vacation_home_main_costs!$M$5,D339=6,vacation_home_main_costs!$M$6)</f>
        <v>45400</v>
      </c>
      <c r="S339" s="33">
        <f t="shared" si="19"/>
        <v>-9572.5</v>
      </c>
      <c r="T339" s="34" t="str">
        <f t="shared" si="3"/>
        <v>Prejuizo</v>
      </c>
    </row>
    <row r="340" ht="12.75" customHeight="1">
      <c r="A340" s="8">
        <v>2.3921376E7</v>
      </c>
      <c r="B340" s="30" t="s">
        <v>384</v>
      </c>
      <c r="C340" s="11">
        <v>141.0</v>
      </c>
      <c r="D340" s="24">
        <v>3.0</v>
      </c>
      <c r="E340" s="33">
        <f>Ocupacao_Calendario!B340*C340*31</f>
        <v>3627.93</v>
      </c>
      <c r="F340" s="33">
        <f>Ocupacao_Calendario!C340*C340*28</f>
        <v>3355.8</v>
      </c>
      <c r="G340" s="33">
        <f>Ocupacao_Calendario!D340*C340*31</f>
        <v>2185.5</v>
      </c>
      <c r="H340" s="33">
        <f>Ocupacao_Calendario!E340*C340*30</f>
        <v>1903.5</v>
      </c>
      <c r="I340" s="33">
        <f>Ocupacao_Calendario!F340*C340*31</f>
        <v>3453.09</v>
      </c>
      <c r="J340" s="33">
        <f>Ocupacao_Calendario!G340*C340*30</f>
        <v>3553.2</v>
      </c>
      <c r="K340" s="33">
        <f>Ocupacao_Calendario!H340*C340*31</f>
        <v>4196.16</v>
      </c>
      <c r="L340" s="33">
        <f>Ocupacao_Calendario!I340*C340*31</f>
        <v>3846.48</v>
      </c>
      <c r="M340" s="33">
        <f>Ocupacao_Calendario!J340*C340*30</f>
        <v>4187.7</v>
      </c>
      <c r="N340" s="33">
        <f>Ocupacao_Calendario!K340*C340*31</f>
        <v>3409.38</v>
      </c>
      <c r="O340" s="33">
        <f>Ocupacao_Calendario!L340*C340*30</f>
        <v>3595.5</v>
      </c>
      <c r="P340" s="33">
        <f>Ocupacao_Calendario!M340*C340*31</f>
        <v>2972.28</v>
      </c>
      <c r="Q340" s="33">
        <f t="shared" si="1"/>
        <v>40286.52</v>
      </c>
      <c r="R340" s="33">
        <f>IFS(D340=2,vacation_home_main_costs!$M$2,D340=3,vacation_home_main_costs!$M$3,D340=4,vacation_home_main_costs!$M$4,D340=5,vacation_home_main_costs!$M$5,D340=6,vacation_home_main_costs!$M$6)</f>
        <v>34800</v>
      </c>
      <c r="S340" s="33">
        <f t="shared" si="19"/>
        <v>5486.52</v>
      </c>
      <c r="T340" s="34" t="str">
        <f t="shared" si="3"/>
        <v>Lucro</v>
      </c>
    </row>
    <row r="341" ht="12.75" customHeight="1">
      <c r="A341" s="8">
        <v>9729912.0</v>
      </c>
      <c r="B341" s="30" t="s">
        <v>385</v>
      </c>
      <c r="C341" s="11">
        <v>120.0</v>
      </c>
      <c r="D341" s="24">
        <v>4.0</v>
      </c>
      <c r="E341" s="33">
        <f>Ocupacao_Calendario!B341*C341*31</f>
        <v>3087.6</v>
      </c>
      <c r="F341" s="33">
        <f>Ocupacao_Calendario!C341*C341*28</f>
        <v>2956.8</v>
      </c>
      <c r="G341" s="33">
        <f>Ocupacao_Calendario!D341*C341*31</f>
        <v>2938.8</v>
      </c>
      <c r="H341" s="33">
        <f>Ocupacao_Calendario!E341*C341*30</f>
        <v>2232</v>
      </c>
      <c r="I341" s="33">
        <f>Ocupacao_Calendario!F341*C341*31</f>
        <v>2790</v>
      </c>
      <c r="J341" s="33">
        <f>Ocupacao_Calendario!G341*C341*30</f>
        <v>3204</v>
      </c>
      <c r="K341" s="33">
        <f>Ocupacao_Calendario!H341*C341*31</f>
        <v>3348</v>
      </c>
      <c r="L341" s="33">
        <f>Ocupacao_Calendario!I341*C341*31</f>
        <v>2976</v>
      </c>
      <c r="M341" s="33">
        <f>Ocupacao_Calendario!J341*C341*30</f>
        <v>3528</v>
      </c>
      <c r="N341" s="33">
        <f>Ocupacao_Calendario!K341*C341*31</f>
        <v>2752.8</v>
      </c>
      <c r="O341" s="33">
        <f>Ocupacao_Calendario!L341*C341*30</f>
        <v>2556</v>
      </c>
      <c r="P341" s="33">
        <f>Ocupacao_Calendario!M341*C341*31</f>
        <v>2976</v>
      </c>
      <c r="Q341" s="33">
        <f t="shared" si="1"/>
        <v>35346</v>
      </c>
      <c r="R341" s="33">
        <f>IFS(D341=2,vacation_home_main_costs!$M$2,D341=3,vacation_home_main_costs!$M$3,D341=4,vacation_home_main_costs!$M$4,D341=5,vacation_home_main_costs!$M$5,D341=6,vacation_home_main_costs!$M$6)</f>
        <v>40660</v>
      </c>
      <c r="S341" s="33">
        <f t="shared" si="19"/>
        <v>-5314</v>
      </c>
      <c r="T341" s="34" t="str">
        <f t="shared" si="3"/>
        <v>Prejuizo</v>
      </c>
    </row>
    <row r="342" ht="12.75" customHeight="1">
      <c r="A342" s="8">
        <v>2411447.0</v>
      </c>
      <c r="B342" s="30" t="s">
        <v>386</v>
      </c>
      <c r="C342" s="11">
        <v>128.0</v>
      </c>
      <c r="D342" s="24">
        <v>3.0</v>
      </c>
      <c r="E342" s="33">
        <f>Ocupacao_Calendario!B342*C342*31</f>
        <v>3412.48</v>
      </c>
      <c r="F342" s="33">
        <f>Ocupacao_Calendario!C342*C342*28</f>
        <v>3584</v>
      </c>
      <c r="G342" s="33">
        <f>Ocupacao_Calendario!D342*C342*31</f>
        <v>3372.8</v>
      </c>
      <c r="H342" s="33">
        <f>Ocupacao_Calendario!E342*C342*30</f>
        <v>2688</v>
      </c>
      <c r="I342" s="33">
        <f>Ocupacao_Calendario!F342*C342*31</f>
        <v>2341.12</v>
      </c>
      <c r="J342" s="33">
        <f>Ocupacao_Calendario!G342*C342*30</f>
        <v>2611.2</v>
      </c>
      <c r="K342" s="33">
        <f>Ocupacao_Calendario!H342*C342*31</f>
        <v>3571.2</v>
      </c>
      <c r="L342" s="33">
        <f>Ocupacao_Calendario!I342*C342*31</f>
        <v>3729.92</v>
      </c>
      <c r="M342" s="33">
        <f>Ocupacao_Calendario!J342*C342*30</f>
        <v>3072</v>
      </c>
      <c r="N342" s="33">
        <f>Ocupacao_Calendario!K342*C342*31</f>
        <v>3968</v>
      </c>
      <c r="O342" s="33">
        <f>Ocupacao_Calendario!L342*C342*30</f>
        <v>3801.6</v>
      </c>
      <c r="P342" s="33">
        <f>Ocupacao_Calendario!M342*C342*31</f>
        <v>3729.92</v>
      </c>
      <c r="Q342" s="33">
        <f t="shared" si="1"/>
        <v>39882.24</v>
      </c>
      <c r="R342" s="33">
        <f>IFS(D342=2,vacation_home_main_costs!$M$2,D342=3,vacation_home_main_costs!$M$3,D342=4,vacation_home_main_costs!$M$4,D342=5,vacation_home_main_costs!$M$5,D342=6,vacation_home_main_costs!$M$6)</f>
        <v>34800</v>
      </c>
      <c r="S342" s="33">
        <f t="shared" si="19"/>
        <v>5082.24</v>
      </c>
      <c r="T342" s="34" t="str">
        <f t="shared" si="3"/>
        <v>Lucro</v>
      </c>
    </row>
    <row r="343" ht="12.75" customHeight="1">
      <c r="A343" s="8">
        <v>1.1187399E7</v>
      </c>
      <c r="B343" s="30" t="s">
        <v>387</v>
      </c>
      <c r="C343" s="11">
        <v>160.0</v>
      </c>
      <c r="D343" s="24">
        <v>3.0</v>
      </c>
      <c r="E343" s="33">
        <f>Ocupacao_Calendario!B343*C343*31</f>
        <v>4513.6</v>
      </c>
      <c r="F343" s="33">
        <f>Ocupacao_Calendario!C343*C343*28</f>
        <v>4480</v>
      </c>
      <c r="G343" s="33">
        <f>Ocupacao_Calendario!D343*C343*31</f>
        <v>2728</v>
      </c>
      <c r="H343" s="33">
        <f>Ocupacao_Calendario!E343*C343*30</f>
        <v>3552</v>
      </c>
      <c r="I343" s="33">
        <f>Ocupacao_Calendario!F343*C343*31</f>
        <v>2331.2</v>
      </c>
      <c r="J343" s="33">
        <f>Ocupacao_Calendario!G343*C343*30</f>
        <v>3264</v>
      </c>
      <c r="K343" s="33">
        <f>Ocupacao_Calendario!H343*C343*31</f>
        <v>4960</v>
      </c>
      <c r="L343" s="33">
        <f>Ocupacao_Calendario!I343*C343*31</f>
        <v>4017.6</v>
      </c>
      <c r="M343" s="33">
        <f>Ocupacao_Calendario!J343*C343*30</f>
        <v>4032</v>
      </c>
      <c r="N343" s="33">
        <f>Ocupacao_Calendario!K343*C343*31</f>
        <v>4513.6</v>
      </c>
      <c r="O343" s="33">
        <f>Ocupacao_Calendario!L343*C343*30</f>
        <v>4032</v>
      </c>
      <c r="P343" s="33">
        <f>Ocupacao_Calendario!M343*C343*31</f>
        <v>3521.6</v>
      </c>
      <c r="Q343" s="33">
        <f t="shared" si="1"/>
        <v>45945.6</v>
      </c>
      <c r="R343" s="33">
        <f>IFS(D343=2,vacation_home_main_costs!$M$2,D343=3,vacation_home_main_costs!$M$3,D343=4,vacation_home_main_costs!$M$4,D343=5,vacation_home_main_costs!$M$5,D343=6,vacation_home_main_costs!$M$6)</f>
        <v>34800</v>
      </c>
      <c r="S343" s="33">
        <f t="shared" si="19"/>
        <v>11145.6</v>
      </c>
      <c r="T343" s="34" t="str">
        <f t="shared" si="3"/>
        <v>Lucro</v>
      </c>
    </row>
    <row r="344" ht="12.75" customHeight="1">
      <c r="A344" s="8">
        <v>1.9239509E7</v>
      </c>
      <c r="B344" s="30" t="s">
        <v>388</v>
      </c>
      <c r="C344" s="11">
        <v>159.0</v>
      </c>
      <c r="D344" s="24">
        <v>4.0</v>
      </c>
      <c r="E344" s="33">
        <f>Ocupacao_Calendario!B344*C344*31</f>
        <v>4731.84</v>
      </c>
      <c r="F344" s="33">
        <f>Ocupacao_Calendario!C344*C344*28</f>
        <v>3784.2</v>
      </c>
      <c r="G344" s="33">
        <f>Ocupacao_Calendario!D344*C344*31</f>
        <v>2415.21</v>
      </c>
      <c r="H344" s="33">
        <f>Ocupacao_Calendario!E344*C344*30</f>
        <v>4054.5</v>
      </c>
      <c r="I344" s="33">
        <f>Ocupacao_Calendario!F344*C344*31</f>
        <v>2563.08</v>
      </c>
      <c r="J344" s="33">
        <f>Ocupacao_Calendario!G344*C344*30</f>
        <v>4293</v>
      </c>
      <c r="K344" s="33">
        <f>Ocupacao_Calendario!H344*C344*31</f>
        <v>3795.33</v>
      </c>
      <c r="L344" s="33">
        <f>Ocupacao_Calendario!I344*C344*31</f>
        <v>3893.91</v>
      </c>
      <c r="M344" s="33">
        <f>Ocupacao_Calendario!J344*C344*30</f>
        <v>4674.6</v>
      </c>
      <c r="N344" s="33">
        <f>Ocupacao_Calendario!K344*C344*31</f>
        <v>3696.75</v>
      </c>
      <c r="O344" s="33">
        <f>Ocupacao_Calendario!L344*C344*30</f>
        <v>3720.6</v>
      </c>
      <c r="P344" s="33">
        <f>Ocupacao_Calendario!M344*C344*31</f>
        <v>3598.17</v>
      </c>
      <c r="Q344" s="33">
        <f t="shared" si="1"/>
        <v>45221.19</v>
      </c>
      <c r="R344" s="33">
        <f>IFS(D344=2,vacation_home_main_costs!$M$2,D344=3,vacation_home_main_costs!$M$3,D344=4,vacation_home_main_costs!$M$4,D344=5,vacation_home_main_costs!$M$5,D344=6,vacation_home_main_costs!$M$6)</f>
        <v>40660</v>
      </c>
      <c r="S344" s="33">
        <f t="shared" si="19"/>
        <v>4561.19</v>
      </c>
      <c r="T344" s="34" t="str">
        <f t="shared" si="3"/>
        <v>Lucro</v>
      </c>
    </row>
    <row r="345" ht="12.75" customHeight="1">
      <c r="A345" s="8">
        <v>2332809.0</v>
      </c>
      <c r="B345" s="30" t="s">
        <v>389</v>
      </c>
      <c r="C345" s="11">
        <v>51.0</v>
      </c>
      <c r="D345" s="24">
        <v>3.0</v>
      </c>
      <c r="E345" s="33">
        <f>Ocupacao_Calendario!B345*C345*31</f>
        <v>1043.46</v>
      </c>
      <c r="F345" s="33">
        <f>Ocupacao_Calendario!C345*C345*28</f>
        <v>1085.28</v>
      </c>
      <c r="G345" s="33">
        <f>Ocupacao_Calendario!D345*C345*31</f>
        <v>901.17</v>
      </c>
      <c r="H345" s="33">
        <f>Ocupacao_Calendario!E345*C345*30</f>
        <v>1009.8</v>
      </c>
      <c r="I345" s="33">
        <f>Ocupacao_Calendario!F345*C345*31</f>
        <v>1027.65</v>
      </c>
      <c r="J345" s="33">
        <f>Ocupacao_Calendario!G345*C345*30</f>
        <v>1300.5</v>
      </c>
      <c r="K345" s="33">
        <f>Ocupacao_Calendario!H345*C345*31</f>
        <v>1280.61</v>
      </c>
      <c r="L345" s="33">
        <f>Ocupacao_Calendario!I345*C345*31</f>
        <v>1486.14</v>
      </c>
      <c r="M345" s="33">
        <f>Ocupacao_Calendario!J345*C345*30</f>
        <v>1315.8</v>
      </c>
      <c r="N345" s="33">
        <f>Ocupacao_Calendario!K345*C345*31</f>
        <v>1122.51</v>
      </c>
      <c r="O345" s="33">
        <f>Ocupacao_Calendario!L345*C345*30</f>
        <v>1407.6</v>
      </c>
      <c r="P345" s="33">
        <f>Ocupacao_Calendario!M345*C345*31</f>
        <v>1501.95</v>
      </c>
      <c r="Q345" s="33">
        <f t="shared" si="1"/>
        <v>14482.47</v>
      </c>
      <c r="R345" s="33">
        <f>IFS(D345=2,vacation_home_main_costs!$M$2,D345=3,vacation_home_main_costs!$M$3,D345=4,vacation_home_main_costs!$M$4,D345=5,vacation_home_main_costs!$M$5,D345=6,vacation_home_main_costs!$M$6)</f>
        <v>34800</v>
      </c>
      <c r="S345" s="33">
        <f t="shared" si="19"/>
        <v>-20317.53</v>
      </c>
      <c r="T345" s="34" t="str">
        <f t="shared" si="3"/>
        <v>Prejuizo</v>
      </c>
    </row>
    <row r="346" ht="12.75" customHeight="1">
      <c r="A346" s="8">
        <v>1.5002172E7</v>
      </c>
      <c r="B346" s="30" t="s">
        <v>390</v>
      </c>
      <c r="C346" s="11">
        <v>59.0</v>
      </c>
      <c r="D346" s="24">
        <v>3.0</v>
      </c>
      <c r="E346" s="33">
        <f>Ocupacao_Calendario!B346*C346*31</f>
        <v>1554.65</v>
      </c>
      <c r="F346" s="33">
        <f>Ocupacao_Calendario!C346*C346*28</f>
        <v>1519.84</v>
      </c>
      <c r="G346" s="33">
        <f>Ocupacao_Calendario!D346*C346*31</f>
        <v>1426.62</v>
      </c>
      <c r="H346" s="33">
        <f>Ocupacao_Calendario!E346*C346*30</f>
        <v>1433.7</v>
      </c>
      <c r="I346" s="33">
        <f>Ocupacao_Calendario!F346*C346*31</f>
        <v>987.66</v>
      </c>
      <c r="J346" s="33">
        <f>Ocupacao_Calendario!G346*C346*30</f>
        <v>1380.6</v>
      </c>
      <c r="K346" s="33">
        <f>Ocupacao_Calendario!H346*C346*31</f>
        <v>1536.36</v>
      </c>
      <c r="L346" s="33">
        <f>Ocupacao_Calendario!I346*C346*31</f>
        <v>1426.62</v>
      </c>
      <c r="M346" s="33">
        <f>Ocupacao_Calendario!J346*C346*30</f>
        <v>1593</v>
      </c>
      <c r="N346" s="33">
        <f>Ocupacao_Calendario!K346*C346*31</f>
        <v>1335.17</v>
      </c>
      <c r="O346" s="33">
        <f>Ocupacao_Calendario!L346*C346*30</f>
        <v>1327.5</v>
      </c>
      <c r="P346" s="33">
        <f>Ocupacao_Calendario!M346*C346*31</f>
        <v>1353.46</v>
      </c>
      <c r="Q346" s="33">
        <f t="shared" si="1"/>
        <v>16875.18</v>
      </c>
      <c r="R346" s="33">
        <f>IFS(D346=2,vacation_home_main_costs!$M$2,D346=3,vacation_home_main_costs!$M$3,D346=4,vacation_home_main_costs!$M$4,D346=5,vacation_home_main_costs!$M$5,D346=6,vacation_home_main_costs!$M$6)</f>
        <v>34800</v>
      </c>
      <c r="S346" s="33">
        <f t="shared" si="19"/>
        <v>-17924.82</v>
      </c>
      <c r="T346" s="34" t="str">
        <f t="shared" si="3"/>
        <v>Prejuizo</v>
      </c>
    </row>
    <row r="347" ht="12.75" customHeight="1">
      <c r="A347" s="8">
        <v>1.8132228E7</v>
      </c>
      <c r="B347" s="30" t="s">
        <v>391</v>
      </c>
      <c r="C347" s="11">
        <v>49.0</v>
      </c>
      <c r="D347" s="24">
        <v>3.0</v>
      </c>
      <c r="E347" s="33">
        <f>Ocupacao_Calendario!B347*C347*31</f>
        <v>1108.87</v>
      </c>
      <c r="F347" s="33">
        <f>Ocupacao_Calendario!C347*C347*28</f>
        <v>1317.12</v>
      </c>
      <c r="G347" s="33">
        <f>Ocupacao_Calendario!D347*C347*31</f>
        <v>1078.49</v>
      </c>
      <c r="H347" s="33">
        <f>Ocupacao_Calendario!E347*C347*30</f>
        <v>1220.1</v>
      </c>
      <c r="I347" s="33">
        <f>Ocupacao_Calendario!F347*C347*31</f>
        <v>683.55</v>
      </c>
      <c r="J347" s="33">
        <f>Ocupacao_Calendario!G347*C347*30</f>
        <v>1278.9</v>
      </c>
      <c r="K347" s="33">
        <f>Ocupacao_Calendario!H347*C347*31</f>
        <v>1321.53</v>
      </c>
      <c r="L347" s="33">
        <f>Ocupacao_Calendario!I347*C347*31</f>
        <v>1336.72</v>
      </c>
      <c r="M347" s="33">
        <f>Ocupacao_Calendario!J347*C347*30</f>
        <v>1337.7</v>
      </c>
      <c r="N347" s="33">
        <f>Ocupacao_Calendario!K347*C347*31</f>
        <v>1093.68</v>
      </c>
      <c r="O347" s="33">
        <f>Ocupacao_Calendario!L347*C347*30</f>
        <v>1440.6</v>
      </c>
      <c r="P347" s="33">
        <f>Ocupacao_Calendario!M347*C347*31</f>
        <v>1321.53</v>
      </c>
      <c r="Q347" s="33">
        <f t="shared" si="1"/>
        <v>14538.79</v>
      </c>
      <c r="R347" s="33">
        <f>IFS(D347=2,vacation_home_main_costs!$M$2,D347=3,vacation_home_main_costs!$M$3,D347=4,vacation_home_main_costs!$M$4,D347=5,vacation_home_main_costs!$M$5,D347=6,vacation_home_main_costs!$M$6)</f>
        <v>34800</v>
      </c>
      <c r="S347" s="33">
        <f t="shared" si="19"/>
        <v>-20261.21</v>
      </c>
      <c r="T347" s="34" t="str">
        <f t="shared" si="3"/>
        <v>Prejuizo</v>
      </c>
    </row>
    <row r="348" ht="12.75" customHeight="1">
      <c r="A348" s="8">
        <v>2887828.0</v>
      </c>
      <c r="B348" s="30" t="s">
        <v>392</v>
      </c>
      <c r="C348" s="11">
        <v>139.0</v>
      </c>
      <c r="D348" s="24">
        <v>3.0</v>
      </c>
      <c r="E348" s="33">
        <f>Ocupacao_Calendario!B348*C348*31</f>
        <v>2671.58</v>
      </c>
      <c r="F348" s="33">
        <f>Ocupacao_Calendario!C348*C348*28</f>
        <v>3541.72</v>
      </c>
      <c r="G348" s="33">
        <f>Ocupacao_Calendario!D348*C348*31</f>
        <v>3016.3</v>
      </c>
      <c r="H348" s="33">
        <f>Ocupacao_Calendario!E348*C348*30</f>
        <v>3044.1</v>
      </c>
      <c r="I348" s="33">
        <f>Ocupacao_Calendario!F348*C348*31</f>
        <v>3059.39</v>
      </c>
      <c r="J348" s="33">
        <f>Ocupacao_Calendario!G348*C348*30</f>
        <v>3419.4</v>
      </c>
      <c r="K348" s="33">
        <f>Ocupacao_Calendario!H348*C348*31</f>
        <v>3145.57</v>
      </c>
      <c r="L348" s="33">
        <f>Ocupacao_Calendario!I348*C348*31</f>
        <v>4136.64</v>
      </c>
      <c r="M348" s="33">
        <f>Ocupacao_Calendario!J348*C348*30</f>
        <v>3336</v>
      </c>
      <c r="N348" s="33">
        <f>Ocupacao_Calendario!K348*C348*31</f>
        <v>4179.73</v>
      </c>
      <c r="O348" s="33">
        <f>Ocupacao_Calendario!L348*C348*30</f>
        <v>3794.7</v>
      </c>
      <c r="P348" s="33">
        <f>Ocupacao_Calendario!M348*C348*31</f>
        <v>3878.1</v>
      </c>
      <c r="Q348" s="33">
        <f t="shared" si="1"/>
        <v>41223.23</v>
      </c>
      <c r="R348" s="33">
        <f>IFS(D348=2,vacation_home_main_costs!$M$2,D348=3,vacation_home_main_costs!$M$3,D348=4,vacation_home_main_costs!$M$4,D348=5,vacation_home_main_costs!$M$5,D348=6,vacation_home_main_costs!$M$6)</f>
        <v>34800</v>
      </c>
      <c r="S348" s="33">
        <f t="shared" si="19"/>
        <v>6423.23</v>
      </c>
      <c r="T348" s="34" t="str">
        <f t="shared" si="3"/>
        <v>Lucro</v>
      </c>
    </row>
    <row r="349" ht="12.75" customHeight="1">
      <c r="A349" s="8">
        <v>1.8490436E7</v>
      </c>
      <c r="B349" s="30" t="s">
        <v>393</v>
      </c>
      <c r="C349" s="11">
        <v>160.0</v>
      </c>
      <c r="D349" s="24">
        <v>4.0</v>
      </c>
      <c r="E349" s="33">
        <f>Ocupacao_Calendario!B349*C349*31</f>
        <v>4910.4</v>
      </c>
      <c r="F349" s="33">
        <f>Ocupacao_Calendario!C349*C349*28</f>
        <v>3673.6</v>
      </c>
      <c r="G349" s="33">
        <f>Ocupacao_Calendario!D349*C349*31</f>
        <v>3868.8</v>
      </c>
      <c r="H349" s="33">
        <f>Ocupacao_Calendario!E349*C349*30</f>
        <v>3456</v>
      </c>
      <c r="I349" s="33">
        <f>Ocupacao_Calendario!F349*C349*31</f>
        <v>3124.8</v>
      </c>
      <c r="J349" s="33">
        <f>Ocupacao_Calendario!G349*C349*30</f>
        <v>3840</v>
      </c>
      <c r="K349" s="33">
        <f>Ocupacao_Calendario!H349*C349*31</f>
        <v>4116.8</v>
      </c>
      <c r="L349" s="33">
        <f>Ocupacao_Calendario!I349*C349*31</f>
        <v>3769.6</v>
      </c>
      <c r="M349" s="33">
        <f>Ocupacao_Calendario!J349*C349*30</f>
        <v>4080</v>
      </c>
      <c r="N349" s="33">
        <f>Ocupacao_Calendario!K349*C349*31</f>
        <v>4662.4</v>
      </c>
      <c r="O349" s="33">
        <f>Ocupacao_Calendario!L349*C349*30</f>
        <v>4464</v>
      </c>
      <c r="P349" s="33">
        <f>Ocupacao_Calendario!M349*C349*31</f>
        <v>3620.8</v>
      </c>
      <c r="Q349" s="33">
        <f t="shared" si="1"/>
        <v>47587.2</v>
      </c>
      <c r="R349" s="33">
        <f>IFS(D349=2,vacation_home_main_costs!$M$2,D349=3,vacation_home_main_costs!$M$3,D349=4,vacation_home_main_costs!$M$4,D349=5,vacation_home_main_costs!$M$5,D349=6,vacation_home_main_costs!$M$6)</f>
        <v>40660</v>
      </c>
      <c r="S349" s="33">
        <f t="shared" si="19"/>
        <v>6927.2</v>
      </c>
      <c r="T349" s="34" t="str">
        <f t="shared" si="3"/>
        <v>Lucro</v>
      </c>
    </row>
    <row r="350" ht="12.75" customHeight="1">
      <c r="A350" s="8">
        <v>2687369.0</v>
      </c>
      <c r="B350" s="30" t="s">
        <v>394</v>
      </c>
      <c r="C350" s="11">
        <v>71.0</v>
      </c>
      <c r="D350" s="24">
        <v>3.0</v>
      </c>
      <c r="E350" s="33">
        <f>Ocupacao_Calendario!B350*C350*31</f>
        <v>2090.95</v>
      </c>
      <c r="F350" s="33">
        <f>Ocupacao_Calendario!C350*C350*28</f>
        <v>1630.16</v>
      </c>
      <c r="G350" s="33">
        <f>Ocupacao_Calendario!D350*C350*31</f>
        <v>990.45</v>
      </c>
      <c r="H350" s="33">
        <f>Ocupacao_Calendario!E350*C350*30</f>
        <v>1810.5</v>
      </c>
      <c r="I350" s="33">
        <f>Ocupacao_Calendario!F350*C350*31</f>
        <v>1188.54</v>
      </c>
      <c r="J350" s="33">
        <f>Ocupacao_Calendario!G350*C350*30</f>
        <v>1704</v>
      </c>
      <c r="K350" s="33">
        <f>Ocupacao_Calendario!H350*C350*31</f>
        <v>1738.79</v>
      </c>
      <c r="L350" s="33">
        <f>Ocupacao_Calendario!I350*C350*31</f>
        <v>2112.96</v>
      </c>
      <c r="M350" s="33">
        <f>Ocupacao_Calendario!J350*C350*30</f>
        <v>2130</v>
      </c>
      <c r="N350" s="33">
        <f>Ocupacao_Calendario!K350*C350*31</f>
        <v>1914.87</v>
      </c>
      <c r="O350" s="33">
        <f>Ocupacao_Calendario!L350*C350*30</f>
        <v>2044.8</v>
      </c>
      <c r="P350" s="33">
        <f>Ocupacao_Calendario!M350*C350*31</f>
        <v>1870.85</v>
      </c>
      <c r="Q350" s="33">
        <f t="shared" si="1"/>
        <v>21226.87</v>
      </c>
      <c r="R350" s="33">
        <f>IFS(D350=2,vacation_home_main_costs!$M$2,D350=3,vacation_home_main_costs!$M$3,D350=4,vacation_home_main_costs!$M$4,D350=5,vacation_home_main_costs!$M$5,D350=6,vacation_home_main_costs!$M$6)</f>
        <v>34800</v>
      </c>
      <c r="S350" s="33">
        <f t="shared" si="19"/>
        <v>-13573.13</v>
      </c>
      <c r="T350" s="34" t="str">
        <f t="shared" si="3"/>
        <v>Prejuizo</v>
      </c>
    </row>
    <row r="351" ht="12.75" customHeight="1">
      <c r="A351" s="8">
        <v>2889356.0</v>
      </c>
      <c r="B351" s="30" t="s">
        <v>395</v>
      </c>
      <c r="C351" s="11">
        <v>295.0</v>
      </c>
      <c r="D351" s="24">
        <v>4.0</v>
      </c>
      <c r="E351" s="33">
        <f>Ocupacao_Calendario!B351*C351*31</f>
        <v>8962.1</v>
      </c>
      <c r="F351" s="33">
        <f>Ocupacao_Calendario!C351*C351*28</f>
        <v>7186.2</v>
      </c>
      <c r="G351" s="33">
        <f>Ocupacao_Calendario!D351*C351*31</f>
        <v>7773.25</v>
      </c>
      <c r="H351" s="33">
        <f>Ocupacao_Calendario!E351*C351*30</f>
        <v>6018</v>
      </c>
      <c r="I351" s="33">
        <f>Ocupacao_Calendario!F351*C351*31</f>
        <v>4206.7</v>
      </c>
      <c r="J351" s="33">
        <f>Ocupacao_Calendario!G351*C351*30</f>
        <v>7522.5</v>
      </c>
      <c r="K351" s="33">
        <f>Ocupacao_Calendario!H351*C351*31</f>
        <v>6492.95</v>
      </c>
      <c r="L351" s="33">
        <f>Ocupacao_Calendario!I351*C351*31</f>
        <v>6858.75</v>
      </c>
      <c r="M351" s="33">
        <f>Ocupacao_Calendario!J351*C351*30</f>
        <v>7080</v>
      </c>
      <c r="N351" s="33">
        <f>Ocupacao_Calendario!K351*C351*31</f>
        <v>8504.85</v>
      </c>
      <c r="O351" s="33">
        <f>Ocupacao_Calendario!L351*C351*30</f>
        <v>6726</v>
      </c>
      <c r="P351" s="33">
        <f>Ocupacao_Calendario!M351*C351*31</f>
        <v>6950.2</v>
      </c>
      <c r="Q351" s="33">
        <f t="shared" si="1"/>
        <v>84281.5</v>
      </c>
      <c r="R351" s="33">
        <f>IFS(D351=2,vacation_home_main_costs!$M$2,D351=3,vacation_home_main_costs!$M$3,D351=4,vacation_home_main_costs!$M$4,D351=5,vacation_home_main_costs!$M$5,D351=6,vacation_home_main_costs!$M$6)</f>
        <v>40660</v>
      </c>
      <c r="S351" s="33">
        <f t="shared" si="19"/>
        <v>43621.5</v>
      </c>
      <c r="T351" s="34" t="str">
        <f t="shared" si="3"/>
        <v>Lucro</v>
      </c>
    </row>
    <row r="352" ht="12.75" customHeight="1">
      <c r="A352" s="8">
        <v>6305833.0</v>
      </c>
      <c r="B352" s="30" t="s">
        <v>396</v>
      </c>
      <c r="C352" s="11">
        <v>112.0</v>
      </c>
      <c r="D352" s="24">
        <v>4.0</v>
      </c>
      <c r="E352" s="33">
        <f>Ocupacao_Calendario!B352*C352*31</f>
        <v>2881.76</v>
      </c>
      <c r="F352" s="33">
        <f>Ocupacao_Calendario!C352*C352*28</f>
        <v>2791.04</v>
      </c>
      <c r="G352" s="33">
        <f>Ocupacao_Calendario!D352*C352*31</f>
        <v>1909.6</v>
      </c>
      <c r="H352" s="33">
        <f>Ocupacao_Calendario!E352*C352*30</f>
        <v>1646.4</v>
      </c>
      <c r="I352" s="33">
        <f>Ocupacao_Calendario!F352*C352*31</f>
        <v>2430.4</v>
      </c>
      <c r="J352" s="33">
        <f>Ocupacao_Calendario!G352*C352*30</f>
        <v>2184</v>
      </c>
      <c r="K352" s="33">
        <f>Ocupacao_Calendario!H352*C352*31</f>
        <v>3228.96</v>
      </c>
      <c r="L352" s="33">
        <f>Ocupacao_Calendario!I352*C352*31</f>
        <v>3055.36</v>
      </c>
      <c r="M352" s="33">
        <f>Ocupacao_Calendario!J352*C352*30</f>
        <v>3360</v>
      </c>
      <c r="N352" s="33">
        <f>Ocupacao_Calendario!K352*C352*31</f>
        <v>2604</v>
      </c>
      <c r="O352" s="33">
        <f>Ocupacao_Calendario!L352*C352*30</f>
        <v>3225.6</v>
      </c>
      <c r="P352" s="33">
        <f>Ocupacao_Calendario!M352*C352*31</f>
        <v>2847.04</v>
      </c>
      <c r="Q352" s="33">
        <f t="shared" si="1"/>
        <v>32164.16</v>
      </c>
      <c r="R352" s="33">
        <f>IFS(D352=2,vacation_home_main_costs!$M$2,D352=3,vacation_home_main_costs!$M$3,D352=4,vacation_home_main_costs!$M$4,D352=5,vacation_home_main_costs!$M$5,D352=6,vacation_home_main_costs!$M$6)</f>
        <v>40660</v>
      </c>
      <c r="S352" s="33">
        <f t="shared" si="19"/>
        <v>-8495.84</v>
      </c>
      <c r="T352" s="34" t="str">
        <f t="shared" si="3"/>
        <v>Prejuizo</v>
      </c>
    </row>
    <row r="353" ht="12.75" customHeight="1">
      <c r="A353" s="8">
        <v>8809051.0</v>
      </c>
      <c r="B353" s="30" t="s">
        <v>397</v>
      </c>
      <c r="C353" s="11">
        <v>210.0</v>
      </c>
      <c r="D353" s="24">
        <v>3.0</v>
      </c>
      <c r="E353" s="33">
        <f>Ocupacao_Calendario!B353*C353*31</f>
        <v>4426.8</v>
      </c>
      <c r="F353" s="33">
        <f>Ocupacao_Calendario!C353*C353*28</f>
        <v>3939.6</v>
      </c>
      <c r="G353" s="33">
        <f>Ocupacao_Calendario!D353*C353*31</f>
        <v>3189.9</v>
      </c>
      <c r="H353" s="33">
        <f>Ocupacao_Calendario!E353*C353*30</f>
        <v>3150</v>
      </c>
      <c r="I353" s="33">
        <f>Ocupacao_Calendario!F353*C353*31</f>
        <v>5012.7</v>
      </c>
      <c r="J353" s="33">
        <f>Ocupacao_Calendario!G353*C353*30</f>
        <v>5544</v>
      </c>
      <c r="K353" s="33">
        <f>Ocupacao_Calendario!H353*C353*31</f>
        <v>6119.4</v>
      </c>
      <c r="L353" s="33">
        <f>Ocupacao_Calendario!I353*C353*31</f>
        <v>5012.7</v>
      </c>
      <c r="M353" s="33">
        <f>Ocupacao_Calendario!J353*C353*30</f>
        <v>5292</v>
      </c>
      <c r="N353" s="33">
        <f>Ocupacao_Calendario!K353*C353*31</f>
        <v>5924.1</v>
      </c>
      <c r="O353" s="33">
        <f>Ocupacao_Calendario!L353*C353*30</f>
        <v>5418</v>
      </c>
      <c r="P353" s="33">
        <f>Ocupacao_Calendario!M353*C353*31</f>
        <v>5338.2</v>
      </c>
      <c r="Q353" s="33">
        <f t="shared" si="1"/>
        <v>58367.4</v>
      </c>
      <c r="R353" s="33">
        <f>IFS(D353=2,vacation_home_main_costs!$M$2,D353=3,vacation_home_main_costs!$M$3,D353=4,vacation_home_main_costs!$M$4,D353=5,vacation_home_main_costs!$M$5,D353=6,vacation_home_main_costs!$M$6)</f>
        <v>34800</v>
      </c>
      <c r="S353" s="33">
        <f t="shared" si="19"/>
        <v>23567.4</v>
      </c>
      <c r="T353" s="34" t="str">
        <f t="shared" si="3"/>
        <v>Lucro</v>
      </c>
    </row>
    <row r="354" ht="12.75" customHeight="1">
      <c r="A354" s="8">
        <v>1.7731571E7</v>
      </c>
      <c r="B354" s="30" t="s">
        <v>398</v>
      </c>
      <c r="C354" s="11">
        <v>71.0</v>
      </c>
      <c r="D354" s="24">
        <v>3.0</v>
      </c>
      <c r="E354" s="33">
        <f>Ocupacao_Calendario!B354*C354*31</f>
        <v>1716.78</v>
      </c>
      <c r="F354" s="33">
        <f>Ocupacao_Calendario!C354*C354*28</f>
        <v>1888.6</v>
      </c>
      <c r="G354" s="33">
        <f>Ocupacao_Calendario!D354*C354*31</f>
        <v>1562.71</v>
      </c>
      <c r="H354" s="33">
        <f>Ocupacao_Calendario!E354*C354*30</f>
        <v>1214.1</v>
      </c>
      <c r="I354" s="33">
        <f>Ocupacao_Calendario!F354*C354*31</f>
        <v>1518.69</v>
      </c>
      <c r="J354" s="33">
        <f>Ocupacao_Calendario!G354*C354*30</f>
        <v>1874.4</v>
      </c>
      <c r="K354" s="33">
        <f>Ocupacao_Calendario!H354*C354*31</f>
        <v>2134.97</v>
      </c>
      <c r="L354" s="33">
        <f>Ocupacao_Calendario!I354*C354*31</f>
        <v>2156.98</v>
      </c>
      <c r="M354" s="33">
        <f>Ocupacao_Calendario!J354*C354*30</f>
        <v>1895.7</v>
      </c>
      <c r="N354" s="33">
        <f>Ocupacao_Calendario!K354*C354*31</f>
        <v>1650.75</v>
      </c>
      <c r="O354" s="33">
        <f>Ocupacao_Calendario!L354*C354*30</f>
        <v>1789.2</v>
      </c>
      <c r="P354" s="33">
        <f>Ocupacao_Calendario!M354*C354*31</f>
        <v>2046.93</v>
      </c>
      <c r="Q354" s="33">
        <f t="shared" si="1"/>
        <v>21449.81</v>
      </c>
      <c r="R354" s="33">
        <f>IFS(D354=2,vacation_home_main_costs!$M$2,D354=3,vacation_home_main_costs!$M$3,D354=4,vacation_home_main_costs!$M$4,D354=5,vacation_home_main_costs!$M$5,D354=6,vacation_home_main_costs!$M$6)</f>
        <v>34800</v>
      </c>
      <c r="S354" s="33">
        <f t="shared" si="19"/>
        <v>-13350.19</v>
      </c>
      <c r="T354" s="34" t="str">
        <f t="shared" si="3"/>
        <v>Prejuizo</v>
      </c>
    </row>
    <row r="355" ht="12.75" customHeight="1">
      <c r="A355" s="8">
        <v>1.9437507E7</v>
      </c>
      <c r="B355" s="30" t="s">
        <v>399</v>
      </c>
      <c r="C355" s="11">
        <v>135.0</v>
      </c>
      <c r="D355" s="24">
        <v>3.0</v>
      </c>
      <c r="E355" s="33">
        <f>Ocupacao_Calendario!B355*C355*31</f>
        <v>3808.35</v>
      </c>
      <c r="F355" s="33">
        <f>Ocupacao_Calendario!C355*C355*28</f>
        <v>2948.4</v>
      </c>
      <c r="G355" s="33">
        <f>Ocupacao_Calendario!D355*C355*31</f>
        <v>2427.3</v>
      </c>
      <c r="H355" s="33">
        <f>Ocupacao_Calendario!E355*C355*30</f>
        <v>2835</v>
      </c>
      <c r="I355" s="33">
        <f>Ocupacao_Calendario!F355*C355*31</f>
        <v>3180.6</v>
      </c>
      <c r="J355" s="33">
        <f>Ocupacao_Calendario!G355*C355*30</f>
        <v>3240</v>
      </c>
      <c r="K355" s="33">
        <f>Ocupacao_Calendario!H355*C355*31</f>
        <v>3431.7</v>
      </c>
      <c r="L355" s="33">
        <f>Ocupacao_Calendario!I355*C355*31</f>
        <v>2929.5</v>
      </c>
      <c r="M355" s="33">
        <f>Ocupacao_Calendario!J355*C355*30</f>
        <v>3523.5</v>
      </c>
      <c r="N355" s="33">
        <f>Ocupacao_Calendario!K355*C355*31</f>
        <v>3892.05</v>
      </c>
      <c r="O355" s="33">
        <f>Ocupacao_Calendario!L355*C355*30</f>
        <v>3645</v>
      </c>
      <c r="P355" s="33">
        <f>Ocupacao_Calendario!M355*C355*31</f>
        <v>3180.6</v>
      </c>
      <c r="Q355" s="33">
        <f t="shared" si="1"/>
        <v>39042</v>
      </c>
      <c r="R355" s="33">
        <f>IFS(D355=2,vacation_home_main_costs!$M$2,D355=3,vacation_home_main_costs!$M$3,D355=4,vacation_home_main_costs!$M$4,D355=5,vacation_home_main_costs!$M$5,D355=6,vacation_home_main_costs!$M$6)</f>
        <v>34800</v>
      </c>
      <c r="S355" s="33">
        <f t="shared" si="19"/>
        <v>4242</v>
      </c>
      <c r="T355" s="34" t="str">
        <f t="shared" si="3"/>
        <v>Lucro</v>
      </c>
    </row>
    <row r="356" ht="12.75" customHeight="1">
      <c r="A356" s="8">
        <v>2985306.0</v>
      </c>
      <c r="B356" s="30" t="s">
        <v>400</v>
      </c>
      <c r="C356" s="11">
        <v>140.0</v>
      </c>
      <c r="D356" s="24">
        <v>3.0</v>
      </c>
      <c r="E356" s="33">
        <f>Ocupacao_Calendario!B356*C356*31</f>
        <v>4123</v>
      </c>
      <c r="F356" s="33">
        <f>Ocupacao_Calendario!C356*C356*28</f>
        <v>2900.8</v>
      </c>
      <c r="G356" s="33">
        <f>Ocupacao_Calendario!D356*C356*31</f>
        <v>1909.6</v>
      </c>
      <c r="H356" s="33">
        <f>Ocupacao_Calendario!E356*C356*30</f>
        <v>2352</v>
      </c>
      <c r="I356" s="33">
        <f>Ocupacao_Calendario!F356*C356*31</f>
        <v>1779.4</v>
      </c>
      <c r="J356" s="33">
        <f>Ocupacao_Calendario!G356*C356*30</f>
        <v>2856</v>
      </c>
      <c r="K356" s="33">
        <f>Ocupacao_Calendario!H356*C356*31</f>
        <v>4036.2</v>
      </c>
      <c r="L356" s="33">
        <f>Ocupacao_Calendario!I356*C356*31</f>
        <v>3775.8</v>
      </c>
      <c r="M356" s="33">
        <f>Ocupacao_Calendario!J356*C356*30</f>
        <v>3570</v>
      </c>
      <c r="N356" s="33">
        <f>Ocupacao_Calendario!K356*C356*31</f>
        <v>3081.4</v>
      </c>
      <c r="O356" s="33">
        <f>Ocupacao_Calendario!L356*C356*30</f>
        <v>3696</v>
      </c>
      <c r="P356" s="33">
        <f>Ocupacao_Calendario!M356*C356*31</f>
        <v>3862.6</v>
      </c>
      <c r="Q356" s="33">
        <f t="shared" si="1"/>
        <v>37942.8</v>
      </c>
      <c r="R356" s="33">
        <f>IFS(D356=2,vacation_home_main_costs!$M$2,D356=3,vacation_home_main_costs!$M$3,D356=4,vacation_home_main_costs!$M$4,D356=5,vacation_home_main_costs!$M$5,D356=6,vacation_home_main_costs!$M$6)</f>
        <v>34800</v>
      </c>
      <c r="S356" s="33">
        <f t="shared" si="19"/>
        <v>3142.8</v>
      </c>
      <c r="T356" s="34" t="str">
        <f t="shared" si="3"/>
        <v>Lucro</v>
      </c>
    </row>
    <row r="357" ht="12.75" customHeight="1">
      <c r="A357" s="8">
        <v>8014031.0</v>
      </c>
      <c r="B357" s="30" t="s">
        <v>401</v>
      </c>
      <c r="C357" s="11">
        <v>150.0</v>
      </c>
      <c r="D357" s="24">
        <v>3.0</v>
      </c>
      <c r="E357" s="33">
        <f>Ocupacao_Calendario!B357*C357*31</f>
        <v>3022.5</v>
      </c>
      <c r="F357" s="33">
        <f>Ocupacao_Calendario!C357*C357*28</f>
        <v>4032</v>
      </c>
      <c r="G357" s="33">
        <f>Ocupacao_Calendario!D357*C357*31</f>
        <v>3162</v>
      </c>
      <c r="H357" s="33">
        <f>Ocupacao_Calendario!E357*C357*30</f>
        <v>2835</v>
      </c>
      <c r="I357" s="33">
        <f>Ocupacao_Calendario!F357*C357*31</f>
        <v>3766.5</v>
      </c>
      <c r="J357" s="33">
        <f>Ocupacao_Calendario!G357*C357*30</f>
        <v>4320</v>
      </c>
      <c r="K357" s="33">
        <f>Ocupacao_Calendario!H357*C357*31</f>
        <v>4185</v>
      </c>
      <c r="L357" s="33">
        <f>Ocupacao_Calendario!I357*C357*31</f>
        <v>3487.5</v>
      </c>
      <c r="M357" s="33">
        <f>Ocupacao_Calendario!J357*C357*30</f>
        <v>4455</v>
      </c>
      <c r="N357" s="33">
        <f>Ocupacao_Calendario!K357*C357*31</f>
        <v>4371</v>
      </c>
      <c r="O357" s="33">
        <f>Ocupacao_Calendario!L357*C357*30</f>
        <v>4455</v>
      </c>
      <c r="P357" s="33">
        <f>Ocupacao_Calendario!M357*C357*31</f>
        <v>3394.5</v>
      </c>
      <c r="Q357" s="33">
        <f t="shared" si="1"/>
        <v>45486</v>
      </c>
      <c r="R357" s="33">
        <f>IFS(D357=2,vacation_home_main_costs!$M$2,D357=3,vacation_home_main_costs!$M$3,D357=4,vacation_home_main_costs!$M$4,D357=5,vacation_home_main_costs!$M$5,D357=6,vacation_home_main_costs!$M$6)</f>
        <v>34800</v>
      </c>
      <c r="S357" s="33">
        <f t="shared" si="19"/>
        <v>10686</v>
      </c>
      <c r="T357" s="34" t="str">
        <f t="shared" si="3"/>
        <v>Lucro</v>
      </c>
    </row>
    <row r="358" ht="12.75" customHeight="1">
      <c r="A358" s="8">
        <v>8274616.0</v>
      </c>
      <c r="B358" s="30" t="s">
        <v>402</v>
      </c>
      <c r="C358" s="11">
        <v>119.0</v>
      </c>
      <c r="D358" s="24">
        <v>4.0</v>
      </c>
      <c r="E358" s="33">
        <f>Ocupacao_Calendario!B358*C358*31</f>
        <v>2324.07</v>
      </c>
      <c r="F358" s="33">
        <f>Ocupacao_Calendario!C358*C358*28</f>
        <v>2765.56</v>
      </c>
      <c r="G358" s="33">
        <f>Ocupacao_Calendario!D358*C358*31</f>
        <v>1586.27</v>
      </c>
      <c r="H358" s="33">
        <f>Ocupacao_Calendario!E358*C358*30</f>
        <v>2034.9</v>
      </c>
      <c r="I358" s="33">
        <f>Ocupacao_Calendario!F358*C358*31</f>
        <v>2434.74</v>
      </c>
      <c r="J358" s="33">
        <f>Ocupacao_Calendario!G358*C358*30</f>
        <v>2856</v>
      </c>
      <c r="K358" s="33">
        <f>Ocupacao_Calendario!H358*C358*31</f>
        <v>3615.22</v>
      </c>
      <c r="L358" s="33">
        <f>Ocupacao_Calendario!I358*C358*31</f>
        <v>3689</v>
      </c>
      <c r="M358" s="33">
        <f>Ocupacao_Calendario!J358*C358*30</f>
        <v>2998.8</v>
      </c>
      <c r="N358" s="33">
        <f>Ocupacao_Calendario!K358*C358*31</f>
        <v>3430.77</v>
      </c>
      <c r="O358" s="33">
        <f>Ocupacao_Calendario!L358*C358*30</f>
        <v>3248.7</v>
      </c>
      <c r="P358" s="33">
        <f>Ocupacao_Calendario!M358*C358*31</f>
        <v>2766.75</v>
      </c>
      <c r="Q358" s="33">
        <f t="shared" si="1"/>
        <v>33750.78</v>
      </c>
      <c r="R358" s="33">
        <f>IFS(D358=2,vacation_home_main_costs!$M$2,D358=3,vacation_home_main_costs!$M$3,D358=4,vacation_home_main_costs!$M$4,D358=5,vacation_home_main_costs!$M$5,D358=6,vacation_home_main_costs!$M$6)</f>
        <v>40660</v>
      </c>
      <c r="S358" s="33">
        <f t="shared" si="19"/>
        <v>-6909.22</v>
      </c>
      <c r="T358" s="34" t="str">
        <f t="shared" si="3"/>
        <v>Prejuizo</v>
      </c>
    </row>
    <row r="359" ht="12.75" customHeight="1">
      <c r="A359" s="8">
        <v>3323744.0</v>
      </c>
      <c r="B359" s="30" t="s">
        <v>403</v>
      </c>
      <c r="C359" s="11">
        <v>110.0</v>
      </c>
      <c r="D359" s="24">
        <v>4.0</v>
      </c>
      <c r="E359" s="33">
        <f>Ocupacao_Calendario!B359*C359*31</f>
        <v>3137.2</v>
      </c>
      <c r="F359" s="33">
        <f>Ocupacao_Calendario!C359*C359*28</f>
        <v>2802.8</v>
      </c>
      <c r="G359" s="33">
        <f>Ocupacao_Calendario!D359*C359*31</f>
        <v>1568.6</v>
      </c>
      <c r="H359" s="33">
        <f>Ocupacao_Calendario!E359*C359*30</f>
        <v>2607</v>
      </c>
      <c r="I359" s="33">
        <f>Ocupacao_Calendario!F359*C359*31</f>
        <v>2864.4</v>
      </c>
      <c r="J359" s="33">
        <f>Ocupacao_Calendario!G359*C359*30</f>
        <v>2640</v>
      </c>
      <c r="K359" s="33">
        <f>Ocupacao_Calendario!H359*C359*31</f>
        <v>2864.4</v>
      </c>
      <c r="L359" s="33">
        <f>Ocupacao_Calendario!I359*C359*31</f>
        <v>2421.1</v>
      </c>
      <c r="M359" s="33">
        <f>Ocupacao_Calendario!J359*C359*30</f>
        <v>2805</v>
      </c>
      <c r="N359" s="33">
        <f>Ocupacao_Calendario!K359*C359*31</f>
        <v>2421.1</v>
      </c>
      <c r="O359" s="33">
        <f>Ocupacao_Calendario!L359*C359*30</f>
        <v>3036</v>
      </c>
      <c r="P359" s="33">
        <f>Ocupacao_Calendario!M359*C359*31</f>
        <v>3273.6</v>
      </c>
      <c r="Q359" s="33">
        <f t="shared" si="1"/>
        <v>32441.2</v>
      </c>
      <c r="R359" s="33">
        <f>IFS(D359=2,vacation_home_main_costs!$M$2,D359=3,vacation_home_main_costs!$M$3,D359=4,vacation_home_main_costs!$M$4,D359=5,vacation_home_main_costs!$M$5,D359=6,vacation_home_main_costs!$M$6)</f>
        <v>40660</v>
      </c>
      <c r="S359" s="33">
        <f t="shared" si="19"/>
        <v>-8218.8</v>
      </c>
      <c r="T359" s="34" t="str">
        <f t="shared" si="3"/>
        <v>Prejuizo</v>
      </c>
    </row>
    <row r="360" ht="12.75" customHeight="1">
      <c r="A360" s="8">
        <v>3414014.0</v>
      </c>
      <c r="B360" s="30" t="s">
        <v>404</v>
      </c>
      <c r="C360" s="11">
        <v>195.0</v>
      </c>
      <c r="D360" s="24">
        <v>4.0</v>
      </c>
      <c r="E360" s="33">
        <f>Ocupacao_Calendario!B360*C360*31</f>
        <v>5138.25</v>
      </c>
      <c r="F360" s="33">
        <f>Ocupacao_Calendario!C360*C360*28</f>
        <v>4204.2</v>
      </c>
      <c r="G360" s="33">
        <f>Ocupacao_Calendario!D360*C360*31</f>
        <v>4352.4</v>
      </c>
      <c r="H360" s="33">
        <f>Ocupacao_Calendario!E360*C360*30</f>
        <v>4563</v>
      </c>
      <c r="I360" s="33">
        <f>Ocupacao_Calendario!F360*C360*31</f>
        <v>4473.3</v>
      </c>
      <c r="J360" s="33">
        <f>Ocupacao_Calendario!G360*C360*30</f>
        <v>3802.5</v>
      </c>
      <c r="K360" s="33">
        <f>Ocupacao_Calendario!H360*C360*31</f>
        <v>5440.5</v>
      </c>
      <c r="L360" s="33">
        <f>Ocupacao_Calendario!I360*C360*31</f>
        <v>5742.75</v>
      </c>
      <c r="M360" s="33">
        <f>Ocupacao_Calendario!J360*C360*30</f>
        <v>4329</v>
      </c>
      <c r="N360" s="33">
        <f>Ocupacao_Calendario!K360*C360*31</f>
        <v>4775.55</v>
      </c>
      <c r="O360" s="33">
        <f>Ocupacao_Calendario!L360*C360*30</f>
        <v>5733</v>
      </c>
      <c r="P360" s="33">
        <f>Ocupacao_Calendario!M360*C360*31</f>
        <v>5924.1</v>
      </c>
      <c r="Q360" s="33">
        <f t="shared" si="1"/>
        <v>58478.55</v>
      </c>
      <c r="R360" s="33">
        <f>IFS(D360=2,vacation_home_main_costs!$M$2,D360=3,vacation_home_main_costs!$M$3,D360=4,vacation_home_main_costs!$M$4,D360=5,vacation_home_main_costs!$M$5,D360=6,vacation_home_main_costs!$M$6)</f>
        <v>40660</v>
      </c>
      <c r="S360" s="33">
        <f t="shared" si="19"/>
        <v>17818.55</v>
      </c>
      <c r="T360" s="34" t="str">
        <f t="shared" si="3"/>
        <v>Lucro</v>
      </c>
    </row>
    <row r="361" ht="12.75" customHeight="1">
      <c r="A361" s="8">
        <v>1.9769199E7</v>
      </c>
      <c r="B361" s="30" t="s">
        <v>405</v>
      </c>
      <c r="C361" s="11">
        <v>135.0</v>
      </c>
      <c r="D361" s="24">
        <v>4.0</v>
      </c>
      <c r="E361" s="33">
        <f>Ocupacao_Calendario!B361*C361*31</f>
        <v>4017.6</v>
      </c>
      <c r="F361" s="33">
        <f>Ocupacao_Calendario!C361*C361*28</f>
        <v>3591</v>
      </c>
      <c r="G361" s="33">
        <f>Ocupacao_Calendario!D361*C361*31</f>
        <v>1799.55</v>
      </c>
      <c r="H361" s="33">
        <f>Ocupacao_Calendario!E361*C361*30</f>
        <v>3199.5</v>
      </c>
      <c r="I361" s="33">
        <f>Ocupacao_Calendario!F361*C361*31</f>
        <v>2971.35</v>
      </c>
      <c r="J361" s="33">
        <f>Ocupacao_Calendario!G361*C361*30</f>
        <v>3888</v>
      </c>
      <c r="K361" s="33">
        <f>Ocupacao_Calendario!H361*C361*31</f>
        <v>4101.3</v>
      </c>
      <c r="L361" s="33">
        <f>Ocupacao_Calendario!I361*C361*31</f>
        <v>3348</v>
      </c>
      <c r="M361" s="33">
        <f>Ocupacao_Calendario!J361*C361*30</f>
        <v>3847.5</v>
      </c>
      <c r="N361" s="33">
        <f>Ocupacao_Calendario!K361*C361*31</f>
        <v>3892.05</v>
      </c>
      <c r="O361" s="33">
        <f>Ocupacao_Calendario!L361*C361*30</f>
        <v>3523.5</v>
      </c>
      <c r="P361" s="33">
        <f>Ocupacao_Calendario!M361*C361*31</f>
        <v>3640.95</v>
      </c>
      <c r="Q361" s="33">
        <f t="shared" si="1"/>
        <v>41820.3</v>
      </c>
      <c r="R361" s="33">
        <f>IFS(D361=2,vacation_home_main_costs!$M$2,D361=3,vacation_home_main_costs!$M$3,D361=4,vacation_home_main_costs!$M$4,D361=5,vacation_home_main_costs!$M$5,D361=6,vacation_home_main_costs!$M$6)</f>
        <v>40660</v>
      </c>
      <c r="S361" s="33">
        <f t="shared" si="19"/>
        <v>1160.3</v>
      </c>
      <c r="T361" s="34" t="str">
        <f t="shared" si="3"/>
        <v>Lucro</v>
      </c>
    </row>
    <row r="362" ht="12.75" customHeight="1">
      <c r="A362" s="8">
        <v>1.0729095E7</v>
      </c>
      <c r="B362" s="30" t="s">
        <v>406</v>
      </c>
      <c r="C362" s="11">
        <v>150.0</v>
      </c>
      <c r="D362" s="24">
        <v>4.0</v>
      </c>
      <c r="E362" s="33">
        <f>Ocupacao_Calendario!B362*C362*31</f>
        <v>4464</v>
      </c>
      <c r="F362" s="33">
        <f>Ocupacao_Calendario!C362*C362*28</f>
        <v>3108</v>
      </c>
      <c r="G362" s="33">
        <f>Ocupacao_Calendario!D362*C362*31</f>
        <v>3859.5</v>
      </c>
      <c r="H362" s="33">
        <f>Ocupacao_Calendario!E362*C362*30</f>
        <v>3825</v>
      </c>
      <c r="I362" s="33">
        <f>Ocupacao_Calendario!F362*C362*31</f>
        <v>3301.5</v>
      </c>
      <c r="J362" s="33">
        <f>Ocupacao_Calendario!G362*C362*30</f>
        <v>3960</v>
      </c>
      <c r="K362" s="33">
        <f>Ocupacao_Calendario!H362*C362*31</f>
        <v>3859.5</v>
      </c>
      <c r="L362" s="33">
        <f>Ocupacao_Calendario!I362*C362*31</f>
        <v>3441</v>
      </c>
      <c r="M362" s="33">
        <f>Ocupacao_Calendario!J362*C362*30</f>
        <v>4230</v>
      </c>
      <c r="N362" s="33">
        <f>Ocupacao_Calendario!K362*C362*31</f>
        <v>3952.5</v>
      </c>
      <c r="O362" s="33">
        <f>Ocupacao_Calendario!L362*C362*30</f>
        <v>4455</v>
      </c>
      <c r="P362" s="33">
        <f>Ocupacao_Calendario!M362*C362*31</f>
        <v>3720</v>
      </c>
      <c r="Q362" s="33">
        <f t="shared" si="1"/>
        <v>46176</v>
      </c>
      <c r="R362" s="33">
        <f>IFS(D362=2,vacation_home_main_costs!$M$2,D362=3,vacation_home_main_costs!$M$3,D362=4,vacation_home_main_costs!$M$4,D362=5,vacation_home_main_costs!$M$5,D362=6,vacation_home_main_costs!$M$6)</f>
        <v>40660</v>
      </c>
      <c r="S362" s="33">
        <f t="shared" si="19"/>
        <v>5516</v>
      </c>
      <c r="T362" s="34" t="str">
        <f t="shared" si="3"/>
        <v>Lucro</v>
      </c>
    </row>
    <row r="363" ht="12.75" customHeight="1">
      <c r="A363" s="8">
        <v>1.1658737E7</v>
      </c>
      <c r="B363" s="30" t="s">
        <v>407</v>
      </c>
      <c r="C363" s="11">
        <v>129.0</v>
      </c>
      <c r="D363" s="24">
        <v>3.0</v>
      </c>
      <c r="E363" s="33">
        <f>Ocupacao_Calendario!B363*C363*31</f>
        <v>2919.27</v>
      </c>
      <c r="F363" s="33">
        <f>Ocupacao_Calendario!C363*C363*28</f>
        <v>2961.84</v>
      </c>
      <c r="G363" s="33">
        <f>Ocupacao_Calendario!D363*C363*31</f>
        <v>1759.56</v>
      </c>
      <c r="H363" s="33">
        <f>Ocupacao_Calendario!E363*C363*30</f>
        <v>2128.5</v>
      </c>
      <c r="I363" s="33">
        <f>Ocupacao_Calendario!F363*C363*31</f>
        <v>2199.45</v>
      </c>
      <c r="J363" s="33">
        <f>Ocupacao_Calendario!G363*C363*30</f>
        <v>3676.5</v>
      </c>
      <c r="K363" s="33">
        <f>Ocupacao_Calendario!H363*C363*31</f>
        <v>3319.17</v>
      </c>
      <c r="L363" s="33">
        <f>Ocupacao_Calendario!I363*C363*31</f>
        <v>3559.11</v>
      </c>
      <c r="M363" s="33">
        <f>Ocupacao_Calendario!J363*C363*30</f>
        <v>3483</v>
      </c>
      <c r="N363" s="33">
        <f>Ocupacao_Calendario!K363*C363*31</f>
        <v>3759.06</v>
      </c>
      <c r="O363" s="33">
        <f>Ocupacao_Calendario!L363*C363*30</f>
        <v>3637.8</v>
      </c>
      <c r="P363" s="33">
        <f>Ocupacao_Calendario!M363*C363*31</f>
        <v>3879.03</v>
      </c>
      <c r="Q363" s="33">
        <f t="shared" si="1"/>
        <v>37282.29</v>
      </c>
      <c r="R363" s="33">
        <f>IFS(D363=2,vacation_home_main_costs!$M$2,D363=3,vacation_home_main_costs!$M$3,D363=4,vacation_home_main_costs!$M$4,D363=5,vacation_home_main_costs!$M$5,D363=6,vacation_home_main_costs!$M$6)</f>
        <v>34800</v>
      </c>
      <c r="S363" s="33">
        <f t="shared" si="19"/>
        <v>2482.29</v>
      </c>
      <c r="T363" s="34" t="str">
        <f t="shared" si="3"/>
        <v>Lucro</v>
      </c>
    </row>
    <row r="364" ht="12.75" customHeight="1">
      <c r="A364" s="8">
        <v>1.4520119E7</v>
      </c>
      <c r="B364" s="30" t="s">
        <v>408</v>
      </c>
      <c r="C364" s="11">
        <v>150.0</v>
      </c>
      <c r="D364" s="24">
        <v>4.0</v>
      </c>
      <c r="E364" s="33">
        <f>Ocupacao_Calendario!B364*C364*31</f>
        <v>3115.5</v>
      </c>
      <c r="F364" s="33">
        <f>Ocupacao_Calendario!C364*C364*28</f>
        <v>3318</v>
      </c>
      <c r="G364" s="33">
        <f>Ocupacao_Calendario!D364*C364*31</f>
        <v>1999.5</v>
      </c>
      <c r="H364" s="33">
        <f>Ocupacao_Calendario!E364*C364*30</f>
        <v>3195</v>
      </c>
      <c r="I364" s="33">
        <f>Ocupacao_Calendario!F364*C364*31</f>
        <v>2418</v>
      </c>
      <c r="J364" s="33">
        <f>Ocupacao_Calendario!G364*C364*30</f>
        <v>3690</v>
      </c>
      <c r="K364" s="33">
        <f>Ocupacao_Calendario!H364*C364*31</f>
        <v>4324.5</v>
      </c>
      <c r="L364" s="33">
        <f>Ocupacao_Calendario!I364*C364*31</f>
        <v>3906</v>
      </c>
      <c r="M364" s="33">
        <f>Ocupacao_Calendario!J364*C364*30</f>
        <v>4410</v>
      </c>
      <c r="N364" s="33">
        <f>Ocupacao_Calendario!K364*C364*31</f>
        <v>4138.5</v>
      </c>
      <c r="O364" s="33">
        <f>Ocupacao_Calendario!L364*C364*30</f>
        <v>3690</v>
      </c>
      <c r="P364" s="33">
        <f>Ocupacao_Calendario!M364*C364*31</f>
        <v>4231.5</v>
      </c>
      <c r="Q364" s="33">
        <f t="shared" si="1"/>
        <v>42436.5</v>
      </c>
      <c r="R364" s="33">
        <f>IFS(D364=2,vacation_home_main_costs!$M$2,D364=3,vacation_home_main_costs!$M$3,D364=4,vacation_home_main_costs!$M$4,D364=5,vacation_home_main_costs!$M$5,D364=6,vacation_home_main_costs!$M$6)</f>
        <v>40660</v>
      </c>
      <c r="S364" s="33">
        <f t="shared" si="19"/>
        <v>1776.5</v>
      </c>
      <c r="T364" s="34" t="str">
        <f t="shared" si="3"/>
        <v>Lucro</v>
      </c>
    </row>
    <row r="365" ht="12.75" customHeight="1">
      <c r="A365" s="8">
        <v>1.4628547E7</v>
      </c>
      <c r="B365" s="30" t="s">
        <v>409</v>
      </c>
      <c r="C365" s="11">
        <v>145.0</v>
      </c>
      <c r="D365" s="24">
        <v>4.0</v>
      </c>
      <c r="E365" s="33">
        <f>Ocupacao_Calendario!B365*C365*31</f>
        <v>3730.85</v>
      </c>
      <c r="F365" s="33">
        <f>Ocupacao_Calendario!C365*C365*28</f>
        <v>3938.2</v>
      </c>
      <c r="G365" s="33">
        <f>Ocupacao_Calendario!D365*C365*31</f>
        <v>3820.75</v>
      </c>
      <c r="H365" s="33">
        <f>Ocupacao_Calendario!E365*C365*30</f>
        <v>3915</v>
      </c>
      <c r="I365" s="33">
        <f>Ocupacao_Calendario!F365*C365*31</f>
        <v>2831.85</v>
      </c>
      <c r="J365" s="33">
        <f>Ocupacao_Calendario!G365*C365*30</f>
        <v>3393</v>
      </c>
      <c r="K365" s="33">
        <f>Ocupacao_Calendario!H365*C365*31</f>
        <v>4135.4</v>
      </c>
      <c r="L365" s="33">
        <f>Ocupacao_Calendario!I365*C365*31</f>
        <v>4135.4</v>
      </c>
      <c r="M365" s="33">
        <f>Ocupacao_Calendario!J365*C365*30</f>
        <v>3262.5</v>
      </c>
      <c r="N365" s="33">
        <f>Ocupacao_Calendario!K365*C365*31</f>
        <v>4090.45</v>
      </c>
      <c r="O365" s="33">
        <f>Ocupacao_Calendario!L365*C365*30</f>
        <v>3436.5</v>
      </c>
      <c r="P365" s="33">
        <f>Ocupacao_Calendario!M365*C365*31</f>
        <v>4090.45</v>
      </c>
      <c r="Q365" s="33">
        <f t="shared" si="1"/>
        <v>44780.35</v>
      </c>
      <c r="R365" s="33">
        <f>IFS(D365=2,vacation_home_main_costs!$M$2,D365=3,vacation_home_main_costs!$M$3,D365=4,vacation_home_main_costs!$M$4,D365=5,vacation_home_main_costs!$M$5,D365=6,vacation_home_main_costs!$M$6)</f>
        <v>40660</v>
      </c>
      <c r="S365" s="33">
        <f t="shared" si="19"/>
        <v>4120.35</v>
      </c>
      <c r="T365" s="34" t="str">
        <f t="shared" si="3"/>
        <v>Lucro</v>
      </c>
    </row>
    <row r="366" ht="12.75" customHeight="1">
      <c r="A366" s="8">
        <v>1.5057034E7</v>
      </c>
      <c r="B366" s="30" t="s">
        <v>410</v>
      </c>
      <c r="C366" s="11">
        <v>107.0</v>
      </c>
      <c r="D366" s="24">
        <v>2.0</v>
      </c>
      <c r="E366" s="33">
        <f>Ocupacao_Calendario!B366*C366*31</f>
        <v>3084.81</v>
      </c>
      <c r="F366" s="33">
        <f>Ocupacao_Calendario!C366*C366*28</f>
        <v>2157.12</v>
      </c>
      <c r="G366" s="33">
        <f>Ocupacao_Calendario!D366*C366*31</f>
        <v>1592.16</v>
      </c>
      <c r="H366" s="33">
        <f>Ocupacao_Calendario!E366*C366*30</f>
        <v>2118.6</v>
      </c>
      <c r="I366" s="33">
        <f>Ocupacao_Calendario!F366*C366*31</f>
        <v>2487.75</v>
      </c>
      <c r="J366" s="33">
        <f>Ocupacao_Calendario!G366*C366*30</f>
        <v>3113.7</v>
      </c>
      <c r="K366" s="33">
        <f>Ocupacao_Calendario!H366*C366*31</f>
        <v>2819.45</v>
      </c>
      <c r="L366" s="33">
        <f>Ocupacao_Calendario!I366*C366*31</f>
        <v>2819.45</v>
      </c>
      <c r="M366" s="33">
        <f>Ocupacao_Calendario!J366*C366*30</f>
        <v>2856.9</v>
      </c>
      <c r="N366" s="33">
        <f>Ocupacao_Calendario!K366*C366*31</f>
        <v>2355.07</v>
      </c>
      <c r="O366" s="33">
        <f>Ocupacao_Calendario!L366*C366*30</f>
        <v>2375.4</v>
      </c>
      <c r="P366" s="33">
        <f>Ocupacao_Calendario!M366*C366*31</f>
        <v>3250.66</v>
      </c>
      <c r="Q366" s="33">
        <f t="shared" si="1"/>
        <v>31031.07</v>
      </c>
      <c r="R366" s="33">
        <f>IFS(D366=2,vacation_home_main_costs!$M$2,D366=3,vacation_home_main_costs!$M$3,D366=4,vacation_home_main_costs!$M$4,D366=5,vacation_home_main_costs!$M$5,D366=6,vacation_home_main_costs!$M$6)</f>
        <v>31100</v>
      </c>
      <c r="S366" s="33">
        <f t="shared" si="19"/>
        <v>-68.93</v>
      </c>
      <c r="T366" s="34" t="str">
        <f t="shared" si="3"/>
        <v>Prejuizo</v>
      </c>
    </row>
    <row r="367" ht="12.75" customHeight="1">
      <c r="A367" s="8">
        <v>3888457.0</v>
      </c>
      <c r="B367" s="30" t="s">
        <v>411</v>
      </c>
      <c r="C367" s="11">
        <v>110.0</v>
      </c>
      <c r="D367" s="24">
        <v>4.0</v>
      </c>
      <c r="E367" s="33">
        <f>Ocupacao_Calendario!B367*C367*31</f>
        <v>2693.9</v>
      </c>
      <c r="F367" s="33">
        <f>Ocupacao_Calendario!C367*C367*28</f>
        <v>3018.4</v>
      </c>
      <c r="G367" s="33">
        <f>Ocupacao_Calendario!D367*C367*31</f>
        <v>2898.5</v>
      </c>
      <c r="H367" s="33">
        <f>Ocupacao_Calendario!E367*C367*30</f>
        <v>2178</v>
      </c>
      <c r="I367" s="33">
        <f>Ocupacao_Calendario!F367*C367*31</f>
        <v>1500.4</v>
      </c>
      <c r="J367" s="33">
        <f>Ocupacao_Calendario!G367*C367*30</f>
        <v>2541</v>
      </c>
      <c r="K367" s="33">
        <f>Ocupacao_Calendario!H367*C367*31</f>
        <v>2728</v>
      </c>
      <c r="L367" s="33">
        <f>Ocupacao_Calendario!I367*C367*31</f>
        <v>3205.4</v>
      </c>
      <c r="M367" s="33">
        <f>Ocupacao_Calendario!J367*C367*30</f>
        <v>2574</v>
      </c>
      <c r="N367" s="33">
        <f>Ocupacao_Calendario!K367*C367*31</f>
        <v>3103.1</v>
      </c>
      <c r="O367" s="33">
        <f>Ocupacao_Calendario!L367*C367*30</f>
        <v>3234</v>
      </c>
      <c r="P367" s="33">
        <f>Ocupacao_Calendario!M367*C367*31</f>
        <v>2864.4</v>
      </c>
      <c r="Q367" s="33">
        <f t="shared" si="1"/>
        <v>32539.1</v>
      </c>
      <c r="R367" s="33">
        <f>IFS(D367=2,vacation_home_main_costs!$M$2,D367=3,vacation_home_main_costs!$M$3,D367=4,vacation_home_main_costs!$M$4,D367=5,vacation_home_main_costs!$M$5,D367=6,vacation_home_main_costs!$M$6)</f>
        <v>40660</v>
      </c>
      <c r="S367" s="33">
        <f t="shared" si="19"/>
        <v>-8120.9</v>
      </c>
      <c r="T367" s="34" t="str">
        <f t="shared" si="3"/>
        <v>Prejuizo</v>
      </c>
    </row>
    <row r="368" ht="12.75" customHeight="1">
      <c r="A368" s="8">
        <v>1.3866723E7</v>
      </c>
      <c r="B368" s="30" t="s">
        <v>412</v>
      </c>
      <c r="C368" s="11">
        <v>90.0</v>
      </c>
      <c r="D368" s="24">
        <v>3.0</v>
      </c>
      <c r="E368" s="33">
        <f>Ocupacao_Calendario!B368*C368*31</f>
        <v>1869.3</v>
      </c>
      <c r="F368" s="33">
        <f>Ocupacao_Calendario!C368*C368*28</f>
        <v>2091.6</v>
      </c>
      <c r="G368" s="33">
        <f>Ocupacao_Calendario!D368*C368*31</f>
        <v>1729.8</v>
      </c>
      <c r="H368" s="33">
        <f>Ocupacao_Calendario!E368*C368*30</f>
        <v>2079</v>
      </c>
      <c r="I368" s="33">
        <f>Ocupacao_Calendario!F368*C368*31</f>
        <v>1506.6</v>
      </c>
      <c r="J368" s="33">
        <f>Ocupacao_Calendario!G368*C368*30</f>
        <v>1836</v>
      </c>
      <c r="K368" s="33">
        <f>Ocupacao_Calendario!H368*C368*31</f>
        <v>2120.4</v>
      </c>
      <c r="L368" s="33">
        <f>Ocupacao_Calendario!I368*C368*31</f>
        <v>2287.8</v>
      </c>
      <c r="M368" s="33">
        <f>Ocupacao_Calendario!J368*C368*30</f>
        <v>1998</v>
      </c>
      <c r="N368" s="33">
        <f>Ocupacao_Calendario!K368*C368*31</f>
        <v>2538.9</v>
      </c>
      <c r="O368" s="33">
        <f>Ocupacao_Calendario!L368*C368*30</f>
        <v>2268</v>
      </c>
      <c r="P368" s="33">
        <f>Ocupacao_Calendario!M368*C368*31</f>
        <v>2148.3</v>
      </c>
      <c r="Q368" s="33">
        <f t="shared" si="1"/>
        <v>24473.7</v>
      </c>
      <c r="R368" s="33">
        <f>IFS(D368=2,vacation_home_main_costs!$M$2,D368=3,vacation_home_main_costs!$M$3,D368=4,vacation_home_main_costs!$M$4,D368=5,vacation_home_main_costs!$M$5,D368=6,vacation_home_main_costs!$M$6)</f>
        <v>34800</v>
      </c>
      <c r="S368" s="33">
        <f t="shared" si="19"/>
        <v>-10326.3</v>
      </c>
      <c r="T368" s="34" t="str">
        <f t="shared" si="3"/>
        <v>Prejuizo</v>
      </c>
    </row>
    <row r="369" ht="12.75" customHeight="1">
      <c r="A369" s="8">
        <v>1.4072047E7</v>
      </c>
      <c r="B369" s="30" t="s">
        <v>413</v>
      </c>
      <c r="C369" s="11">
        <v>92.0</v>
      </c>
      <c r="D369" s="24">
        <v>3.0</v>
      </c>
      <c r="E369" s="33">
        <f>Ocupacao_Calendario!B369*C369*31</f>
        <v>2367.16</v>
      </c>
      <c r="F369" s="33">
        <f>Ocupacao_Calendario!C369*C369*28</f>
        <v>1725.92</v>
      </c>
      <c r="G369" s="33">
        <f>Ocupacao_Calendario!D369*C369*31</f>
        <v>2224.56</v>
      </c>
      <c r="H369" s="33">
        <f>Ocupacao_Calendario!E369*C369*30</f>
        <v>1324.8</v>
      </c>
      <c r="I369" s="33">
        <f>Ocupacao_Calendario!F369*C369*31</f>
        <v>2310.12</v>
      </c>
      <c r="J369" s="33">
        <f>Ocupacao_Calendario!G369*C369*30</f>
        <v>2704.8</v>
      </c>
      <c r="K369" s="33">
        <f>Ocupacao_Calendario!H369*C369*31</f>
        <v>2623.84</v>
      </c>
      <c r="L369" s="33">
        <f>Ocupacao_Calendario!I369*C369*31</f>
        <v>2253.08</v>
      </c>
      <c r="M369" s="33">
        <f>Ocupacao_Calendario!J369*C369*30</f>
        <v>2097.6</v>
      </c>
      <c r="N369" s="33">
        <f>Ocupacao_Calendario!K369*C369*31</f>
        <v>2338.64</v>
      </c>
      <c r="O369" s="33">
        <f>Ocupacao_Calendario!L369*C369*30</f>
        <v>2704.8</v>
      </c>
      <c r="P369" s="33">
        <f>Ocupacao_Calendario!M369*C369*31</f>
        <v>2709.4</v>
      </c>
      <c r="Q369" s="33">
        <f t="shared" si="1"/>
        <v>27384.72</v>
      </c>
      <c r="R369" s="33">
        <f>IFS(D369=2,vacation_home_main_costs!$M$2,D369=3,vacation_home_main_costs!$M$3,D369=4,vacation_home_main_costs!$M$4,D369=5,vacation_home_main_costs!$M$5,D369=6,vacation_home_main_costs!$M$6)</f>
        <v>34800</v>
      </c>
      <c r="S369" s="33">
        <f t="shared" si="19"/>
        <v>-7415.28</v>
      </c>
      <c r="T369" s="34" t="str">
        <f t="shared" si="3"/>
        <v>Prejuizo</v>
      </c>
    </row>
    <row r="370" ht="12.75" customHeight="1">
      <c r="A370" s="8">
        <v>1.4121078E7</v>
      </c>
      <c r="B370" s="30" t="s">
        <v>414</v>
      </c>
      <c r="C370" s="11">
        <v>90.0</v>
      </c>
      <c r="D370" s="24">
        <v>2.0</v>
      </c>
      <c r="E370" s="33">
        <f>Ocupacao_Calendario!B370*C370*31</f>
        <v>2650.5</v>
      </c>
      <c r="F370" s="33">
        <f>Ocupacao_Calendario!C370*C370*28</f>
        <v>2293.2</v>
      </c>
      <c r="G370" s="33">
        <f>Ocupacao_Calendario!D370*C370*31</f>
        <v>2371.5</v>
      </c>
      <c r="H370" s="33">
        <f>Ocupacao_Calendario!E370*C370*30</f>
        <v>1917</v>
      </c>
      <c r="I370" s="33">
        <f>Ocupacao_Calendario!F370*C370*31</f>
        <v>1534.5</v>
      </c>
      <c r="J370" s="33">
        <f>Ocupacao_Calendario!G370*C370*30</f>
        <v>1809</v>
      </c>
      <c r="K370" s="33">
        <f>Ocupacao_Calendario!H370*C370*31</f>
        <v>2120.4</v>
      </c>
      <c r="L370" s="33">
        <f>Ocupacao_Calendario!I370*C370*31</f>
        <v>2678.4</v>
      </c>
      <c r="M370" s="33">
        <f>Ocupacao_Calendario!J370*C370*30</f>
        <v>2538</v>
      </c>
      <c r="N370" s="33">
        <f>Ocupacao_Calendario!K370*C370*31</f>
        <v>2343.6</v>
      </c>
      <c r="O370" s="33">
        <f>Ocupacao_Calendario!L370*C370*30</f>
        <v>2673</v>
      </c>
      <c r="P370" s="33">
        <f>Ocupacao_Calendario!M370*C370*31</f>
        <v>2008.8</v>
      </c>
      <c r="Q370" s="33">
        <f t="shared" si="1"/>
        <v>26937.9</v>
      </c>
      <c r="R370" s="33">
        <f>IFS(D370=2,vacation_home_main_costs!$M$2,D370=3,vacation_home_main_costs!$M$3,D370=4,vacation_home_main_costs!$M$4,D370=5,vacation_home_main_costs!$M$5,D370=6,vacation_home_main_costs!$M$6)</f>
        <v>31100</v>
      </c>
      <c r="S370" s="33">
        <f t="shared" si="19"/>
        <v>-4162.1</v>
      </c>
      <c r="T370" s="34" t="str">
        <f t="shared" si="3"/>
        <v>Prejuizo</v>
      </c>
    </row>
    <row r="371" ht="12.75" customHeight="1">
      <c r="A371" s="8">
        <v>4029356.0</v>
      </c>
      <c r="B371" s="30" t="s">
        <v>415</v>
      </c>
      <c r="C371" s="11">
        <v>134.0</v>
      </c>
      <c r="D371" s="24">
        <v>4.0</v>
      </c>
      <c r="E371" s="33">
        <f>Ocupacao_Calendario!B371*C371*31</f>
        <v>3115.5</v>
      </c>
      <c r="F371" s="33">
        <f>Ocupacao_Calendario!C371*C371*28</f>
        <v>2701.44</v>
      </c>
      <c r="G371" s="33">
        <f>Ocupacao_Calendario!D371*C371*31</f>
        <v>3198.58</v>
      </c>
      <c r="H371" s="33">
        <f>Ocupacao_Calendario!E371*C371*30</f>
        <v>2452.2</v>
      </c>
      <c r="I371" s="33">
        <f>Ocupacao_Calendario!F371*C371*31</f>
        <v>2824.72</v>
      </c>
      <c r="J371" s="33">
        <f>Ocupacao_Calendario!G371*C371*30</f>
        <v>3497.4</v>
      </c>
      <c r="K371" s="33">
        <f>Ocupacao_Calendario!H371*C371*31</f>
        <v>3157.04</v>
      </c>
      <c r="L371" s="33">
        <f>Ocupacao_Calendario!I371*C371*31</f>
        <v>3281.66</v>
      </c>
      <c r="M371" s="33">
        <f>Ocupacao_Calendario!J371*C371*30</f>
        <v>3577.8</v>
      </c>
      <c r="N371" s="33">
        <f>Ocupacao_Calendario!K371*C371*31</f>
        <v>3697.06</v>
      </c>
      <c r="O371" s="33">
        <f>Ocupacao_Calendario!L371*C371*30</f>
        <v>3256.2</v>
      </c>
      <c r="P371" s="33">
        <f>Ocupacao_Calendario!M371*C371*31</f>
        <v>3281.66</v>
      </c>
      <c r="Q371" s="33">
        <f t="shared" si="1"/>
        <v>38041.26</v>
      </c>
      <c r="R371" s="33">
        <f>IFS(D371=2,vacation_home_main_costs!$M$2,D371=3,vacation_home_main_costs!$M$3,D371=4,vacation_home_main_costs!$M$4,D371=5,vacation_home_main_costs!$M$5,D371=6,vacation_home_main_costs!$M$6)</f>
        <v>40660</v>
      </c>
      <c r="S371" s="33">
        <f t="shared" si="19"/>
        <v>-2618.74</v>
      </c>
      <c r="T371" s="34" t="str">
        <f t="shared" si="3"/>
        <v>Prejuizo</v>
      </c>
    </row>
    <row r="372" ht="12.75" customHeight="1">
      <c r="A372" s="8">
        <v>1.3651273E7</v>
      </c>
      <c r="B372" s="30" t="s">
        <v>416</v>
      </c>
      <c r="C372" s="11">
        <v>133.0</v>
      </c>
      <c r="D372" s="24">
        <v>3.0</v>
      </c>
      <c r="E372" s="33">
        <f>Ocupacao_Calendario!B372*C372*31</f>
        <v>3174.71</v>
      </c>
      <c r="F372" s="33">
        <f>Ocupacao_Calendario!C372*C372*28</f>
        <v>3090.92</v>
      </c>
      <c r="G372" s="33">
        <f>Ocupacao_Calendario!D372*C372*31</f>
        <v>3257.17</v>
      </c>
      <c r="H372" s="33">
        <f>Ocupacao_Calendario!E372*C372*30</f>
        <v>3471.3</v>
      </c>
      <c r="I372" s="33">
        <f>Ocupacao_Calendario!F372*C372*31</f>
        <v>2226.42</v>
      </c>
      <c r="J372" s="33">
        <f>Ocupacao_Calendario!G372*C372*30</f>
        <v>3391.5</v>
      </c>
      <c r="K372" s="33">
        <f>Ocupacao_Calendario!H372*C372*31</f>
        <v>3751.93</v>
      </c>
      <c r="L372" s="33">
        <f>Ocupacao_Calendario!I372*C372*31</f>
        <v>3875.62</v>
      </c>
      <c r="M372" s="33">
        <f>Ocupacao_Calendario!J372*C372*30</f>
        <v>3311.7</v>
      </c>
      <c r="N372" s="33">
        <f>Ocupacao_Calendario!K372*C372*31</f>
        <v>2968.56</v>
      </c>
      <c r="O372" s="33">
        <f>Ocupacao_Calendario!L372*C372*30</f>
        <v>3790.5</v>
      </c>
      <c r="P372" s="33">
        <f>Ocupacao_Calendario!M372*C372*31</f>
        <v>3504.55</v>
      </c>
      <c r="Q372" s="33">
        <f t="shared" si="1"/>
        <v>39814.88</v>
      </c>
      <c r="R372" s="33">
        <f>IFS(D372=2,vacation_home_main_costs!$M$2,D372=3,vacation_home_main_costs!$M$3,D372=4,vacation_home_main_costs!$M$4,D372=5,vacation_home_main_costs!$M$5,D372=6,vacation_home_main_costs!$M$6)</f>
        <v>34800</v>
      </c>
      <c r="S372" s="33">
        <f t="shared" si="19"/>
        <v>5014.88</v>
      </c>
      <c r="T372" s="34" t="str">
        <f t="shared" si="3"/>
        <v>Lucro</v>
      </c>
    </row>
    <row r="373" ht="12.75" customHeight="1">
      <c r="A373" s="8">
        <v>1.3651792E7</v>
      </c>
      <c r="B373" s="30" t="s">
        <v>417</v>
      </c>
      <c r="C373" s="11">
        <v>133.0</v>
      </c>
      <c r="D373" s="24">
        <v>4.0</v>
      </c>
      <c r="E373" s="33">
        <f>Ocupacao_Calendario!B373*C373*31</f>
        <v>3215.94</v>
      </c>
      <c r="F373" s="33">
        <f>Ocupacao_Calendario!C373*C373*28</f>
        <v>2941.96</v>
      </c>
      <c r="G373" s="33">
        <f>Ocupacao_Calendario!D373*C373*31</f>
        <v>2803.64</v>
      </c>
      <c r="H373" s="33">
        <f>Ocupacao_Calendario!E373*C373*30</f>
        <v>3032.4</v>
      </c>
      <c r="I373" s="33">
        <f>Ocupacao_Calendario!F373*C373*31</f>
        <v>3133.48</v>
      </c>
      <c r="J373" s="33">
        <f>Ocupacao_Calendario!G373*C373*30</f>
        <v>2952.6</v>
      </c>
      <c r="K373" s="33">
        <f>Ocupacao_Calendario!H373*C373*31</f>
        <v>4040.54</v>
      </c>
      <c r="L373" s="33">
        <f>Ocupacao_Calendario!I373*C373*31</f>
        <v>3958.08</v>
      </c>
      <c r="M373" s="33">
        <f>Ocupacao_Calendario!J373*C373*30</f>
        <v>3471.3</v>
      </c>
      <c r="N373" s="33">
        <f>Ocupacao_Calendario!K373*C373*31</f>
        <v>3257.17</v>
      </c>
      <c r="O373" s="33">
        <f>Ocupacao_Calendario!L373*C373*30</f>
        <v>2952.6</v>
      </c>
      <c r="P373" s="33">
        <f>Ocupacao_Calendario!M373*C373*31</f>
        <v>3999.31</v>
      </c>
      <c r="Q373" s="33">
        <f t="shared" si="1"/>
        <v>39759.02</v>
      </c>
      <c r="R373" s="33">
        <f>IFS(D373=2,vacation_home_main_costs!$M$2,D373=3,vacation_home_main_costs!$M$3,D373=4,vacation_home_main_costs!$M$4,D373=5,vacation_home_main_costs!$M$5,D373=6,vacation_home_main_costs!$M$6)</f>
        <v>40660</v>
      </c>
      <c r="S373" s="33">
        <f t="shared" si="19"/>
        <v>-900.98</v>
      </c>
      <c r="T373" s="34" t="str">
        <f t="shared" si="3"/>
        <v>Prejuizo</v>
      </c>
    </row>
    <row r="374" ht="12.75" customHeight="1">
      <c r="A374" s="8">
        <v>1.3655042E7</v>
      </c>
      <c r="B374" s="30" t="s">
        <v>418</v>
      </c>
      <c r="C374" s="11">
        <v>122.0</v>
      </c>
      <c r="D374" s="24">
        <v>3.0</v>
      </c>
      <c r="E374" s="33">
        <f>Ocupacao_Calendario!B374*C374*31</f>
        <v>3630.72</v>
      </c>
      <c r="F374" s="33">
        <f>Ocupacao_Calendario!C374*C374*28</f>
        <v>2903.6</v>
      </c>
      <c r="G374" s="33">
        <f>Ocupacao_Calendario!D374*C374*31</f>
        <v>1739.72</v>
      </c>
      <c r="H374" s="33">
        <f>Ocupacao_Calendario!E374*C374*30</f>
        <v>2635.2</v>
      </c>
      <c r="I374" s="33">
        <f>Ocupacao_Calendario!F374*C374*31</f>
        <v>2496.12</v>
      </c>
      <c r="J374" s="33">
        <f>Ocupacao_Calendario!G374*C374*30</f>
        <v>3111</v>
      </c>
      <c r="K374" s="33">
        <f>Ocupacao_Calendario!H374*C374*31</f>
        <v>3555.08</v>
      </c>
      <c r="L374" s="33">
        <f>Ocupacao_Calendario!I374*C374*31</f>
        <v>3592.9</v>
      </c>
      <c r="M374" s="33">
        <f>Ocupacao_Calendario!J374*C374*30</f>
        <v>3111</v>
      </c>
      <c r="N374" s="33">
        <f>Ocupacao_Calendario!K374*C374*31</f>
        <v>3668.54</v>
      </c>
      <c r="O374" s="33">
        <f>Ocupacao_Calendario!L374*C374*30</f>
        <v>3147.6</v>
      </c>
      <c r="P374" s="33">
        <f>Ocupacao_Calendario!M374*C374*31</f>
        <v>3365.98</v>
      </c>
      <c r="Q374" s="33">
        <f t="shared" si="1"/>
        <v>36957.46</v>
      </c>
      <c r="R374" s="33">
        <f>IFS(D374=2,vacation_home_main_costs!$M$2,D374=3,vacation_home_main_costs!$M$3,D374=4,vacation_home_main_costs!$M$4,D374=5,vacation_home_main_costs!$M$5,D374=6,vacation_home_main_costs!$M$6)</f>
        <v>34800</v>
      </c>
      <c r="S374" s="33">
        <f t="shared" si="19"/>
        <v>2157.46</v>
      </c>
      <c r="T374" s="34" t="str">
        <f t="shared" si="3"/>
        <v>Lucro</v>
      </c>
    </row>
    <row r="375" ht="12.75" customHeight="1">
      <c r="A375" s="8">
        <v>1.4022539E7</v>
      </c>
      <c r="B375" s="30" t="s">
        <v>419</v>
      </c>
      <c r="C375" s="11">
        <v>172.0</v>
      </c>
      <c r="D375" s="24">
        <v>4.0</v>
      </c>
      <c r="E375" s="33">
        <f>Ocupacao_Calendario!B375*C375*31</f>
        <v>5065.4</v>
      </c>
      <c r="F375" s="33">
        <f>Ocupacao_Calendario!C375*C375*28</f>
        <v>4575.2</v>
      </c>
      <c r="G375" s="33">
        <f>Ocupacao_Calendario!D375*C375*31</f>
        <v>2239.44</v>
      </c>
      <c r="H375" s="33">
        <f>Ocupacao_Calendario!E375*C375*30</f>
        <v>3663.6</v>
      </c>
      <c r="I375" s="33">
        <f>Ocupacao_Calendario!F375*C375*31</f>
        <v>3519.12</v>
      </c>
      <c r="J375" s="33">
        <f>Ocupacao_Calendario!G375*C375*30</f>
        <v>3508.8</v>
      </c>
      <c r="K375" s="33">
        <f>Ocupacao_Calendario!H375*C375*31</f>
        <v>4425.56</v>
      </c>
      <c r="L375" s="33">
        <f>Ocupacao_Calendario!I375*C375*31</f>
        <v>4905.44</v>
      </c>
      <c r="M375" s="33">
        <f>Ocupacao_Calendario!J375*C375*30</f>
        <v>3921.6</v>
      </c>
      <c r="N375" s="33">
        <f>Ocupacao_Calendario!K375*C375*31</f>
        <v>4212.28</v>
      </c>
      <c r="O375" s="33">
        <f>Ocupacao_Calendario!L375*C375*30</f>
        <v>3715.2</v>
      </c>
      <c r="P375" s="33">
        <f>Ocupacao_Calendario!M375*C375*31</f>
        <v>4532.2</v>
      </c>
      <c r="Q375" s="33">
        <f t="shared" si="1"/>
        <v>48283.84</v>
      </c>
      <c r="R375" s="33">
        <f>IFS(D375=2,vacation_home_main_costs!$M$2,D375=3,vacation_home_main_costs!$M$3,D375=4,vacation_home_main_costs!$M$4,D375=5,vacation_home_main_costs!$M$5,D375=6,vacation_home_main_costs!$M$6)</f>
        <v>40660</v>
      </c>
      <c r="S375" s="33">
        <f t="shared" si="19"/>
        <v>7623.84</v>
      </c>
      <c r="T375" s="34" t="str">
        <f t="shared" si="3"/>
        <v>Lucro</v>
      </c>
    </row>
    <row r="376" ht="12.75" customHeight="1">
      <c r="A376" s="8">
        <v>1.4023841E7</v>
      </c>
      <c r="B376" s="30" t="s">
        <v>420</v>
      </c>
      <c r="C376" s="11">
        <v>161.0</v>
      </c>
      <c r="D376" s="24">
        <v>5.0</v>
      </c>
      <c r="E376" s="33">
        <f>Ocupacao_Calendario!B376*C376*31</f>
        <v>3443.79</v>
      </c>
      <c r="F376" s="33">
        <f>Ocupacao_Calendario!C376*C376*28</f>
        <v>3245.76</v>
      </c>
      <c r="G376" s="33">
        <f>Ocupacao_Calendario!D376*C376*31</f>
        <v>3743.25</v>
      </c>
      <c r="H376" s="33">
        <f>Ocupacao_Calendario!E376*C376*30</f>
        <v>2559.9</v>
      </c>
      <c r="I376" s="33">
        <f>Ocupacao_Calendario!F376*C376*31</f>
        <v>4142.53</v>
      </c>
      <c r="J376" s="33">
        <f>Ocupacao_Calendario!G376*C376*30</f>
        <v>4443.6</v>
      </c>
      <c r="K376" s="33">
        <f>Ocupacao_Calendario!H376*C376*31</f>
        <v>3593.52</v>
      </c>
      <c r="L376" s="33">
        <f>Ocupacao_Calendario!I376*C376*31</f>
        <v>4791.36</v>
      </c>
      <c r="M376" s="33">
        <f>Ocupacao_Calendario!J376*C376*30</f>
        <v>4733.4</v>
      </c>
      <c r="N376" s="33">
        <f>Ocupacao_Calendario!K376*C376*31</f>
        <v>4192.44</v>
      </c>
      <c r="O376" s="33">
        <f>Ocupacao_Calendario!L376*C376*30</f>
        <v>4250.4</v>
      </c>
      <c r="P376" s="33">
        <f>Ocupacao_Calendario!M376*C376*31</f>
        <v>4791.36</v>
      </c>
      <c r="Q376" s="33">
        <f t="shared" si="1"/>
        <v>47931.31</v>
      </c>
      <c r="R376" s="33">
        <f>IFS(D376=2,vacation_home_main_costs!$M$2,D376=3,vacation_home_main_costs!$M$3,D376=4,vacation_home_main_costs!$M$4,D376=5,vacation_home_main_costs!$M$5,D376=6,vacation_home_main_costs!$M$6)</f>
        <v>45400</v>
      </c>
      <c r="S376" s="33">
        <f t="shared" si="19"/>
        <v>2531.31</v>
      </c>
      <c r="T376" s="34" t="str">
        <f t="shared" si="3"/>
        <v>Lucro</v>
      </c>
    </row>
    <row r="377" ht="12.75" customHeight="1">
      <c r="A377" s="8">
        <v>1.4065462E7</v>
      </c>
      <c r="B377" s="30" t="s">
        <v>421</v>
      </c>
      <c r="C377" s="11">
        <v>152.0</v>
      </c>
      <c r="D377" s="24">
        <v>5.0</v>
      </c>
      <c r="E377" s="33">
        <f>Ocupacao_Calendario!B377*C377*31</f>
        <v>3204.16</v>
      </c>
      <c r="F377" s="33">
        <f>Ocupacao_Calendario!C377*C377*28</f>
        <v>3915.52</v>
      </c>
      <c r="G377" s="33">
        <f>Ocupacao_Calendario!D377*C377*31</f>
        <v>2591.6</v>
      </c>
      <c r="H377" s="33">
        <f>Ocupacao_Calendario!E377*C377*30</f>
        <v>2872.8</v>
      </c>
      <c r="I377" s="33">
        <f>Ocupacao_Calendario!F377*C377*31</f>
        <v>2120.4</v>
      </c>
      <c r="J377" s="33">
        <f>Ocupacao_Calendario!G377*C377*30</f>
        <v>3602.4</v>
      </c>
      <c r="K377" s="33">
        <f>Ocupacao_Calendario!H377*C377*31</f>
        <v>4287.92</v>
      </c>
      <c r="L377" s="33">
        <f>Ocupacao_Calendario!I377*C377*31</f>
        <v>3958.08</v>
      </c>
      <c r="M377" s="33">
        <f>Ocupacao_Calendario!J377*C377*30</f>
        <v>4286.4</v>
      </c>
      <c r="N377" s="33">
        <f>Ocupacao_Calendario!K377*C377*31</f>
        <v>3345.52</v>
      </c>
      <c r="O377" s="33">
        <f>Ocupacao_Calendario!L377*C377*30</f>
        <v>3876</v>
      </c>
      <c r="P377" s="33">
        <f>Ocupacao_Calendario!M377*C377*31</f>
        <v>3581.12</v>
      </c>
      <c r="Q377" s="33">
        <f t="shared" si="1"/>
        <v>41641.92</v>
      </c>
      <c r="R377" s="33">
        <f>IFS(D377=2,vacation_home_main_costs!$M$2,D377=3,vacation_home_main_costs!$M$3,D377=4,vacation_home_main_costs!$M$4,D377=5,vacation_home_main_costs!$M$5,D377=6,vacation_home_main_costs!$M$6)</f>
        <v>45400</v>
      </c>
      <c r="S377" s="33">
        <f t="shared" si="19"/>
        <v>-3758.08</v>
      </c>
      <c r="T377" s="34" t="str">
        <f t="shared" si="3"/>
        <v>Prejuizo</v>
      </c>
    </row>
    <row r="378" ht="12.75" customHeight="1">
      <c r="A378" s="8">
        <v>1.8039471E7</v>
      </c>
      <c r="B378" s="30" t="s">
        <v>422</v>
      </c>
      <c r="C378" s="11">
        <v>272.0</v>
      </c>
      <c r="D378" s="24">
        <v>5.0</v>
      </c>
      <c r="E378" s="33">
        <f>Ocupacao_Calendario!B378*C378*31</f>
        <v>5312.16</v>
      </c>
      <c r="F378" s="33">
        <f>Ocupacao_Calendario!C378*C378*28</f>
        <v>7159.04</v>
      </c>
      <c r="G378" s="33">
        <f>Ocupacao_Calendario!D378*C378*31</f>
        <v>3541.44</v>
      </c>
      <c r="H378" s="33">
        <f>Ocupacao_Calendario!E378*C378*30</f>
        <v>4324.8</v>
      </c>
      <c r="I378" s="33">
        <f>Ocupacao_Calendario!F378*C378*31</f>
        <v>6998.56</v>
      </c>
      <c r="J378" s="33">
        <f>Ocupacao_Calendario!G378*C378*30</f>
        <v>7017.6</v>
      </c>
      <c r="K378" s="33">
        <f>Ocupacao_Calendario!H378*C378*31</f>
        <v>7167.2</v>
      </c>
      <c r="L378" s="33">
        <f>Ocupacao_Calendario!I378*C378*31</f>
        <v>5818.08</v>
      </c>
      <c r="M378" s="33">
        <f>Ocupacao_Calendario!J378*C378*30</f>
        <v>7262.4</v>
      </c>
      <c r="N378" s="33">
        <f>Ocupacao_Calendario!K378*C378*31</f>
        <v>7588.8</v>
      </c>
      <c r="O378" s="33">
        <f>Ocupacao_Calendario!L378*C378*30</f>
        <v>7996.8</v>
      </c>
      <c r="P378" s="33">
        <f>Ocupacao_Calendario!M378*C378*31</f>
        <v>8347.68</v>
      </c>
      <c r="Q378" s="33">
        <f t="shared" si="1"/>
        <v>78534.56</v>
      </c>
      <c r="R378" s="33">
        <f>IFS(D378=2,vacation_home_main_costs!$M$2,D378=3,vacation_home_main_costs!$M$3,D378=4,vacation_home_main_costs!$M$4,D378=5,vacation_home_main_costs!$M$5,D378=6,vacation_home_main_costs!$M$6)</f>
        <v>45400</v>
      </c>
      <c r="S378" s="33">
        <f t="shared" si="19"/>
        <v>33134.56</v>
      </c>
      <c r="T378" s="34" t="str">
        <f t="shared" si="3"/>
        <v>Lucro</v>
      </c>
    </row>
    <row r="379" ht="12.75" customHeight="1">
      <c r="A379" s="8">
        <v>1.9778899E7</v>
      </c>
      <c r="B379" s="30" t="s">
        <v>423</v>
      </c>
      <c r="C379" s="11">
        <v>272.0</v>
      </c>
      <c r="D379" s="24">
        <v>5.0</v>
      </c>
      <c r="E379" s="33">
        <f>Ocupacao_Calendario!B379*C379*31</f>
        <v>5227.84</v>
      </c>
      <c r="F379" s="33">
        <f>Ocupacao_Calendario!C379*C379*28</f>
        <v>5559.68</v>
      </c>
      <c r="G379" s="33">
        <f>Ocupacao_Calendario!D379*C379*31</f>
        <v>6324</v>
      </c>
      <c r="H379" s="33">
        <f>Ocupacao_Calendario!E379*C379*30</f>
        <v>6609.6</v>
      </c>
      <c r="I379" s="33">
        <f>Ocupacao_Calendario!F379*C379*31</f>
        <v>6408.32</v>
      </c>
      <c r="J379" s="33">
        <f>Ocupacao_Calendario!G379*C379*30</f>
        <v>6528</v>
      </c>
      <c r="K379" s="33">
        <f>Ocupacao_Calendario!H379*C379*31</f>
        <v>6661.28</v>
      </c>
      <c r="L379" s="33">
        <f>Ocupacao_Calendario!I379*C379*31</f>
        <v>6829.92</v>
      </c>
      <c r="M379" s="33">
        <f>Ocupacao_Calendario!J379*C379*30</f>
        <v>7833.6</v>
      </c>
      <c r="N379" s="33">
        <f>Ocupacao_Calendario!K379*C379*31</f>
        <v>6324</v>
      </c>
      <c r="O379" s="33">
        <f>Ocupacao_Calendario!L379*C379*30</f>
        <v>7833.6</v>
      </c>
      <c r="P379" s="33">
        <f>Ocupacao_Calendario!M379*C379*31</f>
        <v>5733.76</v>
      </c>
      <c r="Q379" s="33">
        <f t="shared" si="1"/>
        <v>77873.6</v>
      </c>
      <c r="R379" s="33">
        <f>IFS(D379=2,vacation_home_main_costs!$M$2,D379=3,vacation_home_main_costs!$M$3,D379=4,vacation_home_main_costs!$M$4,D379=5,vacation_home_main_costs!$M$5,D379=6,vacation_home_main_costs!$M$6)</f>
        <v>45400</v>
      </c>
      <c r="S379" s="33">
        <f t="shared" si="19"/>
        <v>32473.6</v>
      </c>
      <c r="T379" s="34" t="str">
        <f t="shared" si="3"/>
        <v>Lucro</v>
      </c>
    </row>
    <row r="380" ht="12.75" customHeight="1">
      <c r="A380" s="8">
        <v>2.6807059E7</v>
      </c>
      <c r="B380" s="30" t="s">
        <v>424</v>
      </c>
      <c r="C380" s="11">
        <v>399.0</v>
      </c>
      <c r="D380" s="24">
        <v>7.0</v>
      </c>
      <c r="E380" s="33">
        <f>Ocupacao_Calendario!B380*C380*31</f>
        <v>11503.17</v>
      </c>
      <c r="F380" s="33">
        <f>Ocupacao_Calendario!C380*C380*28</f>
        <v>11060.28</v>
      </c>
      <c r="G380" s="33">
        <f>Ocupacao_Calendario!D380*C380*31</f>
        <v>5813.43</v>
      </c>
      <c r="H380" s="33">
        <f>Ocupacao_Calendario!E380*C380*30</f>
        <v>6104.7</v>
      </c>
      <c r="I380" s="33">
        <f>Ocupacao_Calendario!F380*C380*31</f>
        <v>5566.05</v>
      </c>
      <c r="J380" s="33">
        <f>Ocupacao_Calendario!G380*C380*30</f>
        <v>11850.3</v>
      </c>
      <c r="K380" s="33">
        <f>Ocupacao_Calendario!H380*C380*31</f>
        <v>11503.17</v>
      </c>
      <c r="L380" s="33">
        <f>Ocupacao_Calendario!I380*C380*31</f>
        <v>9153.06</v>
      </c>
      <c r="M380" s="33">
        <f>Ocupacao_Calendario!J380*C380*30</f>
        <v>10533.6</v>
      </c>
      <c r="N380" s="33">
        <f>Ocupacao_Calendario!K380*C380*31</f>
        <v>11503.17</v>
      </c>
      <c r="O380" s="33">
        <f>Ocupacao_Calendario!L380*C380*30</f>
        <v>8738.1</v>
      </c>
      <c r="P380" s="33">
        <f>Ocupacao_Calendario!M380*C380*31</f>
        <v>9276.75</v>
      </c>
      <c r="Q380" s="33">
        <f t="shared" si="1"/>
        <v>112605.78</v>
      </c>
      <c r="R380" s="37" t="str">
        <f>IFS(D380=2,vacation_home_main_costs!$M$2,D380=3,vacation_home_main_costs!$M$3,D380=4,vacation_home_main_costs!$M$4,D380=5,vacation_home_main_costs!$M$5,D380=6,vacation_home_main_costs!$M$6)</f>
        <v>#N/A</v>
      </c>
      <c r="S380" s="38" t="s">
        <v>55</v>
      </c>
      <c r="T380" s="34" t="str">
        <f t="shared" si="3"/>
        <v>Lucro</v>
      </c>
    </row>
    <row r="381" ht="12.75" customHeight="1">
      <c r="A381" s="8">
        <v>1.2436741E7</v>
      </c>
      <c r="B381" s="30" t="s">
        <v>425</v>
      </c>
      <c r="C381" s="11">
        <v>104.0</v>
      </c>
      <c r="D381" s="24">
        <v>4.0</v>
      </c>
      <c r="E381" s="33">
        <f>Ocupacao_Calendario!B381*C381*31</f>
        <v>2966.08</v>
      </c>
      <c r="F381" s="33">
        <f>Ocupacao_Calendario!C381*C381*28</f>
        <v>2125.76</v>
      </c>
      <c r="G381" s="33">
        <f>Ocupacao_Calendario!D381*C381*31</f>
        <v>1708.72</v>
      </c>
      <c r="H381" s="33">
        <f>Ocupacao_Calendario!E381*C381*30</f>
        <v>1435.2</v>
      </c>
      <c r="I381" s="33">
        <f>Ocupacao_Calendario!F381*C381*31</f>
        <v>1386.32</v>
      </c>
      <c r="J381" s="33">
        <f>Ocupacao_Calendario!G381*C381*30</f>
        <v>2652</v>
      </c>
      <c r="K381" s="33">
        <f>Ocupacao_Calendario!H381*C381*31</f>
        <v>3127.28</v>
      </c>
      <c r="L381" s="33">
        <f>Ocupacao_Calendario!I381*C381*31</f>
        <v>2450.24</v>
      </c>
      <c r="M381" s="33">
        <f>Ocupacao_Calendario!J381*C381*30</f>
        <v>3057.6</v>
      </c>
      <c r="N381" s="33">
        <f>Ocupacao_Calendario!K381*C381*31</f>
        <v>2869.36</v>
      </c>
      <c r="O381" s="33">
        <f>Ocupacao_Calendario!L381*C381*30</f>
        <v>2776.8</v>
      </c>
      <c r="P381" s="33">
        <f>Ocupacao_Calendario!M381*C381*31</f>
        <v>2933.84</v>
      </c>
      <c r="Q381" s="33">
        <f t="shared" si="1"/>
        <v>29489.2</v>
      </c>
      <c r="R381" s="33">
        <f>IFS(D381=2,vacation_home_main_costs!$M$2,D381=3,vacation_home_main_costs!$M$3,D381=4,vacation_home_main_costs!$M$4,D381=5,vacation_home_main_costs!$M$5,D381=6,vacation_home_main_costs!$M$6)</f>
        <v>40660</v>
      </c>
      <c r="S381" s="33">
        <f t="shared" ref="S381:S386" si="20">Q381-R381</f>
        <v>-11170.8</v>
      </c>
      <c r="T381" s="34" t="str">
        <f t="shared" si="3"/>
        <v>Prejuizo</v>
      </c>
    </row>
    <row r="382" ht="12.75" customHeight="1">
      <c r="A382" s="8">
        <v>1.9716237E7</v>
      </c>
      <c r="B382" s="30" t="s">
        <v>426</v>
      </c>
      <c r="C382" s="11">
        <v>199.0</v>
      </c>
      <c r="D382" s="24">
        <v>3.0</v>
      </c>
      <c r="E382" s="33">
        <f>Ocupacao_Calendario!B382*C382*31</f>
        <v>5058.58</v>
      </c>
      <c r="F382" s="33">
        <f>Ocupacao_Calendario!C382*C382*28</f>
        <v>4903.36</v>
      </c>
      <c r="G382" s="33">
        <f>Ocupacao_Calendario!D382*C382*31</f>
        <v>4071.54</v>
      </c>
      <c r="H382" s="33">
        <f>Ocupacao_Calendario!E382*C382*30</f>
        <v>3701.4</v>
      </c>
      <c r="I382" s="33">
        <f>Ocupacao_Calendario!F382*C382*31</f>
        <v>3084.5</v>
      </c>
      <c r="J382" s="33">
        <f>Ocupacao_Calendario!G382*C382*30</f>
        <v>4238.7</v>
      </c>
      <c r="K382" s="33">
        <f>Ocupacao_Calendario!H382*C382*31</f>
        <v>5428.72</v>
      </c>
      <c r="L382" s="33">
        <f>Ocupacao_Calendario!I382*C382*31</f>
        <v>4503.37</v>
      </c>
      <c r="M382" s="33">
        <f>Ocupacao_Calendario!J382*C382*30</f>
        <v>5313.3</v>
      </c>
      <c r="N382" s="33">
        <f>Ocupacao_Calendario!K382*C382*31</f>
        <v>5243.65</v>
      </c>
      <c r="O382" s="33">
        <f>Ocupacao_Calendario!L382*C382*30</f>
        <v>4656.6</v>
      </c>
      <c r="P382" s="33">
        <f>Ocupacao_Calendario!M382*C382*31</f>
        <v>4626.75</v>
      </c>
      <c r="Q382" s="33">
        <f t="shared" si="1"/>
        <v>54830.47</v>
      </c>
      <c r="R382" s="33">
        <f>IFS(D382=2,vacation_home_main_costs!$M$2,D382=3,vacation_home_main_costs!$M$3,D382=4,vacation_home_main_costs!$M$4,D382=5,vacation_home_main_costs!$M$5,D382=6,vacation_home_main_costs!$M$6)</f>
        <v>34800</v>
      </c>
      <c r="S382" s="33">
        <f t="shared" si="20"/>
        <v>20030.47</v>
      </c>
      <c r="T382" s="34" t="str">
        <f t="shared" si="3"/>
        <v>Lucro</v>
      </c>
    </row>
    <row r="383" ht="12.75" customHeight="1">
      <c r="A383" s="8">
        <v>5201454.0</v>
      </c>
      <c r="B383" s="30" t="s">
        <v>427</v>
      </c>
      <c r="C383" s="11">
        <v>95.0</v>
      </c>
      <c r="D383" s="24">
        <v>2.0</v>
      </c>
      <c r="E383" s="33">
        <f>Ocupacao_Calendario!B383*C383*31</f>
        <v>2797.75</v>
      </c>
      <c r="F383" s="33">
        <f>Ocupacao_Calendario!C383*C383*28</f>
        <v>2207.8</v>
      </c>
      <c r="G383" s="33">
        <f>Ocupacao_Calendario!D383*C383*31</f>
        <v>2090.95</v>
      </c>
      <c r="H383" s="33">
        <f>Ocupacao_Calendario!E383*C383*30</f>
        <v>1824</v>
      </c>
      <c r="I383" s="33">
        <f>Ocupacao_Calendario!F383*C383*31</f>
        <v>1119.1</v>
      </c>
      <c r="J383" s="33">
        <f>Ocupacao_Calendario!G383*C383*30</f>
        <v>2793</v>
      </c>
      <c r="K383" s="33">
        <f>Ocupacao_Calendario!H383*C383*31</f>
        <v>2945</v>
      </c>
      <c r="L383" s="33">
        <f>Ocupacao_Calendario!I383*C383*31</f>
        <v>2591.6</v>
      </c>
      <c r="M383" s="33">
        <f>Ocupacao_Calendario!J383*C383*30</f>
        <v>2365.5</v>
      </c>
      <c r="N383" s="33">
        <f>Ocupacao_Calendario!K383*C383*31</f>
        <v>2473.8</v>
      </c>
      <c r="O383" s="33">
        <f>Ocupacao_Calendario!L383*C383*30</f>
        <v>2536.5</v>
      </c>
      <c r="P383" s="33">
        <f>Ocupacao_Calendario!M383*C383*31</f>
        <v>2326.55</v>
      </c>
      <c r="Q383" s="33">
        <f t="shared" si="1"/>
        <v>28071.55</v>
      </c>
      <c r="R383" s="33">
        <f>IFS(D383=2,vacation_home_main_costs!$M$2,D383=3,vacation_home_main_costs!$M$3,D383=4,vacation_home_main_costs!$M$4,D383=5,vacation_home_main_costs!$M$5,D383=6,vacation_home_main_costs!$M$6)</f>
        <v>31100</v>
      </c>
      <c r="S383" s="33">
        <f t="shared" si="20"/>
        <v>-3028.45</v>
      </c>
      <c r="T383" s="34" t="str">
        <f t="shared" si="3"/>
        <v>Prejuizo</v>
      </c>
    </row>
    <row r="384" ht="12.75" customHeight="1">
      <c r="A384" s="8">
        <v>6223609.0</v>
      </c>
      <c r="B384" s="30" t="s">
        <v>428</v>
      </c>
      <c r="C384" s="11">
        <v>106.0</v>
      </c>
      <c r="D384" s="24">
        <v>3.0</v>
      </c>
      <c r="E384" s="33">
        <f>Ocupacao_Calendario!B384*C384*31</f>
        <v>2365.92</v>
      </c>
      <c r="F384" s="33">
        <f>Ocupacao_Calendario!C384*C384*28</f>
        <v>2255.68</v>
      </c>
      <c r="G384" s="33">
        <f>Ocupacao_Calendario!D384*C384*31</f>
        <v>1445.84</v>
      </c>
      <c r="H384" s="33">
        <f>Ocupacao_Calendario!E384*C384*30</f>
        <v>2893.8</v>
      </c>
      <c r="I384" s="33">
        <f>Ocupacao_Calendario!F384*C384*31</f>
        <v>2201.62</v>
      </c>
      <c r="J384" s="33">
        <f>Ocupacao_Calendario!G384*C384*30</f>
        <v>2544</v>
      </c>
      <c r="K384" s="33">
        <f>Ocupacao_Calendario!H384*C384*31</f>
        <v>2530.22</v>
      </c>
      <c r="L384" s="33">
        <f>Ocupacao_Calendario!I384*C384*31</f>
        <v>3154.56</v>
      </c>
      <c r="M384" s="33">
        <f>Ocupacao_Calendario!J384*C384*30</f>
        <v>2480.4</v>
      </c>
      <c r="N384" s="33">
        <f>Ocupacao_Calendario!K384*C384*31</f>
        <v>3220.28</v>
      </c>
      <c r="O384" s="33">
        <f>Ocupacao_Calendario!L384*C384*30</f>
        <v>2893.8</v>
      </c>
      <c r="P384" s="33">
        <f>Ocupacao_Calendario!M384*C384*31</f>
        <v>2858.82</v>
      </c>
      <c r="Q384" s="33">
        <f t="shared" si="1"/>
        <v>30844.94</v>
      </c>
      <c r="R384" s="33">
        <f>IFS(D384=2,vacation_home_main_costs!$M$2,D384=3,vacation_home_main_costs!$M$3,D384=4,vacation_home_main_costs!$M$4,D384=5,vacation_home_main_costs!$M$5,D384=6,vacation_home_main_costs!$M$6)</f>
        <v>34800</v>
      </c>
      <c r="S384" s="33">
        <f t="shared" si="20"/>
        <v>-3955.06</v>
      </c>
      <c r="T384" s="34" t="str">
        <f t="shared" si="3"/>
        <v>Prejuizo</v>
      </c>
    </row>
    <row r="385" ht="12.75" customHeight="1">
      <c r="A385" s="8">
        <v>4537332.0</v>
      </c>
      <c r="B385" s="30" t="s">
        <v>429</v>
      </c>
      <c r="C385" s="11">
        <v>109.0</v>
      </c>
      <c r="D385" s="24">
        <v>4.0</v>
      </c>
      <c r="E385" s="33">
        <f>Ocupacao_Calendario!B385*C385*31</f>
        <v>2128.77</v>
      </c>
      <c r="F385" s="33">
        <f>Ocupacao_Calendario!C385*C385*28</f>
        <v>2716.28</v>
      </c>
      <c r="G385" s="33">
        <f>Ocupacao_Calendario!D385*C385*31</f>
        <v>2736.99</v>
      </c>
      <c r="H385" s="33">
        <f>Ocupacao_Calendario!E385*C385*30</f>
        <v>2844.9</v>
      </c>
      <c r="I385" s="33">
        <f>Ocupacao_Calendario!F385*C385*31</f>
        <v>1486.76</v>
      </c>
      <c r="J385" s="33">
        <f>Ocupacao_Calendario!G385*C385*30</f>
        <v>3106.5</v>
      </c>
      <c r="K385" s="33">
        <f>Ocupacao_Calendario!H385*C385*31</f>
        <v>2466.67</v>
      </c>
      <c r="L385" s="33">
        <f>Ocupacao_Calendario!I385*C385*31</f>
        <v>2500.46</v>
      </c>
      <c r="M385" s="33">
        <f>Ocupacao_Calendario!J385*C385*30</f>
        <v>2517.9</v>
      </c>
      <c r="N385" s="33">
        <f>Ocupacao_Calendario!K385*C385*31</f>
        <v>2399.09</v>
      </c>
      <c r="O385" s="33">
        <f>Ocupacao_Calendario!L385*C385*30</f>
        <v>2648.7</v>
      </c>
      <c r="P385" s="33">
        <f>Ocupacao_Calendario!M385*C385*31</f>
        <v>3176.26</v>
      </c>
      <c r="Q385" s="33">
        <f t="shared" si="1"/>
        <v>30729.28</v>
      </c>
      <c r="R385" s="33">
        <f>IFS(D385=2,vacation_home_main_costs!$M$2,D385=3,vacation_home_main_costs!$M$3,D385=4,vacation_home_main_costs!$M$4,D385=5,vacation_home_main_costs!$M$5,D385=6,vacation_home_main_costs!$M$6)</f>
        <v>40660</v>
      </c>
      <c r="S385" s="33">
        <f t="shared" si="20"/>
        <v>-9930.72</v>
      </c>
      <c r="T385" s="34" t="str">
        <f t="shared" si="3"/>
        <v>Prejuizo</v>
      </c>
    </row>
    <row r="386" ht="12.75" customHeight="1">
      <c r="A386" s="8">
        <v>4777140.0</v>
      </c>
      <c r="B386" s="30" t="s">
        <v>430</v>
      </c>
      <c r="C386" s="11">
        <v>96.0</v>
      </c>
      <c r="D386" s="24">
        <v>4.0</v>
      </c>
      <c r="E386" s="33">
        <f>Ocupacao_Calendario!B386*C386*31</f>
        <v>2767.68</v>
      </c>
      <c r="F386" s="33">
        <f>Ocupacao_Calendario!C386*C386*28</f>
        <v>2096.64</v>
      </c>
      <c r="G386" s="33">
        <f>Ocupacao_Calendario!D386*C386*31</f>
        <v>1874.88</v>
      </c>
      <c r="H386" s="33">
        <f>Ocupacao_Calendario!E386*C386*30</f>
        <v>1785.6</v>
      </c>
      <c r="I386" s="33">
        <f>Ocupacao_Calendario!F386*C386*31</f>
        <v>1130.88</v>
      </c>
      <c r="J386" s="33">
        <f>Ocupacao_Calendario!G386*C386*30</f>
        <v>2044.8</v>
      </c>
      <c r="K386" s="33">
        <f>Ocupacao_Calendario!H386*C386*31</f>
        <v>2499.84</v>
      </c>
      <c r="L386" s="33">
        <f>Ocupacao_Calendario!I386*C386*31</f>
        <v>2232</v>
      </c>
      <c r="M386" s="33">
        <f>Ocupacao_Calendario!J386*C386*30</f>
        <v>2563.2</v>
      </c>
      <c r="N386" s="33">
        <f>Ocupacao_Calendario!K386*C386*31</f>
        <v>2529.6</v>
      </c>
      <c r="O386" s="33">
        <f>Ocupacao_Calendario!L386*C386*30</f>
        <v>2361.6</v>
      </c>
      <c r="P386" s="33">
        <f>Ocupacao_Calendario!M386*C386*31</f>
        <v>2708.16</v>
      </c>
      <c r="Q386" s="33">
        <f t="shared" si="1"/>
        <v>26594.88</v>
      </c>
      <c r="R386" s="33">
        <f>IFS(D386=2,vacation_home_main_costs!$M$2,D386=3,vacation_home_main_costs!$M$3,D386=4,vacation_home_main_costs!$M$4,D386=5,vacation_home_main_costs!$M$5,D386=6,vacation_home_main_costs!$M$6)</f>
        <v>40660</v>
      </c>
      <c r="S386" s="33">
        <f t="shared" si="20"/>
        <v>-14065.12</v>
      </c>
      <c r="T386" s="34" t="str">
        <f t="shared" si="3"/>
        <v>Prejuizo</v>
      </c>
    </row>
    <row r="387" ht="12.75" customHeight="1">
      <c r="A387" s="8">
        <v>5434459.0</v>
      </c>
      <c r="B387" s="30" t="s">
        <v>431</v>
      </c>
      <c r="C387" s="11">
        <v>96.0</v>
      </c>
      <c r="D387" s="24" t="s">
        <v>57</v>
      </c>
      <c r="E387" s="33">
        <f>Ocupacao_Calendario!B387*C387*31</f>
        <v>2023.68</v>
      </c>
      <c r="F387" s="33">
        <f>Ocupacao_Calendario!C387*C387*28</f>
        <v>2446.08</v>
      </c>
      <c r="G387" s="33">
        <f>Ocupacao_Calendario!D387*C387*31</f>
        <v>2291.52</v>
      </c>
      <c r="H387" s="33">
        <f>Ocupacao_Calendario!E387*C387*30</f>
        <v>1612.8</v>
      </c>
      <c r="I387" s="33">
        <f>Ocupacao_Calendario!F387*C387*31</f>
        <v>2172.48</v>
      </c>
      <c r="J387" s="33">
        <f>Ocupacao_Calendario!G387*C387*30</f>
        <v>2332.8</v>
      </c>
      <c r="K387" s="33">
        <f>Ocupacao_Calendario!H387*C387*31</f>
        <v>2112.96</v>
      </c>
      <c r="L387" s="33">
        <f>Ocupacao_Calendario!I387*C387*31</f>
        <v>2886.72</v>
      </c>
      <c r="M387" s="33">
        <f>Ocupacao_Calendario!J387*C387*30</f>
        <v>2534.4</v>
      </c>
      <c r="N387" s="33">
        <f>Ocupacao_Calendario!K387*C387*31</f>
        <v>2648.64</v>
      </c>
      <c r="O387" s="33">
        <f>Ocupacao_Calendario!L387*C387*30</f>
        <v>2793.6</v>
      </c>
      <c r="P387" s="33">
        <f>Ocupacao_Calendario!M387*C387*31</f>
        <v>2589.12</v>
      </c>
      <c r="Q387" s="33">
        <f t="shared" si="1"/>
        <v>28444.8</v>
      </c>
      <c r="R387" s="37" t="str">
        <f>IFS(D387=2,vacation_home_main_costs!$M$2,D387=3,vacation_home_main_costs!$M$3,D387=4,vacation_home_main_costs!$M$4,D387=5,vacation_home_main_costs!$M$5,D387=6,vacation_home_main_costs!$M$6)</f>
        <v>#N/A</v>
      </c>
      <c r="S387" s="38" t="s">
        <v>55</v>
      </c>
      <c r="T387" s="34" t="str">
        <f t="shared" si="3"/>
        <v>Lucro</v>
      </c>
    </row>
    <row r="388" ht="12.75" customHeight="1">
      <c r="A388" s="8">
        <v>6378125.0</v>
      </c>
      <c r="B388" s="30" t="s">
        <v>432</v>
      </c>
      <c r="C388" s="11">
        <v>80.0</v>
      </c>
      <c r="D388" s="24">
        <v>3.0</v>
      </c>
      <c r="E388" s="33">
        <f>Ocupacao_Calendario!B388*C388*31</f>
        <v>1736</v>
      </c>
      <c r="F388" s="33">
        <f>Ocupacao_Calendario!C388*C388*28</f>
        <v>1769.6</v>
      </c>
      <c r="G388" s="33">
        <f>Ocupacao_Calendario!D388*C388*31</f>
        <v>1562.4</v>
      </c>
      <c r="H388" s="33">
        <f>Ocupacao_Calendario!E388*C388*30</f>
        <v>1368</v>
      </c>
      <c r="I388" s="33">
        <f>Ocupacao_Calendario!F388*C388*31</f>
        <v>1860</v>
      </c>
      <c r="J388" s="33">
        <f>Ocupacao_Calendario!G388*C388*30</f>
        <v>1656</v>
      </c>
      <c r="K388" s="33">
        <f>Ocupacao_Calendario!H388*C388*31</f>
        <v>1736</v>
      </c>
      <c r="L388" s="33">
        <f>Ocupacao_Calendario!I388*C388*31</f>
        <v>2281.6</v>
      </c>
      <c r="M388" s="33">
        <f>Ocupacao_Calendario!J388*C388*30</f>
        <v>2256</v>
      </c>
      <c r="N388" s="33">
        <f>Ocupacao_Calendario!K388*C388*31</f>
        <v>2132.8</v>
      </c>
      <c r="O388" s="33">
        <f>Ocupacao_Calendario!L388*C388*30</f>
        <v>1728</v>
      </c>
      <c r="P388" s="33">
        <f>Ocupacao_Calendario!M388*C388*31</f>
        <v>1934.4</v>
      </c>
      <c r="Q388" s="33">
        <f t="shared" si="1"/>
        <v>22020.8</v>
      </c>
      <c r="R388" s="33">
        <f>IFS(D388=2,vacation_home_main_costs!$M$2,D388=3,vacation_home_main_costs!$M$3,D388=4,vacation_home_main_costs!$M$4,D388=5,vacation_home_main_costs!$M$5,D388=6,vacation_home_main_costs!$M$6)</f>
        <v>34800</v>
      </c>
      <c r="S388" s="33">
        <f t="shared" ref="S388:S395" si="21">Q388-R388</f>
        <v>-12779.2</v>
      </c>
      <c r="T388" s="34" t="str">
        <f t="shared" si="3"/>
        <v>Prejuizo</v>
      </c>
    </row>
    <row r="389" ht="12.75" customHeight="1">
      <c r="A389" s="8">
        <v>6747568.0</v>
      </c>
      <c r="B389" s="30" t="s">
        <v>433</v>
      </c>
      <c r="C389" s="11">
        <v>219.0</v>
      </c>
      <c r="D389" s="24">
        <v>5.0</v>
      </c>
      <c r="E389" s="33">
        <f>Ocupacao_Calendario!B389*C389*31</f>
        <v>6245.88</v>
      </c>
      <c r="F389" s="33">
        <f>Ocupacao_Calendario!C389*C389*28</f>
        <v>5212.2</v>
      </c>
      <c r="G389" s="33">
        <f>Ocupacao_Calendario!D389*C389*31</f>
        <v>4005.51</v>
      </c>
      <c r="H389" s="33">
        <f>Ocupacao_Calendario!E389*C389*30</f>
        <v>3285</v>
      </c>
      <c r="I389" s="33">
        <f>Ocupacao_Calendario!F389*C389*31</f>
        <v>5091.75</v>
      </c>
      <c r="J389" s="33">
        <f>Ocupacao_Calendario!G389*C389*30</f>
        <v>6241.5</v>
      </c>
      <c r="K389" s="33">
        <f>Ocupacao_Calendario!H389*C389*31</f>
        <v>5227.53</v>
      </c>
      <c r="L389" s="33">
        <f>Ocupacao_Calendario!I389*C389*31</f>
        <v>5702.76</v>
      </c>
      <c r="M389" s="33">
        <f>Ocupacao_Calendario!J389*C389*30</f>
        <v>6372.9</v>
      </c>
      <c r="N389" s="33">
        <f>Ocupacao_Calendario!K389*C389*31</f>
        <v>5363.31</v>
      </c>
      <c r="O389" s="33">
        <f>Ocupacao_Calendario!L389*C389*30</f>
        <v>5058.9</v>
      </c>
      <c r="P389" s="33">
        <f>Ocupacao_Calendario!M389*C389*31</f>
        <v>6245.88</v>
      </c>
      <c r="Q389" s="33">
        <f t="shared" si="1"/>
        <v>64053.12</v>
      </c>
      <c r="R389" s="33">
        <f>IFS(D389=2,vacation_home_main_costs!$M$2,D389=3,vacation_home_main_costs!$M$3,D389=4,vacation_home_main_costs!$M$4,D389=5,vacation_home_main_costs!$M$5,D389=6,vacation_home_main_costs!$M$6)</f>
        <v>45400</v>
      </c>
      <c r="S389" s="33">
        <f t="shared" si="21"/>
        <v>18653.12</v>
      </c>
      <c r="T389" s="34" t="str">
        <f t="shared" si="3"/>
        <v>Lucro</v>
      </c>
    </row>
    <row r="390" ht="12.75" customHeight="1">
      <c r="A390" s="8">
        <v>7997816.0</v>
      </c>
      <c r="B390" s="30" t="s">
        <v>434</v>
      </c>
      <c r="C390" s="11">
        <v>100.0</v>
      </c>
      <c r="D390" s="24">
        <v>4.0</v>
      </c>
      <c r="E390" s="33">
        <f>Ocupacao_Calendario!B390*C390*31</f>
        <v>2852</v>
      </c>
      <c r="F390" s="33">
        <f>Ocupacao_Calendario!C390*C390*28</f>
        <v>2072</v>
      </c>
      <c r="G390" s="33">
        <f>Ocupacao_Calendario!D390*C390*31</f>
        <v>1705</v>
      </c>
      <c r="H390" s="33">
        <f>Ocupacao_Calendario!E390*C390*30</f>
        <v>1710</v>
      </c>
      <c r="I390" s="33">
        <f>Ocupacao_Calendario!F390*C390*31</f>
        <v>2108</v>
      </c>
      <c r="J390" s="33">
        <f>Ocupacao_Calendario!G390*C390*30</f>
        <v>2130</v>
      </c>
      <c r="K390" s="33">
        <f>Ocupacao_Calendario!H390*C390*31</f>
        <v>2511</v>
      </c>
      <c r="L390" s="33">
        <f>Ocupacao_Calendario!I390*C390*31</f>
        <v>2821</v>
      </c>
      <c r="M390" s="33">
        <f>Ocupacao_Calendario!J390*C390*30</f>
        <v>2670</v>
      </c>
      <c r="N390" s="33">
        <f>Ocupacao_Calendario!K390*C390*31</f>
        <v>3069</v>
      </c>
      <c r="O390" s="33">
        <f>Ocupacao_Calendario!L390*C390*30</f>
        <v>2430</v>
      </c>
      <c r="P390" s="33">
        <f>Ocupacao_Calendario!M390*C390*31</f>
        <v>2480</v>
      </c>
      <c r="Q390" s="33">
        <f t="shared" si="1"/>
        <v>28558</v>
      </c>
      <c r="R390" s="33">
        <f>IFS(D390=2,vacation_home_main_costs!$M$2,D390=3,vacation_home_main_costs!$M$3,D390=4,vacation_home_main_costs!$M$4,D390=5,vacation_home_main_costs!$M$5,D390=6,vacation_home_main_costs!$M$6)</f>
        <v>40660</v>
      </c>
      <c r="S390" s="33">
        <f t="shared" si="21"/>
        <v>-12102</v>
      </c>
      <c r="T390" s="34" t="str">
        <f t="shared" si="3"/>
        <v>Prejuizo</v>
      </c>
    </row>
    <row r="391" ht="12.75" customHeight="1">
      <c r="A391" s="8">
        <v>5606473.0</v>
      </c>
      <c r="B391" s="30" t="s">
        <v>435</v>
      </c>
      <c r="C391" s="11">
        <v>60.0</v>
      </c>
      <c r="D391" s="24">
        <v>4.0</v>
      </c>
      <c r="E391" s="33">
        <f>Ocupacao_Calendario!B391*C391*31</f>
        <v>1134.6</v>
      </c>
      <c r="F391" s="33">
        <f>Ocupacao_Calendario!C391*C391*28</f>
        <v>1125.6</v>
      </c>
      <c r="G391" s="33">
        <f>Ocupacao_Calendario!D391*C391*31</f>
        <v>1097.4</v>
      </c>
      <c r="H391" s="33">
        <f>Ocupacao_Calendario!E391*C391*30</f>
        <v>1620</v>
      </c>
      <c r="I391" s="33">
        <f>Ocupacao_Calendario!F391*C391*31</f>
        <v>1116</v>
      </c>
      <c r="J391" s="33">
        <f>Ocupacao_Calendario!G391*C391*30</f>
        <v>1656</v>
      </c>
      <c r="K391" s="33">
        <f>Ocupacao_Calendario!H391*C391*31</f>
        <v>1767</v>
      </c>
      <c r="L391" s="33">
        <f>Ocupacao_Calendario!I391*C391*31</f>
        <v>1785.6</v>
      </c>
      <c r="M391" s="33">
        <f>Ocupacao_Calendario!J391*C391*30</f>
        <v>1494</v>
      </c>
      <c r="N391" s="33">
        <f>Ocupacao_Calendario!K391*C391*31</f>
        <v>1581</v>
      </c>
      <c r="O391" s="33">
        <f>Ocupacao_Calendario!L391*C391*30</f>
        <v>1404</v>
      </c>
      <c r="P391" s="33">
        <f>Ocupacao_Calendario!M391*C391*31</f>
        <v>1748.4</v>
      </c>
      <c r="Q391" s="33">
        <f t="shared" si="1"/>
        <v>17529.6</v>
      </c>
      <c r="R391" s="33">
        <f>IFS(D391=2,vacation_home_main_costs!$M$2,D391=3,vacation_home_main_costs!$M$3,D391=4,vacation_home_main_costs!$M$4,D391=5,vacation_home_main_costs!$M$5,D391=6,vacation_home_main_costs!$M$6)</f>
        <v>40660</v>
      </c>
      <c r="S391" s="33">
        <f t="shared" si="21"/>
        <v>-23130.4</v>
      </c>
      <c r="T391" s="34" t="str">
        <f t="shared" si="3"/>
        <v>Prejuizo</v>
      </c>
    </row>
    <row r="392" ht="12.75" customHeight="1">
      <c r="A392" s="8">
        <v>1.235028E7</v>
      </c>
      <c r="B392" s="30" t="s">
        <v>436</v>
      </c>
      <c r="C392" s="11">
        <v>76.0</v>
      </c>
      <c r="D392" s="24">
        <v>5.0</v>
      </c>
      <c r="E392" s="33">
        <f>Ocupacao_Calendario!B392*C392*31</f>
        <v>2120.4</v>
      </c>
      <c r="F392" s="33">
        <f>Ocupacao_Calendario!C392*C392*28</f>
        <v>1510.88</v>
      </c>
      <c r="G392" s="33">
        <f>Ocupacao_Calendario!D392*C392*31</f>
        <v>1743.44</v>
      </c>
      <c r="H392" s="33">
        <f>Ocupacao_Calendario!E392*C392*30</f>
        <v>1892.4</v>
      </c>
      <c r="I392" s="33">
        <f>Ocupacao_Calendario!F392*C392*31</f>
        <v>1484.28</v>
      </c>
      <c r="J392" s="33">
        <f>Ocupacao_Calendario!G392*C392*30</f>
        <v>2188.8</v>
      </c>
      <c r="K392" s="33">
        <f>Ocupacao_Calendario!H392*C392*31</f>
        <v>2143.96</v>
      </c>
      <c r="L392" s="33">
        <f>Ocupacao_Calendario!I392*C392*31</f>
        <v>1979.04</v>
      </c>
      <c r="M392" s="33">
        <f>Ocupacao_Calendario!J392*C392*30</f>
        <v>1801.2</v>
      </c>
      <c r="N392" s="33">
        <f>Ocupacao_Calendario!K392*C392*31</f>
        <v>2143.96</v>
      </c>
      <c r="O392" s="33">
        <f>Ocupacao_Calendario!L392*C392*30</f>
        <v>1801.2</v>
      </c>
      <c r="P392" s="33">
        <f>Ocupacao_Calendario!M392*C392*31</f>
        <v>1696.32</v>
      </c>
      <c r="Q392" s="33">
        <f t="shared" si="1"/>
        <v>22505.88</v>
      </c>
      <c r="R392" s="33">
        <f>IFS(D392=2,vacation_home_main_costs!$M$2,D392=3,vacation_home_main_costs!$M$3,D392=4,vacation_home_main_costs!$M$4,D392=5,vacation_home_main_costs!$M$5,D392=6,vacation_home_main_costs!$M$6)</f>
        <v>45400</v>
      </c>
      <c r="S392" s="33">
        <f t="shared" si="21"/>
        <v>-22894.12</v>
      </c>
      <c r="T392" s="34" t="str">
        <f t="shared" si="3"/>
        <v>Prejuizo</v>
      </c>
    </row>
    <row r="393" ht="12.75" customHeight="1">
      <c r="A393" s="8">
        <v>5597793.0</v>
      </c>
      <c r="B393" s="30" t="s">
        <v>437</v>
      </c>
      <c r="C393" s="11">
        <v>100.0</v>
      </c>
      <c r="D393" s="24">
        <v>3.0</v>
      </c>
      <c r="E393" s="33">
        <f>Ocupacao_Calendario!B393*C393*31</f>
        <v>2170</v>
      </c>
      <c r="F393" s="33">
        <f>Ocupacao_Calendario!C393*C393*28</f>
        <v>2268</v>
      </c>
      <c r="G393" s="33">
        <f>Ocupacao_Calendario!D393*C393*31</f>
        <v>2325</v>
      </c>
      <c r="H393" s="33">
        <f>Ocupacao_Calendario!E393*C393*30</f>
        <v>1830</v>
      </c>
      <c r="I393" s="33">
        <f>Ocupacao_Calendario!F393*C393*31</f>
        <v>2294</v>
      </c>
      <c r="J393" s="33">
        <f>Ocupacao_Calendario!G393*C393*30</f>
        <v>2190</v>
      </c>
      <c r="K393" s="33">
        <f>Ocupacao_Calendario!H393*C393*31</f>
        <v>2604</v>
      </c>
      <c r="L393" s="33">
        <f>Ocupacao_Calendario!I393*C393*31</f>
        <v>3100</v>
      </c>
      <c r="M393" s="33">
        <f>Ocupacao_Calendario!J393*C393*30</f>
        <v>3000</v>
      </c>
      <c r="N393" s="33">
        <f>Ocupacao_Calendario!K393*C393*31</f>
        <v>2728</v>
      </c>
      <c r="O393" s="33">
        <f>Ocupacao_Calendario!L393*C393*30</f>
        <v>2700</v>
      </c>
      <c r="P393" s="33">
        <f>Ocupacao_Calendario!M393*C393*31</f>
        <v>3069</v>
      </c>
      <c r="Q393" s="33">
        <f t="shared" si="1"/>
        <v>30278</v>
      </c>
      <c r="R393" s="33">
        <f>IFS(D393=2,vacation_home_main_costs!$M$2,D393=3,vacation_home_main_costs!$M$3,D393=4,vacation_home_main_costs!$M$4,D393=5,vacation_home_main_costs!$M$5,D393=6,vacation_home_main_costs!$M$6)</f>
        <v>34800</v>
      </c>
      <c r="S393" s="33">
        <f t="shared" si="21"/>
        <v>-4522</v>
      </c>
      <c r="T393" s="34" t="str">
        <f t="shared" si="3"/>
        <v>Prejuizo</v>
      </c>
    </row>
    <row r="394" ht="12.75" customHeight="1">
      <c r="A394" s="8">
        <v>7965178.0</v>
      </c>
      <c r="B394" s="30" t="s">
        <v>438</v>
      </c>
      <c r="C394" s="11">
        <v>106.0</v>
      </c>
      <c r="D394" s="24">
        <v>4.0</v>
      </c>
      <c r="E394" s="33">
        <f>Ocupacao_Calendario!B394*C394*31</f>
        <v>2497.36</v>
      </c>
      <c r="F394" s="33">
        <f>Ocupacao_Calendario!C394*C394*28</f>
        <v>2611.84</v>
      </c>
      <c r="G394" s="33">
        <f>Ocupacao_Calendario!D394*C394*31</f>
        <v>2858.82</v>
      </c>
      <c r="H394" s="33">
        <f>Ocupacao_Calendario!E394*C394*30</f>
        <v>2416.8</v>
      </c>
      <c r="I394" s="33">
        <f>Ocupacao_Calendario!F394*C394*31</f>
        <v>2497.36</v>
      </c>
      <c r="J394" s="33">
        <f>Ocupacao_Calendario!G394*C394*30</f>
        <v>2194.2</v>
      </c>
      <c r="K394" s="33">
        <f>Ocupacao_Calendario!H394*C394*31</f>
        <v>3088.84</v>
      </c>
      <c r="L394" s="33">
        <f>Ocupacao_Calendario!I394*C394*31</f>
        <v>2990.26</v>
      </c>
      <c r="M394" s="33">
        <f>Ocupacao_Calendario!J394*C394*30</f>
        <v>2353.2</v>
      </c>
      <c r="N394" s="33">
        <f>Ocupacao_Calendario!K394*C394*31</f>
        <v>3154.56</v>
      </c>
      <c r="O394" s="33">
        <f>Ocupacao_Calendario!L394*C394*30</f>
        <v>3052.8</v>
      </c>
      <c r="P394" s="33">
        <f>Ocupacao_Calendario!M394*C394*31</f>
        <v>3023.12</v>
      </c>
      <c r="Q394" s="33">
        <f t="shared" si="1"/>
        <v>32739.16</v>
      </c>
      <c r="R394" s="33">
        <f>IFS(D394=2,vacation_home_main_costs!$M$2,D394=3,vacation_home_main_costs!$M$3,D394=4,vacation_home_main_costs!$M$4,D394=5,vacation_home_main_costs!$M$5,D394=6,vacation_home_main_costs!$M$6)</f>
        <v>40660</v>
      </c>
      <c r="S394" s="33">
        <f t="shared" si="21"/>
        <v>-7920.84</v>
      </c>
      <c r="T394" s="34" t="str">
        <f t="shared" si="3"/>
        <v>Prejuizo</v>
      </c>
    </row>
    <row r="395" ht="12.75" customHeight="1">
      <c r="A395" s="8">
        <v>1.1371001E7</v>
      </c>
      <c r="B395" s="30" t="s">
        <v>439</v>
      </c>
      <c r="C395" s="11">
        <v>75.0</v>
      </c>
      <c r="D395" s="24">
        <v>4.0</v>
      </c>
      <c r="E395" s="33">
        <f>Ocupacao_Calendario!B395*C395*31</f>
        <v>1441.5</v>
      </c>
      <c r="F395" s="33">
        <f>Ocupacao_Calendario!C395*C395*28</f>
        <v>1932</v>
      </c>
      <c r="G395" s="33">
        <f>Ocupacao_Calendario!D395*C395*31</f>
        <v>1581</v>
      </c>
      <c r="H395" s="33">
        <f>Ocupacao_Calendario!E395*C395*30</f>
        <v>1912.5</v>
      </c>
      <c r="I395" s="33">
        <f>Ocupacao_Calendario!F395*C395*31</f>
        <v>1581</v>
      </c>
      <c r="J395" s="33">
        <f>Ocupacao_Calendario!G395*C395*30</f>
        <v>1485</v>
      </c>
      <c r="K395" s="33">
        <f>Ocupacao_Calendario!H395*C395*31</f>
        <v>2255.25</v>
      </c>
      <c r="L395" s="33">
        <f>Ocupacao_Calendario!I395*C395*31</f>
        <v>1999.5</v>
      </c>
      <c r="M395" s="33">
        <f>Ocupacao_Calendario!J395*C395*30</f>
        <v>1800</v>
      </c>
      <c r="N395" s="33">
        <f>Ocupacao_Calendario!K395*C395*31</f>
        <v>2115.75</v>
      </c>
      <c r="O395" s="33">
        <f>Ocupacao_Calendario!L395*C395*30</f>
        <v>1800</v>
      </c>
      <c r="P395" s="33">
        <f>Ocupacao_Calendario!M395*C395*31</f>
        <v>1581</v>
      </c>
      <c r="Q395" s="33">
        <f t="shared" si="1"/>
        <v>21484.5</v>
      </c>
      <c r="R395" s="33">
        <f>IFS(D395=2,vacation_home_main_costs!$M$2,D395=3,vacation_home_main_costs!$M$3,D395=4,vacation_home_main_costs!$M$4,D395=5,vacation_home_main_costs!$M$5,D395=6,vacation_home_main_costs!$M$6)</f>
        <v>40660</v>
      </c>
      <c r="S395" s="33">
        <f t="shared" si="21"/>
        <v>-19175.5</v>
      </c>
      <c r="T395" s="34" t="str">
        <f t="shared" si="3"/>
        <v>Prejuizo</v>
      </c>
    </row>
    <row r="396" ht="12.75" customHeight="1">
      <c r="A396" s="8">
        <v>1.1654866E7</v>
      </c>
      <c r="B396" s="30" t="s">
        <v>440</v>
      </c>
      <c r="C396" s="11">
        <v>350.0</v>
      </c>
      <c r="D396" s="24">
        <v>7.0</v>
      </c>
      <c r="E396" s="33">
        <f>Ocupacao_Calendario!B396*C396*31</f>
        <v>9114</v>
      </c>
      <c r="F396" s="33">
        <f>Ocupacao_Calendario!C396*C396*28</f>
        <v>9310</v>
      </c>
      <c r="G396" s="33">
        <f>Ocupacao_Calendario!D396*C396*31</f>
        <v>6076</v>
      </c>
      <c r="H396" s="33">
        <f>Ocupacao_Calendario!E396*C396*30</f>
        <v>5880</v>
      </c>
      <c r="I396" s="33">
        <f>Ocupacao_Calendario!F396*C396*31</f>
        <v>5208</v>
      </c>
      <c r="J396" s="33">
        <f>Ocupacao_Calendario!G396*C396*30</f>
        <v>9765</v>
      </c>
      <c r="K396" s="33">
        <f>Ocupacao_Calendario!H396*C396*31</f>
        <v>8571.5</v>
      </c>
      <c r="L396" s="33">
        <f>Ocupacao_Calendario!I396*C396*31</f>
        <v>10090.5</v>
      </c>
      <c r="M396" s="33">
        <f>Ocupacao_Calendario!J396*C396*30</f>
        <v>9765</v>
      </c>
      <c r="N396" s="33">
        <f>Ocupacao_Calendario!K396*C396*31</f>
        <v>9765</v>
      </c>
      <c r="O396" s="33">
        <f>Ocupacao_Calendario!L396*C396*30</f>
        <v>9135</v>
      </c>
      <c r="P396" s="33">
        <f>Ocupacao_Calendario!M396*C396*31</f>
        <v>8246</v>
      </c>
      <c r="Q396" s="33">
        <f t="shared" si="1"/>
        <v>100926</v>
      </c>
      <c r="R396" s="37" t="str">
        <f>IFS(D396=2,vacation_home_main_costs!$M$2,D396=3,vacation_home_main_costs!$M$3,D396=4,vacation_home_main_costs!$M$4,D396=5,vacation_home_main_costs!$M$5,D396=6,vacation_home_main_costs!$M$6)</f>
        <v>#N/A</v>
      </c>
      <c r="S396" s="38" t="s">
        <v>55</v>
      </c>
      <c r="T396" s="34" t="str">
        <f t="shared" si="3"/>
        <v>Lucro</v>
      </c>
    </row>
    <row r="397" ht="12.75" customHeight="1">
      <c r="A397" s="8">
        <v>1.7779795E7</v>
      </c>
      <c r="B397" s="30" t="s">
        <v>441</v>
      </c>
      <c r="C397" s="11">
        <v>90.0</v>
      </c>
      <c r="D397" s="24">
        <v>4.0</v>
      </c>
      <c r="E397" s="33">
        <f>Ocupacao_Calendario!B397*C397*31</f>
        <v>2176.2</v>
      </c>
      <c r="F397" s="33">
        <f>Ocupacao_Calendario!C397*C397*28</f>
        <v>2368.8</v>
      </c>
      <c r="G397" s="33">
        <f>Ocupacao_Calendario!D397*C397*31</f>
        <v>1283.4</v>
      </c>
      <c r="H397" s="33">
        <f>Ocupacao_Calendario!E397*C397*30</f>
        <v>1701</v>
      </c>
      <c r="I397" s="33">
        <f>Ocupacao_Calendario!F397*C397*31</f>
        <v>1450.8</v>
      </c>
      <c r="J397" s="33">
        <f>Ocupacao_Calendario!G397*C397*30</f>
        <v>2295</v>
      </c>
      <c r="K397" s="33">
        <f>Ocupacao_Calendario!H397*C397*31</f>
        <v>2594.7</v>
      </c>
      <c r="L397" s="33">
        <f>Ocupacao_Calendario!I397*C397*31</f>
        <v>2483.1</v>
      </c>
      <c r="M397" s="33">
        <f>Ocupacao_Calendario!J397*C397*30</f>
        <v>2160</v>
      </c>
      <c r="N397" s="33">
        <f>Ocupacao_Calendario!K397*C397*31</f>
        <v>2232</v>
      </c>
      <c r="O397" s="33">
        <f>Ocupacao_Calendario!L397*C397*30</f>
        <v>2457</v>
      </c>
      <c r="P397" s="33">
        <f>Ocupacao_Calendario!M397*C397*31</f>
        <v>2287.8</v>
      </c>
      <c r="Q397" s="33">
        <f t="shared" si="1"/>
        <v>25489.8</v>
      </c>
      <c r="R397" s="33">
        <f>IFS(D397=2,vacation_home_main_costs!$M$2,D397=3,vacation_home_main_costs!$M$3,D397=4,vacation_home_main_costs!$M$4,D397=5,vacation_home_main_costs!$M$5,D397=6,vacation_home_main_costs!$M$6)</f>
        <v>40660</v>
      </c>
      <c r="S397" s="33">
        <f t="shared" ref="S397:S410" si="22">Q397-R397</f>
        <v>-15170.2</v>
      </c>
      <c r="T397" s="34" t="str">
        <f t="shared" si="3"/>
        <v>Prejuizo</v>
      </c>
    </row>
    <row r="398" ht="12.75" customHeight="1">
      <c r="A398" s="8">
        <v>2.1332427E7</v>
      </c>
      <c r="B398" s="30" t="s">
        <v>442</v>
      </c>
      <c r="C398" s="11">
        <v>120.0</v>
      </c>
      <c r="D398" s="24">
        <v>4.0</v>
      </c>
      <c r="E398" s="33">
        <f>Ocupacao_Calendario!B398*C398*31</f>
        <v>3087.6</v>
      </c>
      <c r="F398" s="33">
        <f>Ocupacao_Calendario!C398*C398*28</f>
        <v>2419.2</v>
      </c>
      <c r="G398" s="33">
        <f>Ocupacao_Calendario!D398*C398*31</f>
        <v>2194.8</v>
      </c>
      <c r="H398" s="33">
        <f>Ocupacao_Calendario!E398*C398*30</f>
        <v>1692</v>
      </c>
      <c r="I398" s="33">
        <f>Ocupacao_Calendario!F398*C398*31</f>
        <v>1860</v>
      </c>
      <c r="J398" s="33">
        <f>Ocupacao_Calendario!G398*C398*30</f>
        <v>3276</v>
      </c>
      <c r="K398" s="33">
        <f>Ocupacao_Calendario!H398*C398*31</f>
        <v>3236.4</v>
      </c>
      <c r="L398" s="33">
        <f>Ocupacao_Calendario!I398*C398*31</f>
        <v>2938.8</v>
      </c>
      <c r="M398" s="33">
        <f>Ocupacao_Calendario!J398*C398*30</f>
        <v>2880</v>
      </c>
      <c r="N398" s="33">
        <f>Ocupacao_Calendario!K398*C398*31</f>
        <v>2827.2</v>
      </c>
      <c r="O398" s="33">
        <f>Ocupacao_Calendario!L398*C398*30</f>
        <v>2880</v>
      </c>
      <c r="P398" s="33">
        <f>Ocupacao_Calendario!M398*C398*31</f>
        <v>3534</v>
      </c>
      <c r="Q398" s="33">
        <f t="shared" si="1"/>
        <v>32826</v>
      </c>
      <c r="R398" s="33">
        <f>IFS(D398=2,vacation_home_main_costs!$M$2,D398=3,vacation_home_main_costs!$M$3,D398=4,vacation_home_main_costs!$M$4,D398=5,vacation_home_main_costs!$M$5,D398=6,vacation_home_main_costs!$M$6)</f>
        <v>40660</v>
      </c>
      <c r="S398" s="33">
        <f t="shared" si="22"/>
        <v>-7834</v>
      </c>
      <c r="T398" s="34" t="str">
        <f t="shared" si="3"/>
        <v>Prejuizo</v>
      </c>
    </row>
    <row r="399" ht="12.75" customHeight="1">
      <c r="A399" s="8">
        <v>1.1203116E7</v>
      </c>
      <c r="B399" s="30" t="s">
        <v>443</v>
      </c>
      <c r="C399" s="11">
        <v>150.0</v>
      </c>
      <c r="D399" s="24">
        <v>2.0</v>
      </c>
      <c r="E399" s="33">
        <f>Ocupacao_Calendario!B399*C399*31</f>
        <v>4510.5</v>
      </c>
      <c r="F399" s="33">
        <f>Ocupacao_Calendario!C399*C399*28</f>
        <v>4200</v>
      </c>
      <c r="G399" s="33">
        <f>Ocupacao_Calendario!D399*C399*31</f>
        <v>2139</v>
      </c>
      <c r="H399" s="33">
        <f>Ocupacao_Calendario!E399*C399*30</f>
        <v>2745</v>
      </c>
      <c r="I399" s="33">
        <f>Ocupacao_Calendario!F399*C399*31</f>
        <v>2743.5</v>
      </c>
      <c r="J399" s="33">
        <f>Ocupacao_Calendario!G399*C399*30</f>
        <v>3780</v>
      </c>
      <c r="K399" s="33">
        <f>Ocupacao_Calendario!H399*C399*31</f>
        <v>4603.5</v>
      </c>
      <c r="L399" s="33">
        <f>Ocupacao_Calendario!I399*C399*31</f>
        <v>3487.5</v>
      </c>
      <c r="M399" s="33">
        <f>Ocupacao_Calendario!J399*C399*30</f>
        <v>4455</v>
      </c>
      <c r="N399" s="33">
        <f>Ocupacao_Calendario!K399*C399*31</f>
        <v>4603.5</v>
      </c>
      <c r="O399" s="33">
        <f>Ocupacao_Calendario!L399*C399*30</f>
        <v>4050</v>
      </c>
      <c r="P399" s="33">
        <f>Ocupacao_Calendario!M399*C399*31</f>
        <v>3813</v>
      </c>
      <c r="Q399" s="33">
        <f t="shared" si="1"/>
        <v>45130.5</v>
      </c>
      <c r="R399" s="33">
        <f>IFS(D399=2,vacation_home_main_costs!$M$2,D399=3,vacation_home_main_costs!$M$3,D399=4,vacation_home_main_costs!$M$4,D399=5,vacation_home_main_costs!$M$5,D399=6,vacation_home_main_costs!$M$6)</f>
        <v>31100</v>
      </c>
      <c r="S399" s="33">
        <f t="shared" si="22"/>
        <v>14030.5</v>
      </c>
      <c r="T399" s="34" t="str">
        <f t="shared" si="3"/>
        <v>Lucro</v>
      </c>
    </row>
    <row r="400" ht="12.75" customHeight="1">
      <c r="A400" s="8">
        <v>1.7591776E7</v>
      </c>
      <c r="B400" s="30" t="s">
        <v>444</v>
      </c>
      <c r="C400" s="11">
        <v>100.0</v>
      </c>
      <c r="D400" s="24">
        <v>3.0</v>
      </c>
      <c r="E400" s="33">
        <f>Ocupacao_Calendario!B400*C400*31</f>
        <v>2387</v>
      </c>
      <c r="F400" s="33">
        <f>Ocupacao_Calendario!C400*C400*28</f>
        <v>1876</v>
      </c>
      <c r="G400" s="33">
        <f>Ocupacao_Calendario!D400*C400*31</f>
        <v>1550</v>
      </c>
      <c r="H400" s="33">
        <f>Ocupacao_Calendario!E400*C400*30</f>
        <v>2490</v>
      </c>
      <c r="I400" s="33">
        <f>Ocupacao_Calendario!F400*C400*31</f>
        <v>2170</v>
      </c>
      <c r="J400" s="33">
        <f>Ocupacao_Calendario!G400*C400*30</f>
        <v>2160</v>
      </c>
      <c r="K400" s="33">
        <f>Ocupacao_Calendario!H400*C400*31</f>
        <v>2201</v>
      </c>
      <c r="L400" s="33">
        <f>Ocupacao_Calendario!I400*C400*31</f>
        <v>2325</v>
      </c>
      <c r="M400" s="33">
        <f>Ocupacao_Calendario!J400*C400*30</f>
        <v>2850</v>
      </c>
      <c r="N400" s="33">
        <f>Ocupacao_Calendario!K400*C400*31</f>
        <v>2821</v>
      </c>
      <c r="O400" s="33">
        <f>Ocupacao_Calendario!L400*C400*30</f>
        <v>2940</v>
      </c>
      <c r="P400" s="33">
        <f>Ocupacao_Calendario!M400*C400*31</f>
        <v>2449</v>
      </c>
      <c r="Q400" s="33">
        <f t="shared" si="1"/>
        <v>28219</v>
      </c>
      <c r="R400" s="33">
        <f>IFS(D400=2,vacation_home_main_costs!$M$2,D400=3,vacation_home_main_costs!$M$3,D400=4,vacation_home_main_costs!$M$4,D400=5,vacation_home_main_costs!$M$5,D400=6,vacation_home_main_costs!$M$6)</f>
        <v>34800</v>
      </c>
      <c r="S400" s="33">
        <f t="shared" si="22"/>
        <v>-6581</v>
      </c>
      <c r="T400" s="34" t="str">
        <f t="shared" si="3"/>
        <v>Prejuizo</v>
      </c>
    </row>
    <row r="401" ht="12.75" customHeight="1">
      <c r="A401" s="8">
        <v>1.8525733E7</v>
      </c>
      <c r="B401" s="30" t="s">
        <v>445</v>
      </c>
      <c r="C401" s="11">
        <v>169.0</v>
      </c>
      <c r="D401" s="24">
        <v>4.0</v>
      </c>
      <c r="E401" s="33">
        <f>Ocupacao_Calendario!B401*C401*31</f>
        <v>4243.59</v>
      </c>
      <c r="F401" s="33">
        <f>Ocupacao_Calendario!C401*C401*28</f>
        <v>3170.44</v>
      </c>
      <c r="G401" s="33">
        <f>Ocupacao_Calendario!D401*C401*31</f>
        <v>3614.91</v>
      </c>
      <c r="H401" s="33">
        <f>Ocupacao_Calendario!E401*C401*30</f>
        <v>2737.8</v>
      </c>
      <c r="I401" s="33">
        <f>Ocupacao_Calendario!F401*C401*31</f>
        <v>3876.86</v>
      </c>
      <c r="J401" s="33">
        <f>Ocupacao_Calendario!G401*C401*30</f>
        <v>4765.8</v>
      </c>
      <c r="K401" s="33">
        <f>Ocupacao_Calendario!H401*C401*31</f>
        <v>4400.76</v>
      </c>
      <c r="L401" s="33">
        <f>Ocupacao_Calendario!I401*C401*31</f>
        <v>4453.15</v>
      </c>
      <c r="M401" s="33">
        <f>Ocupacao_Calendario!J401*C401*30</f>
        <v>3954.6</v>
      </c>
      <c r="N401" s="33">
        <f>Ocupacao_Calendario!K401*C401*31</f>
        <v>4767.49</v>
      </c>
      <c r="O401" s="33">
        <f>Ocupacao_Calendario!L401*C401*30</f>
        <v>4157.4</v>
      </c>
      <c r="P401" s="33">
        <f>Ocupacao_Calendario!M401*C401*31</f>
        <v>4243.59</v>
      </c>
      <c r="Q401" s="33">
        <f t="shared" si="1"/>
        <v>48386.39</v>
      </c>
      <c r="R401" s="33">
        <f>IFS(D401=2,vacation_home_main_costs!$M$2,D401=3,vacation_home_main_costs!$M$3,D401=4,vacation_home_main_costs!$M$4,D401=5,vacation_home_main_costs!$M$5,D401=6,vacation_home_main_costs!$M$6)</f>
        <v>40660</v>
      </c>
      <c r="S401" s="33">
        <f t="shared" si="22"/>
        <v>7726.39</v>
      </c>
      <c r="T401" s="34" t="str">
        <f t="shared" si="3"/>
        <v>Lucro</v>
      </c>
    </row>
    <row r="402" ht="12.75" customHeight="1">
      <c r="A402" s="8">
        <v>6332230.0</v>
      </c>
      <c r="B402" s="30" t="s">
        <v>446</v>
      </c>
      <c r="C402" s="11">
        <v>105.0</v>
      </c>
      <c r="D402" s="24">
        <v>3.0</v>
      </c>
      <c r="E402" s="33">
        <f>Ocupacao_Calendario!B402*C402*31</f>
        <v>3092.25</v>
      </c>
      <c r="F402" s="33">
        <f>Ocupacao_Calendario!C402*C402*28</f>
        <v>2440.2</v>
      </c>
      <c r="G402" s="33">
        <f>Ocupacao_Calendario!D402*C402*31</f>
        <v>2050.65</v>
      </c>
      <c r="H402" s="33">
        <f>Ocupacao_Calendario!E402*C402*30</f>
        <v>2205</v>
      </c>
      <c r="I402" s="33">
        <f>Ocupacao_Calendario!F402*C402*31</f>
        <v>2180.85</v>
      </c>
      <c r="J402" s="33">
        <f>Ocupacao_Calendario!G402*C402*30</f>
        <v>2488.5</v>
      </c>
      <c r="K402" s="33">
        <f>Ocupacao_Calendario!H402*C402*31</f>
        <v>2799.3</v>
      </c>
      <c r="L402" s="33">
        <f>Ocupacao_Calendario!I402*C402*31</f>
        <v>3124.8</v>
      </c>
      <c r="M402" s="33">
        <f>Ocupacao_Calendario!J402*C402*30</f>
        <v>2457</v>
      </c>
      <c r="N402" s="33">
        <f>Ocupacao_Calendario!K402*C402*31</f>
        <v>3059.7</v>
      </c>
      <c r="O402" s="33">
        <f>Ocupacao_Calendario!L402*C402*30</f>
        <v>2740.5</v>
      </c>
      <c r="P402" s="33">
        <f>Ocupacao_Calendario!M402*C402*31</f>
        <v>2799.3</v>
      </c>
      <c r="Q402" s="33">
        <f t="shared" si="1"/>
        <v>31438.05</v>
      </c>
      <c r="R402" s="33">
        <f>IFS(D402=2,vacation_home_main_costs!$M$2,D402=3,vacation_home_main_costs!$M$3,D402=4,vacation_home_main_costs!$M$4,D402=5,vacation_home_main_costs!$M$5,D402=6,vacation_home_main_costs!$M$6)</f>
        <v>34800</v>
      </c>
      <c r="S402" s="33">
        <f t="shared" si="22"/>
        <v>-3361.95</v>
      </c>
      <c r="T402" s="34" t="str">
        <f t="shared" si="3"/>
        <v>Prejuizo</v>
      </c>
    </row>
    <row r="403" ht="12.75" customHeight="1">
      <c r="A403" s="8">
        <v>6569956.0</v>
      </c>
      <c r="B403" s="30" t="s">
        <v>447</v>
      </c>
      <c r="C403" s="11">
        <v>80.0</v>
      </c>
      <c r="D403" s="24">
        <v>4.0</v>
      </c>
      <c r="E403" s="33">
        <f>Ocupacao_Calendario!B403*C403*31</f>
        <v>2132.8</v>
      </c>
      <c r="F403" s="33">
        <f>Ocupacao_Calendario!C403*C403*28</f>
        <v>1590.4</v>
      </c>
      <c r="G403" s="33">
        <f>Ocupacao_Calendario!D403*C403*31</f>
        <v>1314.4</v>
      </c>
      <c r="H403" s="33">
        <f>Ocupacao_Calendario!E403*C403*30</f>
        <v>2040</v>
      </c>
      <c r="I403" s="33">
        <f>Ocupacao_Calendario!F403*C403*31</f>
        <v>992</v>
      </c>
      <c r="J403" s="33">
        <f>Ocupacao_Calendario!G403*C403*30</f>
        <v>1944</v>
      </c>
      <c r="K403" s="33">
        <f>Ocupacao_Calendario!H403*C403*31</f>
        <v>1736</v>
      </c>
      <c r="L403" s="33">
        <f>Ocupacao_Calendario!I403*C403*31</f>
        <v>2356</v>
      </c>
      <c r="M403" s="33">
        <f>Ocupacao_Calendario!J403*C403*30</f>
        <v>2088</v>
      </c>
      <c r="N403" s="33">
        <f>Ocupacao_Calendario!K403*C403*31</f>
        <v>2157.6</v>
      </c>
      <c r="O403" s="33">
        <f>Ocupacao_Calendario!L403*C403*30</f>
        <v>2016</v>
      </c>
      <c r="P403" s="33">
        <f>Ocupacao_Calendario!M403*C403*31</f>
        <v>1959.2</v>
      </c>
      <c r="Q403" s="33">
        <f t="shared" si="1"/>
        <v>22326.4</v>
      </c>
      <c r="R403" s="33">
        <f>IFS(D403=2,vacation_home_main_costs!$M$2,D403=3,vacation_home_main_costs!$M$3,D403=4,vacation_home_main_costs!$M$4,D403=5,vacation_home_main_costs!$M$5,D403=6,vacation_home_main_costs!$M$6)</f>
        <v>40660</v>
      </c>
      <c r="S403" s="33">
        <f t="shared" si="22"/>
        <v>-18333.6</v>
      </c>
      <c r="T403" s="34" t="str">
        <f t="shared" si="3"/>
        <v>Prejuizo</v>
      </c>
    </row>
    <row r="404" ht="12.75" customHeight="1">
      <c r="A404" s="8">
        <v>9387718.0</v>
      </c>
      <c r="B404" s="30" t="s">
        <v>448</v>
      </c>
      <c r="C404" s="11">
        <v>185.0</v>
      </c>
      <c r="D404" s="24">
        <v>5.0</v>
      </c>
      <c r="E404" s="33">
        <f>Ocupacao_Calendario!B404*C404*31</f>
        <v>5218.85</v>
      </c>
      <c r="F404" s="33">
        <f>Ocupacao_Calendario!C404*C404*28</f>
        <v>3833.2</v>
      </c>
      <c r="G404" s="33">
        <f>Ocupacao_Calendario!D404*C404*31</f>
        <v>4186.55</v>
      </c>
      <c r="H404" s="33">
        <f>Ocupacao_Calendario!E404*C404*30</f>
        <v>4051.5</v>
      </c>
      <c r="I404" s="33">
        <f>Ocupacao_Calendario!F404*C404*31</f>
        <v>3498.35</v>
      </c>
      <c r="J404" s="33">
        <f>Ocupacao_Calendario!G404*C404*30</f>
        <v>5161.5</v>
      </c>
      <c r="K404" s="33">
        <f>Ocupacao_Calendario!H404*C404*31</f>
        <v>4989.45</v>
      </c>
      <c r="L404" s="33">
        <f>Ocupacao_Calendario!I404*C404*31</f>
        <v>5046.8</v>
      </c>
      <c r="M404" s="33">
        <f>Ocupacao_Calendario!J404*C404*30</f>
        <v>4440</v>
      </c>
      <c r="N404" s="33">
        <f>Ocupacao_Calendario!K404*C404*31</f>
        <v>5448.25</v>
      </c>
      <c r="O404" s="33">
        <f>Ocupacao_Calendario!L404*C404*30</f>
        <v>4051.5</v>
      </c>
      <c r="P404" s="33">
        <f>Ocupacao_Calendario!M404*C404*31</f>
        <v>5620.3</v>
      </c>
      <c r="Q404" s="33">
        <f t="shared" si="1"/>
        <v>55546.25</v>
      </c>
      <c r="R404" s="33">
        <f>IFS(D404=2,vacation_home_main_costs!$M$2,D404=3,vacation_home_main_costs!$M$3,D404=4,vacation_home_main_costs!$M$4,D404=5,vacation_home_main_costs!$M$5,D404=6,vacation_home_main_costs!$M$6)</f>
        <v>45400</v>
      </c>
      <c r="S404" s="33">
        <f t="shared" si="22"/>
        <v>10146.25</v>
      </c>
      <c r="T404" s="34" t="str">
        <f t="shared" si="3"/>
        <v>Lucro</v>
      </c>
    </row>
    <row r="405" ht="12.75" customHeight="1">
      <c r="A405" s="8">
        <v>2.138041E7</v>
      </c>
      <c r="B405" s="30" t="s">
        <v>449</v>
      </c>
      <c r="C405" s="11">
        <v>130.0</v>
      </c>
      <c r="D405" s="24">
        <v>3.0</v>
      </c>
      <c r="E405" s="33">
        <f>Ocupacao_Calendario!B405*C405*31</f>
        <v>3828.5</v>
      </c>
      <c r="F405" s="33">
        <f>Ocupacao_Calendario!C405*C405*28</f>
        <v>2475.2</v>
      </c>
      <c r="G405" s="33">
        <f>Ocupacao_Calendario!D405*C405*31</f>
        <v>3224</v>
      </c>
      <c r="H405" s="33">
        <f>Ocupacao_Calendario!E405*C405*30</f>
        <v>1872</v>
      </c>
      <c r="I405" s="33">
        <f>Ocupacao_Calendario!F405*C405*31</f>
        <v>3103.1</v>
      </c>
      <c r="J405" s="33">
        <f>Ocupacao_Calendario!G405*C405*30</f>
        <v>3549</v>
      </c>
      <c r="K405" s="33">
        <f>Ocupacao_Calendario!H405*C405*31</f>
        <v>3586.7</v>
      </c>
      <c r="L405" s="33">
        <f>Ocupacao_Calendario!I405*C405*31</f>
        <v>3627</v>
      </c>
      <c r="M405" s="33">
        <f>Ocupacao_Calendario!J405*C405*30</f>
        <v>3588</v>
      </c>
      <c r="N405" s="33">
        <f>Ocupacao_Calendario!K405*C405*31</f>
        <v>3788.2</v>
      </c>
      <c r="O405" s="33">
        <f>Ocupacao_Calendario!L405*C405*30</f>
        <v>2964</v>
      </c>
      <c r="P405" s="33">
        <f>Ocupacao_Calendario!M405*C405*31</f>
        <v>3264.3</v>
      </c>
      <c r="Q405" s="33">
        <f t="shared" si="1"/>
        <v>38870</v>
      </c>
      <c r="R405" s="33">
        <f>IFS(D405=2,vacation_home_main_costs!$M$2,D405=3,vacation_home_main_costs!$M$3,D405=4,vacation_home_main_costs!$M$4,D405=5,vacation_home_main_costs!$M$5,D405=6,vacation_home_main_costs!$M$6)</f>
        <v>34800</v>
      </c>
      <c r="S405" s="33">
        <f t="shared" si="22"/>
        <v>4070</v>
      </c>
      <c r="T405" s="34" t="str">
        <f t="shared" si="3"/>
        <v>Lucro</v>
      </c>
    </row>
    <row r="406" ht="12.75" customHeight="1">
      <c r="A406" s="8">
        <v>6711443.0</v>
      </c>
      <c r="B406" s="30" t="s">
        <v>450</v>
      </c>
      <c r="C406" s="11">
        <v>105.0</v>
      </c>
      <c r="D406" s="24">
        <v>4.0</v>
      </c>
      <c r="E406" s="33">
        <f>Ocupacao_Calendario!B406*C406*31</f>
        <v>2018.1</v>
      </c>
      <c r="F406" s="33">
        <f>Ocupacao_Calendario!C406*C406*28</f>
        <v>2704.8</v>
      </c>
      <c r="G406" s="33">
        <f>Ocupacao_Calendario!D406*C406*31</f>
        <v>1887.9</v>
      </c>
      <c r="H406" s="33">
        <f>Ocupacao_Calendario!E406*C406*30</f>
        <v>1543.5</v>
      </c>
      <c r="I406" s="33">
        <f>Ocupacao_Calendario!F406*C406*31</f>
        <v>1399.65</v>
      </c>
      <c r="J406" s="33">
        <f>Ocupacao_Calendario!G406*C406*30</f>
        <v>2992.5</v>
      </c>
      <c r="K406" s="33">
        <f>Ocupacao_Calendario!H406*C406*31</f>
        <v>2799.3</v>
      </c>
      <c r="L406" s="33">
        <f>Ocupacao_Calendario!I406*C406*31</f>
        <v>2506.35</v>
      </c>
      <c r="M406" s="33">
        <f>Ocupacao_Calendario!J406*C406*30</f>
        <v>2331</v>
      </c>
      <c r="N406" s="33">
        <f>Ocupacao_Calendario!K406*C406*31</f>
        <v>3157.35</v>
      </c>
      <c r="O406" s="33">
        <f>Ocupacao_Calendario!L406*C406*30</f>
        <v>2236.5</v>
      </c>
      <c r="P406" s="33">
        <f>Ocupacao_Calendario!M406*C406*31</f>
        <v>3222.45</v>
      </c>
      <c r="Q406" s="33">
        <f t="shared" si="1"/>
        <v>28799.4</v>
      </c>
      <c r="R406" s="33">
        <f>IFS(D406=2,vacation_home_main_costs!$M$2,D406=3,vacation_home_main_costs!$M$3,D406=4,vacation_home_main_costs!$M$4,D406=5,vacation_home_main_costs!$M$5,D406=6,vacation_home_main_costs!$M$6)</f>
        <v>40660</v>
      </c>
      <c r="S406" s="33">
        <f t="shared" si="22"/>
        <v>-11860.6</v>
      </c>
      <c r="T406" s="34" t="str">
        <f t="shared" si="3"/>
        <v>Prejuizo</v>
      </c>
    </row>
    <row r="407" ht="12.75" customHeight="1">
      <c r="A407" s="8">
        <v>6744153.0</v>
      </c>
      <c r="B407" s="30" t="s">
        <v>451</v>
      </c>
      <c r="C407" s="11">
        <v>199.0</v>
      </c>
      <c r="D407" s="24">
        <v>5.0</v>
      </c>
      <c r="E407" s="33">
        <f>Ocupacao_Calendario!B407*C407*31</f>
        <v>5613.79</v>
      </c>
      <c r="F407" s="33">
        <f>Ocupacao_Calendario!C407*C407*28</f>
        <v>4624.76</v>
      </c>
      <c r="G407" s="33">
        <f>Ocupacao_Calendario!D407*C407*31</f>
        <v>4935.2</v>
      </c>
      <c r="H407" s="33">
        <f>Ocupacao_Calendario!E407*C407*30</f>
        <v>3164.1</v>
      </c>
      <c r="I407" s="33">
        <f>Ocupacao_Calendario!F407*C407*31</f>
        <v>2961.12</v>
      </c>
      <c r="J407" s="33">
        <f>Ocupacao_Calendario!G407*C407*30</f>
        <v>5313.3</v>
      </c>
      <c r="K407" s="33">
        <f>Ocupacao_Calendario!H407*C407*31</f>
        <v>5983.93</v>
      </c>
      <c r="L407" s="33">
        <f>Ocupacao_Calendario!I407*C407*31</f>
        <v>5922.24</v>
      </c>
      <c r="M407" s="33">
        <f>Ocupacao_Calendario!J407*C407*30</f>
        <v>5313.3</v>
      </c>
      <c r="N407" s="33">
        <f>Ocupacao_Calendario!K407*C407*31</f>
        <v>5305.34</v>
      </c>
      <c r="O407" s="33">
        <f>Ocupacao_Calendario!L407*C407*30</f>
        <v>4656.6</v>
      </c>
      <c r="P407" s="33">
        <f>Ocupacao_Calendario!M407*C407*31</f>
        <v>4565.06</v>
      </c>
      <c r="Q407" s="33">
        <f t="shared" si="1"/>
        <v>58358.74</v>
      </c>
      <c r="R407" s="33">
        <f>IFS(D407=2,vacation_home_main_costs!$M$2,D407=3,vacation_home_main_costs!$M$3,D407=4,vacation_home_main_costs!$M$4,D407=5,vacation_home_main_costs!$M$5,D407=6,vacation_home_main_costs!$M$6)</f>
        <v>45400</v>
      </c>
      <c r="S407" s="33">
        <f t="shared" si="22"/>
        <v>12958.74</v>
      </c>
      <c r="T407" s="34" t="str">
        <f t="shared" si="3"/>
        <v>Lucro</v>
      </c>
    </row>
    <row r="408" ht="12.75" customHeight="1">
      <c r="A408" s="8">
        <v>1.0590841E7</v>
      </c>
      <c r="B408" s="30" t="s">
        <v>452</v>
      </c>
      <c r="C408" s="11">
        <v>199.0</v>
      </c>
      <c r="D408" s="24">
        <v>5.0</v>
      </c>
      <c r="E408" s="33">
        <f>Ocupacao_Calendario!B408*C408*31</f>
        <v>5120.27</v>
      </c>
      <c r="F408" s="33">
        <f>Ocupacao_Calendario!C408*C408*28</f>
        <v>5293.4</v>
      </c>
      <c r="G408" s="33">
        <f>Ocupacao_Calendario!D408*C408*31</f>
        <v>2652.67</v>
      </c>
      <c r="H408" s="33">
        <f>Ocupacao_Calendario!E408*C408*30</f>
        <v>4895.4</v>
      </c>
      <c r="I408" s="33">
        <f>Ocupacao_Calendario!F408*C408*31</f>
        <v>4873.51</v>
      </c>
      <c r="J408" s="33">
        <f>Ocupacao_Calendario!G408*C408*30</f>
        <v>4835.7</v>
      </c>
      <c r="K408" s="33">
        <f>Ocupacao_Calendario!H408*C408*31</f>
        <v>5490.41</v>
      </c>
      <c r="L408" s="33">
        <f>Ocupacao_Calendario!I408*C408*31</f>
        <v>4750.13</v>
      </c>
      <c r="M408" s="33">
        <f>Ocupacao_Calendario!J408*C408*30</f>
        <v>5850.6</v>
      </c>
      <c r="N408" s="33">
        <f>Ocupacao_Calendario!K408*C408*31</f>
        <v>5058.58</v>
      </c>
      <c r="O408" s="33">
        <f>Ocupacao_Calendario!L408*C408*30</f>
        <v>5373</v>
      </c>
      <c r="P408" s="33">
        <f>Ocupacao_Calendario!M408*C408*31</f>
        <v>5613.79</v>
      </c>
      <c r="Q408" s="33">
        <f t="shared" si="1"/>
        <v>59807.46</v>
      </c>
      <c r="R408" s="33">
        <f>IFS(D408=2,vacation_home_main_costs!$M$2,D408=3,vacation_home_main_costs!$M$3,D408=4,vacation_home_main_costs!$M$4,D408=5,vacation_home_main_costs!$M$5,D408=6,vacation_home_main_costs!$M$6)</f>
        <v>45400</v>
      </c>
      <c r="S408" s="33">
        <f t="shared" si="22"/>
        <v>14407.46</v>
      </c>
      <c r="T408" s="34" t="str">
        <f t="shared" si="3"/>
        <v>Lucro</v>
      </c>
    </row>
    <row r="409" ht="12.75" customHeight="1">
      <c r="A409" s="8">
        <v>1.3417244E7</v>
      </c>
      <c r="B409" s="30" t="s">
        <v>453</v>
      </c>
      <c r="C409" s="11">
        <v>125.0</v>
      </c>
      <c r="D409" s="24">
        <v>4.0</v>
      </c>
      <c r="E409" s="33">
        <f>Ocupacao_Calendario!B409*C409*31</f>
        <v>2712.5</v>
      </c>
      <c r="F409" s="33">
        <f>Ocupacao_Calendario!C409*C409*28</f>
        <v>2940</v>
      </c>
      <c r="G409" s="33">
        <f>Ocupacao_Calendario!D409*C409*31</f>
        <v>2053.75</v>
      </c>
      <c r="H409" s="33">
        <f>Ocupacao_Calendario!E409*C409*30</f>
        <v>2362.5</v>
      </c>
      <c r="I409" s="33">
        <f>Ocupacao_Calendario!F409*C409*31</f>
        <v>2518.75</v>
      </c>
      <c r="J409" s="33">
        <f>Ocupacao_Calendario!G409*C409*30</f>
        <v>2437.5</v>
      </c>
      <c r="K409" s="33">
        <f>Ocupacao_Calendario!H409*C409*31</f>
        <v>3720</v>
      </c>
      <c r="L409" s="33">
        <f>Ocupacao_Calendario!I409*C409*31</f>
        <v>2906.25</v>
      </c>
      <c r="M409" s="33">
        <f>Ocupacao_Calendario!J409*C409*30</f>
        <v>3112.5</v>
      </c>
      <c r="N409" s="33">
        <f>Ocupacao_Calendario!K409*C409*31</f>
        <v>3720</v>
      </c>
      <c r="O409" s="33">
        <f>Ocupacao_Calendario!L409*C409*30</f>
        <v>3375</v>
      </c>
      <c r="P409" s="33">
        <f>Ocupacao_Calendario!M409*C409*31</f>
        <v>3448.75</v>
      </c>
      <c r="Q409" s="33">
        <f t="shared" si="1"/>
        <v>35307.5</v>
      </c>
      <c r="R409" s="33">
        <f>IFS(D409=2,vacation_home_main_costs!$M$2,D409=3,vacation_home_main_costs!$M$3,D409=4,vacation_home_main_costs!$M$4,D409=5,vacation_home_main_costs!$M$5,D409=6,vacation_home_main_costs!$M$6)</f>
        <v>40660</v>
      </c>
      <c r="S409" s="33">
        <f t="shared" si="22"/>
        <v>-5352.5</v>
      </c>
      <c r="T409" s="34" t="str">
        <f t="shared" si="3"/>
        <v>Prejuizo</v>
      </c>
    </row>
    <row r="410" ht="12.75" customHeight="1">
      <c r="A410" s="8">
        <v>1.7343622E7</v>
      </c>
      <c r="B410" s="30" t="s">
        <v>454</v>
      </c>
      <c r="C410" s="11">
        <v>100.0</v>
      </c>
      <c r="D410" s="24">
        <v>4.0</v>
      </c>
      <c r="E410" s="33">
        <f>Ocupacao_Calendario!B410*C410*31</f>
        <v>2294</v>
      </c>
      <c r="F410" s="33">
        <f>Ocupacao_Calendario!C410*C410*28</f>
        <v>2492</v>
      </c>
      <c r="G410" s="33">
        <f>Ocupacao_Calendario!D410*C410*31</f>
        <v>2356</v>
      </c>
      <c r="H410" s="33">
        <f>Ocupacao_Calendario!E410*C410*30</f>
        <v>2400</v>
      </c>
      <c r="I410" s="33">
        <f>Ocupacao_Calendario!F410*C410*31</f>
        <v>1674</v>
      </c>
      <c r="J410" s="33">
        <f>Ocupacao_Calendario!G410*C410*30</f>
        <v>2670</v>
      </c>
      <c r="K410" s="33">
        <f>Ocupacao_Calendario!H410*C410*31</f>
        <v>3100</v>
      </c>
      <c r="L410" s="33">
        <f>Ocupacao_Calendario!I410*C410*31</f>
        <v>2945</v>
      </c>
      <c r="M410" s="33">
        <f>Ocupacao_Calendario!J410*C410*30</f>
        <v>2760</v>
      </c>
      <c r="N410" s="33">
        <f>Ocupacao_Calendario!K410*C410*31</f>
        <v>2263</v>
      </c>
      <c r="O410" s="33">
        <f>Ocupacao_Calendario!L410*C410*30</f>
        <v>2790</v>
      </c>
      <c r="P410" s="33">
        <f>Ocupacao_Calendario!M410*C410*31</f>
        <v>2852</v>
      </c>
      <c r="Q410" s="33">
        <f t="shared" si="1"/>
        <v>30596</v>
      </c>
      <c r="R410" s="33">
        <f>IFS(D410=2,vacation_home_main_costs!$M$2,D410=3,vacation_home_main_costs!$M$3,D410=4,vacation_home_main_costs!$M$4,D410=5,vacation_home_main_costs!$M$5,D410=6,vacation_home_main_costs!$M$6)</f>
        <v>40660</v>
      </c>
      <c r="S410" s="33">
        <f t="shared" si="22"/>
        <v>-10064</v>
      </c>
      <c r="T410" s="34" t="str">
        <f t="shared" si="3"/>
        <v>Prejuizo</v>
      </c>
    </row>
    <row r="411" ht="12.75" customHeight="1">
      <c r="A411" s="8">
        <v>1.7904841E7</v>
      </c>
      <c r="B411" s="30" t="s">
        <v>455</v>
      </c>
      <c r="C411" s="11">
        <v>123.0</v>
      </c>
      <c r="D411" s="24">
        <v>7.0</v>
      </c>
      <c r="E411" s="33">
        <f>Ocupacao_Calendario!B411*C411*31</f>
        <v>3088.53</v>
      </c>
      <c r="F411" s="33">
        <f>Ocupacao_Calendario!C411*C411*28</f>
        <v>2755.2</v>
      </c>
      <c r="G411" s="33">
        <f>Ocupacao_Calendario!D411*C411*31</f>
        <v>2974.14</v>
      </c>
      <c r="H411" s="33">
        <f>Ocupacao_Calendario!E411*C411*30</f>
        <v>2214</v>
      </c>
      <c r="I411" s="33">
        <f>Ocupacao_Calendario!F411*C411*31</f>
        <v>1715.85</v>
      </c>
      <c r="J411" s="33">
        <f>Ocupacao_Calendario!G411*C411*30</f>
        <v>2546.1</v>
      </c>
      <c r="K411" s="33">
        <f>Ocupacao_Calendario!H411*C411*31</f>
        <v>3088.53</v>
      </c>
      <c r="L411" s="33">
        <f>Ocupacao_Calendario!I411*C411*31</f>
        <v>3164.79</v>
      </c>
      <c r="M411" s="33">
        <f>Ocupacao_Calendario!J411*C411*30</f>
        <v>3136.5</v>
      </c>
      <c r="N411" s="33">
        <f>Ocupacao_Calendario!K411*C411*31</f>
        <v>3469.83</v>
      </c>
      <c r="O411" s="33">
        <f>Ocupacao_Calendario!L411*C411*30</f>
        <v>3542.4</v>
      </c>
      <c r="P411" s="33">
        <f>Ocupacao_Calendario!M411*C411*31</f>
        <v>3126.66</v>
      </c>
      <c r="Q411" s="33">
        <f t="shared" si="1"/>
        <v>34822.53</v>
      </c>
      <c r="R411" s="37" t="str">
        <f>IFS(D411=2,vacation_home_main_costs!$M$2,D411=3,vacation_home_main_costs!$M$3,D411=4,vacation_home_main_costs!$M$4,D411=5,vacation_home_main_costs!$M$5,D411=6,vacation_home_main_costs!$M$6)</f>
        <v>#N/A</v>
      </c>
      <c r="S411" s="38" t="s">
        <v>55</v>
      </c>
      <c r="T411" s="34" t="str">
        <f t="shared" si="3"/>
        <v>Lucro</v>
      </c>
    </row>
    <row r="412" ht="12.75" customHeight="1">
      <c r="A412" s="8">
        <v>2.0087984E7</v>
      </c>
      <c r="B412" s="30" t="s">
        <v>456</v>
      </c>
      <c r="C412" s="11">
        <v>96.0</v>
      </c>
      <c r="D412" s="24">
        <v>3.0</v>
      </c>
      <c r="E412" s="33">
        <f>Ocupacao_Calendario!B412*C412*31</f>
        <v>2202.24</v>
      </c>
      <c r="F412" s="33">
        <f>Ocupacao_Calendario!C412*C412*28</f>
        <v>2419.2</v>
      </c>
      <c r="G412" s="33">
        <f>Ocupacao_Calendario!D412*C412*31</f>
        <v>2321.28</v>
      </c>
      <c r="H412" s="33">
        <f>Ocupacao_Calendario!E412*C412*30</f>
        <v>2073.6</v>
      </c>
      <c r="I412" s="33">
        <f>Ocupacao_Calendario!F412*C412*31</f>
        <v>1726.08</v>
      </c>
      <c r="J412" s="33">
        <f>Ocupacao_Calendario!G412*C412*30</f>
        <v>2448</v>
      </c>
      <c r="K412" s="33">
        <f>Ocupacao_Calendario!H412*C412*31</f>
        <v>2737.92</v>
      </c>
      <c r="L412" s="33">
        <f>Ocupacao_Calendario!I412*C412*31</f>
        <v>2053.44</v>
      </c>
      <c r="M412" s="33">
        <f>Ocupacao_Calendario!J412*C412*30</f>
        <v>2476.8</v>
      </c>
      <c r="N412" s="33">
        <f>Ocupacao_Calendario!K412*C412*31</f>
        <v>2291.52</v>
      </c>
      <c r="O412" s="33">
        <f>Ocupacao_Calendario!L412*C412*30</f>
        <v>2678.4</v>
      </c>
      <c r="P412" s="33">
        <f>Ocupacao_Calendario!M412*C412*31</f>
        <v>2470.08</v>
      </c>
      <c r="Q412" s="33">
        <f t="shared" si="1"/>
        <v>27898.56</v>
      </c>
      <c r="R412" s="33">
        <f>IFS(D412=2,vacation_home_main_costs!$M$2,D412=3,vacation_home_main_costs!$M$3,D412=4,vacation_home_main_costs!$M$4,D412=5,vacation_home_main_costs!$M$5,D412=6,vacation_home_main_costs!$M$6)</f>
        <v>34800</v>
      </c>
      <c r="S412" s="33">
        <f t="shared" ref="S412:S439" si="23">Q412-R412</f>
        <v>-6901.44</v>
      </c>
      <c r="T412" s="34" t="str">
        <f t="shared" si="3"/>
        <v>Prejuizo</v>
      </c>
    </row>
    <row r="413" ht="12.75" customHeight="1">
      <c r="A413" s="8">
        <v>7171230.0</v>
      </c>
      <c r="B413" s="30" t="s">
        <v>457</v>
      </c>
      <c r="C413" s="11">
        <v>160.0</v>
      </c>
      <c r="D413" s="24">
        <v>5.0</v>
      </c>
      <c r="E413" s="33">
        <f>Ocupacao_Calendario!B413*C413*31</f>
        <v>4216</v>
      </c>
      <c r="F413" s="33">
        <f>Ocupacao_Calendario!C413*C413*28</f>
        <v>3897.6</v>
      </c>
      <c r="G413" s="33">
        <f>Ocupacao_Calendario!D413*C413*31</f>
        <v>4017.6</v>
      </c>
      <c r="H413" s="33">
        <f>Ocupacao_Calendario!E413*C413*30</f>
        <v>2784</v>
      </c>
      <c r="I413" s="33">
        <f>Ocupacao_Calendario!F413*C413*31</f>
        <v>3472</v>
      </c>
      <c r="J413" s="33">
        <f>Ocupacao_Calendario!G413*C413*30</f>
        <v>3552</v>
      </c>
      <c r="K413" s="33">
        <f>Ocupacao_Calendario!H413*C413*31</f>
        <v>4067.2</v>
      </c>
      <c r="L413" s="33">
        <f>Ocupacao_Calendario!I413*C413*31</f>
        <v>4612.8</v>
      </c>
      <c r="M413" s="33">
        <f>Ocupacao_Calendario!J413*C413*30</f>
        <v>3504</v>
      </c>
      <c r="N413" s="33">
        <f>Ocupacao_Calendario!K413*C413*31</f>
        <v>3720</v>
      </c>
      <c r="O413" s="33">
        <f>Ocupacao_Calendario!L413*C413*30</f>
        <v>4560</v>
      </c>
      <c r="P413" s="33">
        <f>Ocupacao_Calendario!M413*C413*31</f>
        <v>4067.2</v>
      </c>
      <c r="Q413" s="33">
        <f t="shared" si="1"/>
        <v>46470.4</v>
      </c>
      <c r="R413" s="33">
        <f>IFS(D413=2,vacation_home_main_costs!$M$2,D413=3,vacation_home_main_costs!$M$3,D413=4,vacation_home_main_costs!$M$4,D413=5,vacation_home_main_costs!$M$5,D413=6,vacation_home_main_costs!$M$6)</f>
        <v>45400</v>
      </c>
      <c r="S413" s="33">
        <f t="shared" si="23"/>
        <v>1070.4</v>
      </c>
      <c r="T413" s="34" t="str">
        <f t="shared" si="3"/>
        <v>Lucro</v>
      </c>
    </row>
    <row r="414" ht="12.75" customHeight="1">
      <c r="A414" s="8">
        <v>7558456.0</v>
      </c>
      <c r="B414" s="30" t="s">
        <v>458</v>
      </c>
      <c r="C414" s="11">
        <v>86.0</v>
      </c>
      <c r="D414" s="24">
        <v>3.0</v>
      </c>
      <c r="E414" s="33">
        <f>Ocupacao_Calendario!B414*C414*31</f>
        <v>1652.92</v>
      </c>
      <c r="F414" s="33">
        <f>Ocupacao_Calendario!C414*C414*28</f>
        <v>2167.2</v>
      </c>
      <c r="G414" s="33">
        <f>Ocupacao_Calendario!D414*C414*31</f>
        <v>1706.24</v>
      </c>
      <c r="H414" s="33">
        <f>Ocupacao_Calendario!E414*C414*30</f>
        <v>2193</v>
      </c>
      <c r="I414" s="33">
        <f>Ocupacao_Calendario!F414*C414*31</f>
        <v>1226.36</v>
      </c>
      <c r="J414" s="33">
        <f>Ocupacao_Calendario!G414*C414*30</f>
        <v>1780.2</v>
      </c>
      <c r="K414" s="33">
        <f>Ocupacao_Calendario!H414*C414*31</f>
        <v>2319.42</v>
      </c>
      <c r="L414" s="33">
        <f>Ocupacao_Calendario!I414*C414*31</f>
        <v>2479.38</v>
      </c>
      <c r="M414" s="33">
        <f>Ocupacao_Calendario!J414*C414*30</f>
        <v>1883.4</v>
      </c>
      <c r="N414" s="33">
        <f>Ocupacao_Calendario!K414*C414*31</f>
        <v>2106.14</v>
      </c>
      <c r="O414" s="33">
        <f>Ocupacao_Calendario!L414*C414*30</f>
        <v>2476.8</v>
      </c>
      <c r="P414" s="33">
        <f>Ocupacao_Calendario!M414*C414*31</f>
        <v>2239.44</v>
      </c>
      <c r="Q414" s="33">
        <f t="shared" si="1"/>
        <v>24230.5</v>
      </c>
      <c r="R414" s="33">
        <f>IFS(D414=2,vacation_home_main_costs!$M$2,D414=3,vacation_home_main_costs!$M$3,D414=4,vacation_home_main_costs!$M$4,D414=5,vacation_home_main_costs!$M$5,D414=6,vacation_home_main_costs!$M$6)</f>
        <v>34800</v>
      </c>
      <c r="S414" s="33">
        <f t="shared" si="23"/>
        <v>-10569.5</v>
      </c>
      <c r="T414" s="34" t="str">
        <f t="shared" si="3"/>
        <v>Prejuizo</v>
      </c>
    </row>
    <row r="415" ht="12.75" customHeight="1">
      <c r="A415" s="8">
        <v>1.2762999E7</v>
      </c>
      <c r="B415" s="30" t="s">
        <v>459</v>
      </c>
      <c r="C415" s="11">
        <v>90.0</v>
      </c>
      <c r="D415" s="24">
        <v>2.0</v>
      </c>
      <c r="E415" s="33">
        <f>Ocupacao_Calendario!B415*C415*31</f>
        <v>2371.5</v>
      </c>
      <c r="F415" s="33">
        <f>Ocupacao_Calendario!C415*C415*28</f>
        <v>2091.6</v>
      </c>
      <c r="G415" s="33">
        <f>Ocupacao_Calendario!D415*C415*31</f>
        <v>2148.3</v>
      </c>
      <c r="H415" s="33">
        <f>Ocupacao_Calendario!E415*C415*30</f>
        <v>2457</v>
      </c>
      <c r="I415" s="33">
        <f>Ocupacao_Calendario!F415*C415*31</f>
        <v>1339.2</v>
      </c>
      <c r="J415" s="33">
        <f>Ocupacao_Calendario!G415*C415*30</f>
        <v>1971</v>
      </c>
      <c r="K415" s="33">
        <f>Ocupacao_Calendario!H415*C415*31</f>
        <v>2120.4</v>
      </c>
      <c r="L415" s="33">
        <f>Ocupacao_Calendario!I415*C415*31</f>
        <v>2762.1</v>
      </c>
      <c r="M415" s="33">
        <f>Ocupacao_Calendario!J415*C415*30</f>
        <v>2673</v>
      </c>
      <c r="N415" s="33">
        <f>Ocupacao_Calendario!K415*C415*31</f>
        <v>2008.8</v>
      </c>
      <c r="O415" s="33">
        <f>Ocupacao_Calendario!L415*C415*30</f>
        <v>2511</v>
      </c>
      <c r="P415" s="33">
        <f>Ocupacao_Calendario!M415*C415*31</f>
        <v>2008.8</v>
      </c>
      <c r="Q415" s="33">
        <f t="shared" si="1"/>
        <v>26462.7</v>
      </c>
      <c r="R415" s="33">
        <f>IFS(D415=2,vacation_home_main_costs!$M$2,D415=3,vacation_home_main_costs!$M$3,D415=4,vacation_home_main_costs!$M$4,D415=5,vacation_home_main_costs!$M$5,D415=6,vacation_home_main_costs!$M$6)</f>
        <v>31100</v>
      </c>
      <c r="S415" s="33">
        <f t="shared" si="23"/>
        <v>-4637.3</v>
      </c>
      <c r="T415" s="34" t="str">
        <f t="shared" si="3"/>
        <v>Prejuizo</v>
      </c>
    </row>
    <row r="416" ht="12.75" customHeight="1">
      <c r="A416" s="8">
        <v>1.4820514E7</v>
      </c>
      <c r="B416" s="30" t="s">
        <v>460</v>
      </c>
      <c r="C416" s="11">
        <v>165.0</v>
      </c>
      <c r="D416" s="24">
        <v>4.0</v>
      </c>
      <c r="E416" s="33">
        <f>Ocupacao_Calendario!B416*C416*31</f>
        <v>3375.9</v>
      </c>
      <c r="F416" s="33">
        <f>Ocupacao_Calendario!C416*C416*28</f>
        <v>3649.8</v>
      </c>
      <c r="G416" s="33">
        <f>Ocupacao_Calendario!D416*C416*31</f>
        <v>4347.75</v>
      </c>
      <c r="H416" s="33">
        <f>Ocupacao_Calendario!E416*C416*30</f>
        <v>3168</v>
      </c>
      <c r="I416" s="33">
        <f>Ocupacao_Calendario!F416*C416*31</f>
        <v>2046</v>
      </c>
      <c r="J416" s="33">
        <f>Ocupacao_Calendario!G416*C416*30</f>
        <v>4950</v>
      </c>
      <c r="K416" s="33">
        <f>Ocupacao_Calendario!H416*C416*31</f>
        <v>4092</v>
      </c>
      <c r="L416" s="33">
        <f>Ocupacao_Calendario!I416*C416*31</f>
        <v>4603.5</v>
      </c>
      <c r="M416" s="33">
        <f>Ocupacao_Calendario!J416*C416*30</f>
        <v>4752</v>
      </c>
      <c r="N416" s="33">
        <f>Ocupacao_Calendario!K416*C416*31</f>
        <v>5012.7</v>
      </c>
      <c r="O416" s="33">
        <f>Ocupacao_Calendario!L416*C416*30</f>
        <v>3811.5</v>
      </c>
      <c r="P416" s="33">
        <f>Ocupacao_Calendario!M416*C416*31</f>
        <v>4143.15</v>
      </c>
      <c r="Q416" s="33">
        <f t="shared" si="1"/>
        <v>47952.3</v>
      </c>
      <c r="R416" s="33">
        <f>IFS(D416=2,vacation_home_main_costs!$M$2,D416=3,vacation_home_main_costs!$M$3,D416=4,vacation_home_main_costs!$M$4,D416=5,vacation_home_main_costs!$M$5,D416=6,vacation_home_main_costs!$M$6)</f>
        <v>40660</v>
      </c>
      <c r="S416" s="33">
        <f t="shared" si="23"/>
        <v>7292.3</v>
      </c>
      <c r="T416" s="34" t="str">
        <f t="shared" si="3"/>
        <v>Lucro</v>
      </c>
    </row>
    <row r="417" ht="12.75" customHeight="1">
      <c r="A417" s="8">
        <v>7678340.0</v>
      </c>
      <c r="B417" s="30" t="s">
        <v>461</v>
      </c>
      <c r="C417" s="11">
        <v>119.0</v>
      </c>
      <c r="D417" s="24">
        <v>3.0</v>
      </c>
      <c r="E417" s="33">
        <f>Ocupacao_Calendario!B417*C417*31</f>
        <v>2434.74</v>
      </c>
      <c r="F417" s="33">
        <f>Ocupacao_Calendario!C417*C417*28</f>
        <v>2965.48</v>
      </c>
      <c r="G417" s="33">
        <f>Ocupacao_Calendario!D417*C417*31</f>
        <v>3135.65</v>
      </c>
      <c r="H417" s="33">
        <f>Ocupacao_Calendario!E417*C417*30</f>
        <v>1677.9</v>
      </c>
      <c r="I417" s="33">
        <f>Ocupacao_Calendario!F417*C417*31</f>
        <v>2287.18</v>
      </c>
      <c r="J417" s="33">
        <f>Ocupacao_Calendario!G417*C417*30</f>
        <v>3570</v>
      </c>
      <c r="K417" s="33">
        <f>Ocupacao_Calendario!H417*C417*31</f>
        <v>2692.97</v>
      </c>
      <c r="L417" s="33">
        <f>Ocupacao_Calendario!I417*C417*31</f>
        <v>2656.08</v>
      </c>
      <c r="M417" s="33">
        <f>Ocupacao_Calendario!J417*C417*30</f>
        <v>2748.9</v>
      </c>
      <c r="N417" s="33">
        <f>Ocupacao_Calendario!K417*C417*31</f>
        <v>3356.99</v>
      </c>
      <c r="O417" s="33">
        <f>Ocupacao_Calendario!L417*C417*30</f>
        <v>2820.3</v>
      </c>
      <c r="P417" s="33">
        <f>Ocupacao_Calendario!M417*C417*31</f>
        <v>3652.11</v>
      </c>
      <c r="Q417" s="33">
        <f t="shared" si="1"/>
        <v>33998.3</v>
      </c>
      <c r="R417" s="33">
        <f>IFS(D417=2,vacation_home_main_costs!$M$2,D417=3,vacation_home_main_costs!$M$3,D417=4,vacation_home_main_costs!$M$4,D417=5,vacation_home_main_costs!$M$5,D417=6,vacation_home_main_costs!$M$6)</f>
        <v>34800</v>
      </c>
      <c r="S417" s="33">
        <f t="shared" si="23"/>
        <v>-801.7</v>
      </c>
      <c r="T417" s="34" t="str">
        <f t="shared" si="3"/>
        <v>Prejuizo</v>
      </c>
    </row>
    <row r="418" ht="12.75" customHeight="1">
      <c r="A418" s="8">
        <v>8081094.0</v>
      </c>
      <c r="B418" s="30" t="s">
        <v>462</v>
      </c>
      <c r="C418" s="11">
        <v>84.0</v>
      </c>
      <c r="D418" s="24">
        <v>4.0</v>
      </c>
      <c r="E418" s="33">
        <f>Ocupacao_Calendario!B418*C418*31</f>
        <v>2343.6</v>
      </c>
      <c r="F418" s="33">
        <f>Ocupacao_Calendario!C418*C418*28</f>
        <v>1646.4</v>
      </c>
      <c r="G418" s="33">
        <f>Ocupacao_Calendario!D418*C418*31</f>
        <v>1614.48</v>
      </c>
      <c r="H418" s="33">
        <f>Ocupacao_Calendario!E418*C418*30</f>
        <v>1461.6</v>
      </c>
      <c r="I418" s="33">
        <f>Ocupacao_Calendario!F418*C418*31</f>
        <v>1848.84</v>
      </c>
      <c r="J418" s="33">
        <f>Ocupacao_Calendario!G418*C418*30</f>
        <v>2318.4</v>
      </c>
      <c r="K418" s="33">
        <f>Ocupacao_Calendario!H418*C418*31</f>
        <v>1979.04</v>
      </c>
      <c r="L418" s="33">
        <f>Ocupacao_Calendario!I418*C418*31</f>
        <v>1900.92</v>
      </c>
      <c r="M418" s="33">
        <f>Ocupacao_Calendario!J418*C418*30</f>
        <v>1864.8</v>
      </c>
      <c r="N418" s="33">
        <f>Ocupacao_Calendario!K418*C418*31</f>
        <v>2161.32</v>
      </c>
      <c r="O418" s="33">
        <f>Ocupacao_Calendario!L418*C418*30</f>
        <v>1965.6</v>
      </c>
      <c r="P418" s="33">
        <f>Ocupacao_Calendario!M418*C418*31</f>
        <v>2135.28</v>
      </c>
      <c r="Q418" s="33">
        <f t="shared" si="1"/>
        <v>23240.28</v>
      </c>
      <c r="R418" s="33">
        <f>IFS(D418=2,vacation_home_main_costs!$M$2,D418=3,vacation_home_main_costs!$M$3,D418=4,vacation_home_main_costs!$M$4,D418=5,vacation_home_main_costs!$M$5,D418=6,vacation_home_main_costs!$M$6)</f>
        <v>40660</v>
      </c>
      <c r="S418" s="33">
        <f t="shared" si="23"/>
        <v>-17419.72</v>
      </c>
      <c r="T418" s="34" t="str">
        <f t="shared" si="3"/>
        <v>Prejuizo</v>
      </c>
    </row>
    <row r="419" ht="12.75" customHeight="1">
      <c r="A419" s="8">
        <v>8101253.0</v>
      </c>
      <c r="B419" s="30" t="s">
        <v>463</v>
      </c>
      <c r="C419" s="11">
        <v>140.0</v>
      </c>
      <c r="D419" s="24">
        <v>4.0</v>
      </c>
      <c r="E419" s="33">
        <f>Ocupacao_Calendario!B419*C419*31</f>
        <v>3298.4</v>
      </c>
      <c r="F419" s="33">
        <f>Ocupacao_Calendario!C419*C419*28</f>
        <v>2704.8</v>
      </c>
      <c r="G419" s="33">
        <f>Ocupacao_Calendario!D419*C419*31</f>
        <v>2343.6</v>
      </c>
      <c r="H419" s="33">
        <f>Ocupacao_Calendario!E419*C419*30</f>
        <v>2310</v>
      </c>
      <c r="I419" s="33">
        <f>Ocupacao_Calendario!F419*C419*31</f>
        <v>2777.6</v>
      </c>
      <c r="J419" s="33">
        <f>Ocupacao_Calendario!G419*C419*30</f>
        <v>3528</v>
      </c>
      <c r="K419" s="33">
        <f>Ocupacao_Calendario!H419*C419*31</f>
        <v>3732.4</v>
      </c>
      <c r="L419" s="33">
        <f>Ocupacao_Calendario!I419*C419*31</f>
        <v>3558.8</v>
      </c>
      <c r="M419" s="33">
        <f>Ocupacao_Calendario!J419*C419*30</f>
        <v>3528</v>
      </c>
      <c r="N419" s="33">
        <f>Ocupacao_Calendario!K419*C419*31</f>
        <v>4340</v>
      </c>
      <c r="O419" s="33">
        <f>Ocupacao_Calendario!L419*C419*30</f>
        <v>3906</v>
      </c>
      <c r="P419" s="33">
        <f>Ocupacao_Calendario!M419*C419*31</f>
        <v>3298.4</v>
      </c>
      <c r="Q419" s="33">
        <f t="shared" si="1"/>
        <v>39326</v>
      </c>
      <c r="R419" s="33">
        <f>IFS(D419=2,vacation_home_main_costs!$M$2,D419=3,vacation_home_main_costs!$M$3,D419=4,vacation_home_main_costs!$M$4,D419=5,vacation_home_main_costs!$M$5,D419=6,vacation_home_main_costs!$M$6)</f>
        <v>40660</v>
      </c>
      <c r="S419" s="33">
        <f t="shared" si="23"/>
        <v>-1334</v>
      </c>
      <c r="T419" s="34" t="str">
        <f t="shared" si="3"/>
        <v>Prejuizo</v>
      </c>
    </row>
    <row r="420" ht="12.75" customHeight="1">
      <c r="A420" s="8">
        <v>8350984.0</v>
      </c>
      <c r="B420" s="30" t="s">
        <v>464</v>
      </c>
      <c r="C420" s="11">
        <v>155.0</v>
      </c>
      <c r="D420" s="24">
        <v>4.0</v>
      </c>
      <c r="E420" s="33">
        <f>Ocupacao_Calendario!B420*C420*31</f>
        <v>4132.3</v>
      </c>
      <c r="F420" s="33">
        <f>Ocupacao_Calendario!C420*C420*28</f>
        <v>3341.8</v>
      </c>
      <c r="G420" s="33">
        <f>Ocupacao_Calendario!D420*C420*31</f>
        <v>4084.25</v>
      </c>
      <c r="H420" s="33">
        <f>Ocupacao_Calendario!E420*C420*30</f>
        <v>2418</v>
      </c>
      <c r="I420" s="33">
        <f>Ocupacao_Calendario!F420*C420*31</f>
        <v>2931.05</v>
      </c>
      <c r="J420" s="33">
        <f>Ocupacao_Calendario!G420*C420*30</f>
        <v>3487.5</v>
      </c>
      <c r="K420" s="33">
        <f>Ocupacao_Calendario!H420*C420*31</f>
        <v>4228.4</v>
      </c>
      <c r="L420" s="33">
        <f>Ocupacao_Calendario!I420*C420*31</f>
        <v>3603.75</v>
      </c>
      <c r="M420" s="33">
        <f>Ocupacao_Calendario!J420*C420*30</f>
        <v>3534</v>
      </c>
      <c r="N420" s="33">
        <f>Ocupacao_Calendario!K420*C420*31</f>
        <v>4228.4</v>
      </c>
      <c r="O420" s="33">
        <f>Ocupacao_Calendario!L420*C420*30</f>
        <v>4650</v>
      </c>
      <c r="P420" s="33">
        <f>Ocupacao_Calendario!M420*C420*31</f>
        <v>3507.65</v>
      </c>
      <c r="Q420" s="33">
        <f t="shared" si="1"/>
        <v>44147.1</v>
      </c>
      <c r="R420" s="33">
        <f>IFS(D420=2,vacation_home_main_costs!$M$2,D420=3,vacation_home_main_costs!$M$3,D420=4,vacation_home_main_costs!$M$4,D420=5,vacation_home_main_costs!$M$5,D420=6,vacation_home_main_costs!$M$6)</f>
        <v>40660</v>
      </c>
      <c r="S420" s="33">
        <f t="shared" si="23"/>
        <v>3487.1</v>
      </c>
      <c r="T420" s="34" t="str">
        <f t="shared" si="3"/>
        <v>Lucro</v>
      </c>
    </row>
    <row r="421" ht="12.75" customHeight="1">
      <c r="A421" s="8">
        <v>8419469.0</v>
      </c>
      <c r="B421" s="30" t="s">
        <v>465</v>
      </c>
      <c r="C421" s="11">
        <v>299.0</v>
      </c>
      <c r="D421" s="24">
        <v>6.0</v>
      </c>
      <c r="E421" s="33">
        <f>Ocupacao_Calendario!B421*C421*31</f>
        <v>8712.86</v>
      </c>
      <c r="F421" s="33">
        <f>Ocupacao_Calendario!C421*C421*28</f>
        <v>7283.64</v>
      </c>
      <c r="G421" s="33">
        <f>Ocupacao_Calendario!D421*C421*31</f>
        <v>5005.26</v>
      </c>
      <c r="H421" s="33">
        <f>Ocupacao_Calendario!E421*C421*30</f>
        <v>4126.2</v>
      </c>
      <c r="I421" s="33">
        <f>Ocupacao_Calendario!F421*C421*31</f>
        <v>7044.44</v>
      </c>
      <c r="J421" s="33">
        <f>Ocupacao_Calendario!G421*C421*30</f>
        <v>7983.3</v>
      </c>
      <c r="K421" s="33">
        <f>Ocupacao_Calendario!H421*C421*31</f>
        <v>9269</v>
      </c>
      <c r="L421" s="33">
        <f>Ocupacao_Calendario!I421*C421*31</f>
        <v>6302.92</v>
      </c>
      <c r="M421" s="33">
        <f>Ocupacao_Calendario!J421*C421*30</f>
        <v>6906.9</v>
      </c>
      <c r="N421" s="33">
        <f>Ocupacao_Calendario!K421*C421*31</f>
        <v>8620.17</v>
      </c>
      <c r="O421" s="33">
        <f>Ocupacao_Calendario!L421*C421*30</f>
        <v>8342.1</v>
      </c>
      <c r="P421" s="33">
        <f>Ocupacao_Calendario!M421*C421*31</f>
        <v>8342.1</v>
      </c>
      <c r="Q421" s="33">
        <f t="shared" si="1"/>
        <v>87938.89</v>
      </c>
      <c r="R421" s="33">
        <f>IFS(D421=2,vacation_home_main_costs!$M$2,D421=3,vacation_home_main_costs!$M$3,D421=4,vacation_home_main_costs!$M$4,D421=5,vacation_home_main_costs!$M$5,D421=6,vacation_home_main_costs!$M$6)</f>
        <v>51900</v>
      </c>
      <c r="S421" s="33">
        <f t="shared" si="23"/>
        <v>36038.89</v>
      </c>
      <c r="T421" s="34" t="str">
        <f t="shared" si="3"/>
        <v>Lucro</v>
      </c>
    </row>
    <row r="422" ht="12.75" customHeight="1">
      <c r="A422" s="8">
        <v>9532579.0</v>
      </c>
      <c r="B422" s="30" t="s">
        <v>466</v>
      </c>
      <c r="C422" s="11">
        <v>135.0</v>
      </c>
      <c r="D422" s="24">
        <v>3.0</v>
      </c>
      <c r="E422" s="33">
        <f>Ocupacao_Calendario!B422*C422*31</f>
        <v>4101.3</v>
      </c>
      <c r="F422" s="33">
        <f>Ocupacao_Calendario!C422*C422*28</f>
        <v>3704.4</v>
      </c>
      <c r="G422" s="33">
        <f>Ocupacao_Calendario!D422*C422*31</f>
        <v>2385.45</v>
      </c>
      <c r="H422" s="33">
        <f>Ocupacao_Calendario!E422*C422*30</f>
        <v>1984.5</v>
      </c>
      <c r="I422" s="33">
        <f>Ocupacao_Calendario!F422*C422*31</f>
        <v>3096.9</v>
      </c>
      <c r="J422" s="33">
        <f>Ocupacao_Calendario!G422*C422*30</f>
        <v>2835</v>
      </c>
      <c r="K422" s="33">
        <f>Ocupacao_Calendario!H422*C422*31</f>
        <v>2929.5</v>
      </c>
      <c r="L422" s="33">
        <f>Ocupacao_Calendario!I422*C422*31</f>
        <v>3138.75</v>
      </c>
      <c r="M422" s="33">
        <f>Ocupacao_Calendario!J422*C422*30</f>
        <v>4050</v>
      </c>
      <c r="N422" s="33">
        <f>Ocupacao_Calendario!K422*C422*31</f>
        <v>3808.35</v>
      </c>
      <c r="O422" s="33">
        <f>Ocupacao_Calendario!L422*C422*30</f>
        <v>3078</v>
      </c>
      <c r="P422" s="33">
        <f>Ocupacao_Calendario!M422*C422*31</f>
        <v>3975.75</v>
      </c>
      <c r="Q422" s="33">
        <f t="shared" si="1"/>
        <v>39087.9</v>
      </c>
      <c r="R422" s="33">
        <f>IFS(D422=2,vacation_home_main_costs!$M$2,D422=3,vacation_home_main_costs!$M$3,D422=4,vacation_home_main_costs!$M$4,D422=5,vacation_home_main_costs!$M$5,D422=6,vacation_home_main_costs!$M$6)</f>
        <v>34800</v>
      </c>
      <c r="S422" s="33">
        <f t="shared" si="23"/>
        <v>4287.9</v>
      </c>
      <c r="T422" s="34" t="str">
        <f t="shared" si="3"/>
        <v>Lucro</v>
      </c>
    </row>
    <row r="423" ht="12.75" customHeight="1">
      <c r="A423" s="8">
        <v>1.3897065E7</v>
      </c>
      <c r="B423" s="30" t="s">
        <v>467</v>
      </c>
      <c r="C423" s="11">
        <v>135.0</v>
      </c>
      <c r="D423" s="24">
        <v>3.0</v>
      </c>
      <c r="E423" s="33">
        <f>Ocupacao_Calendario!B423*C423*31</f>
        <v>2678.4</v>
      </c>
      <c r="F423" s="33">
        <f>Ocupacao_Calendario!C423*C423*28</f>
        <v>3591</v>
      </c>
      <c r="G423" s="33">
        <f>Ocupacao_Calendario!D423*C423*31</f>
        <v>2636.55</v>
      </c>
      <c r="H423" s="33">
        <f>Ocupacao_Calendario!E423*C423*30</f>
        <v>2632.5</v>
      </c>
      <c r="I423" s="33">
        <f>Ocupacao_Calendario!F423*C423*31</f>
        <v>1757.7</v>
      </c>
      <c r="J423" s="33">
        <f>Ocupacao_Calendario!G423*C423*30</f>
        <v>3564</v>
      </c>
      <c r="K423" s="33">
        <f>Ocupacao_Calendario!H423*C423*31</f>
        <v>4143.15</v>
      </c>
      <c r="L423" s="33">
        <f>Ocupacao_Calendario!I423*C423*31</f>
        <v>3682.8</v>
      </c>
      <c r="M423" s="33">
        <f>Ocupacao_Calendario!J423*C423*30</f>
        <v>3766.5</v>
      </c>
      <c r="N423" s="33">
        <f>Ocupacao_Calendario!K423*C423*31</f>
        <v>3892.05</v>
      </c>
      <c r="O423" s="33">
        <f>Ocupacao_Calendario!L423*C423*30</f>
        <v>3969</v>
      </c>
      <c r="P423" s="33">
        <f>Ocupacao_Calendario!M423*C423*31</f>
        <v>3431.7</v>
      </c>
      <c r="Q423" s="33">
        <f t="shared" si="1"/>
        <v>39745.35</v>
      </c>
      <c r="R423" s="33">
        <f>IFS(D423=2,vacation_home_main_costs!$M$2,D423=3,vacation_home_main_costs!$M$3,D423=4,vacation_home_main_costs!$M$4,D423=5,vacation_home_main_costs!$M$5,D423=6,vacation_home_main_costs!$M$6)</f>
        <v>34800</v>
      </c>
      <c r="S423" s="33">
        <f t="shared" si="23"/>
        <v>4945.35</v>
      </c>
      <c r="T423" s="34" t="str">
        <f t="shared" si="3"/>
        <v>Lucro</v>
      </c>
    </row>
    <row r="424" ht="12.75" customHeight="1">
      <c r="A424" s="8">
        <v>1.4093858E7</v>
      </c>
      <c r="B424" s="30" t="s">
        <v>468</v>
      </c>
      <c r="C424" s="11">
        <v>180.0</v>
      </c>
      <c r="D424" s="24">
        <v>4.0</v>
      </c>
      <c r="E424" s="33">
        <f>Ocupacao_Calendario!B424*C424*31</f>
        <v>5412.6</v>
      </c>
      <c r="F424" s="33">
        <f>Ocupacao_Calendario!C424*C424*28</f>
        <v>4334.4</v>
      </c>
      <c r="G424" s="33">
        <f>Ocupacao_Calendario!D424*C424*31</f>
        <v>4352.4</v>
      </c>
      <c r="H424" s="33">
        <f>Ocupacao_Calendario!E424*C424*30</f>
        <v>3078</v>
      </c>
      <c r="I424" s="33">
        <f>Ocupacao_Calendario!F424*C424*31</f>
        <v>3850.2</v>
      </c>
      <c r="J424" s="33">
        <f>Ocupacao_Calendario!G424*C424*30</f>
        <v>4536</v>
      </c>
      <c r="K424" s="33">
        <f>Ocupacao_Calendario!H424*C424*31</f>
        <v>4687.2</v>
      </c>
      <c r="L424" s="33">
        <f>Ocupacao_Calendario!I424*C424*31</f>
        <v>3850.2</v>
      </c>
      <c r="M424" s="33">
        <f>Ocupacao_Calendario!J424*C424*30</f>
        <v>3942</v>
      </c>
      <c r="N424" s="33">
        <f>Ocupacao_Calendario!K424*C424*31</f>
        <v>4296.6</v>
      </c>
      <c r="O424" s="33">
        <f>Ocupacao_Calendario!L424*C424*30</f>
        <v>4212</v>
      </c>
      <c r="P424" s="33">
        <f>Ocupacao_Calendario!M424*C424*31</f>
        <v>5356.8</v>
      </c>
      <c r="Q424" s="33">
        <f t="shared" si="1"/>
        <v>51908.4</v>
      </c>
      <c r="R424" s="33">
        <f>IFS(D424=2,vacation_home_main_costs!$M$2,D424=3,vacation_home_main_costs!$M$3,D424=4,vacation_home_main_costs!$M$4,D424=5,vacation_home_main_costs!$M$5,D424=6,vacation_home_main_costs!$M$6)</f>
        <v>40660</v>
      </c>
      <c r="S424" s="33">
        <f t="shared" si="23"/>
        <v>11248.4</v>
      </c>
      <c r="T424" s="34" t="str">
        <f t="shared" si="3"/>
        <v>Lucro</v>
      </c>
    </row>
    <row r="425" ht="12.75" customHeight="1">
      <c r="A425" s="8">
        <v>9294964.0</v>
      </c>
      <c r="B425" s="30" t="s">
        <v>469</v>
      </c>
      <c r="C425" s="11">
        <v>125.0</v>
      </c>
      <c r="D425" s="24">
        <v>4.0</v>
      </c>
      <c r="E425" s="33">
        <f>Ocupacao_Calendario!B425*C425*31</f>
        <v>2518.75</v>
      </c>
      <c r="F425" s="33">
        <f>Ocupacao_Calendario!C425*C425*28</f>
        <v>3465</v>
      </c>
      <c r="G425" s="33">
        <f>Ocupacao_Calendario!D425*C425*31</f>
        <v>2286.25</v>
      </c>
      <c r="H425" s="33">
        <f>Ocupacao_Calendario!E425*C425*30</f>
        <v>2437.5</v>
      </c>
      <c r="I425" s="33">
        <f>Ocupacao_Calendario!F425*C425*31</f>
        <v>2983.75</v>
      </c>
      <c r="J425" s="33">
        <f>Ocupacao_Calendario!G425*C425*30</f>
        <v>3225</v>
      </c>
      <c r="K425" s="33">
        <f>Ocupacao_Calendario!H425*C425*31</f>
        <v>2906.25</v>
      </c>
      <c r="L425" s="33">
        <f>Ocupacao_Calendario!I425*C425*31</f>
        <v>2867.5</v>
      </c>
      <c r="M425" s="33">
        <f>Ocupacao_Calendario!J425*C425*30</f>
        <v>3412.5</v>
      </c>
      <c r="N425" s="33">
        <f>Ocupacao_Calendario!K425*C425*31</f>
        <v>3332.5</v>
      </c>
      <c r="O425" s="33">
        <f>Ocupacao_Calendario!L425*C425*30</f>
        <v>2925</v>
      </c>
      <c r="P425" s="33">
        <f>Ocupacao_Calendario!M425*C425*31</f>
        <v>3410</v>
      </c>
      <c r="Q425" s="33">
        <f t="shared" si="1"/>
        <v>35770</v>
      </c>
      <c r="R425" s="33">
        <f>IFS(D425=2,vacation_home_main_costs!$M$2,D425=3,vacation_home_main_costs!$M$3,D425=4,vacation_home_main_costs!$M$4,D425=5,vacation_home_main_costs!$M$5,D425=6,vacation_home_main_costs!$M$6)</f>
        <v>40660</v>
      </c>
      <c r="S425" s="33">
        <f t="shared" si="23"/>
        <v>-4890</v>
      </c>
      <c r="T425" s="34" t="str">
        <f t="shared" si="3"/>
        <v>Prejuizo</v>
      </c>
    </row>
    <row r="426" ht="12.75" customHeight="1">
      <c r="A426" s="8">
        <v>1.4229356E7</v>
      </c>
      <c r="B426" s="30" t="s">
        <v>470</v>
      </c>
      <c r="C426" s="11">
        <v>169.0</v>
      </c>
      <c r="D426" s="24">
        <v>4.0</v>
      </c>
      <c r="E426" s="33">
        <f>Ocupacao_Calendario!B426*C426*31</f>
        <v>4243.59</v>
      </c>
      <c r="F426" s="33">
        <f>Ocupacao_Calendario!C426*C426*28</f>
        <v>4400.76</v>
      </c>
      <c r="G426" s="33">
        <f>Ocupacao_Calendario!D426*C426*31</f>
        <v>3405.35</v>
      </c>
      <c r="H426" s="33">
        <f>Ocupacao_Calendario!E426*C426*30</f>
        <v>3244.8</v>
      </c>
      <c r="I426" s="33">
        <f>Ocupacao_Calendario!F426*C426*31</f>
        <v>2043.21</v>
      </c>
      <c r="J426" s="33">
        <f>Ocupacao_Calendario!G426*C426*30</f>
        <v>4461.6</v>
      </c>
      <c r="K426" s="33">
        <f>Ocupacao_Calendario!H426*C426*31</f>
        <v>4924.66</v>
      </c>
      <c r="L426" s="33">
        <f>Ocupacao_Calendario!I426*C426*31</f>
        <v>4977.05</v>
      </c>
      <c r="M426" s="33">
        <f>Ocupacao_Calendario!J426*C426*30</f>
        <v>4208.1</v>
      </c>
      <c r="N426" s="33">
        <f>Ocupacao_Calendario!K426*C426*31</f>
        <v>3929.25</v>
      </c>
      <c r="O426" s="33">
        <f>Ocupacao_Calendario!L426*C426*30</f>
        <v>4968.6</v>
      </c>
      <c r="P426" s="33">
        <f>Ocupacao_Calendario!M426*C426*31</f>
        <v>4034.03</v>
      </c>
      <c r="Q426" s="33">
        <f t="shared" si="1"/>
        <v>48841</v>
      </c>
      <c r="R426" s="33">
        <f>IFS(D426=2,vacation_home_main_costs!$M$2,D426=3,vacation_home_main_costs!$M$3,D426=4,vacation_home_main_costs!$M$4,D426=5,vacation_home_main_costs!$M$5,D426=6,vacation_home_main_costs!$M$6)</f>
        <v>40660</v>
      </c>
      <c r="S426" s="33">
        <f t="shared" si="23"/>
        <v>8181</v>
      </c>
      <c r="T426" s="34" t="str">
        <f t="shared" si="3"/>
        <v>Lucro</v>
      </c>
    </row>
    <row r="427" ht="12.75" customHeight="1">
      <c r="A427" s="8">
        <v>1.7847445E7</v>
      </c>
      <c r="B427" s="30" t="s">
        <v>471</v>
      </c>
      <c r="C427" s="11">
        <v>169.0</v>
      </c>
      <c r="D427" s="24">
        <v>4.0</v>
      </c>
      <c r="E427" s="33">
        <f>Ocupacao_Calendario!B427*C427*31</f>
        <v>4557.93</v>
      </c>
      <c r="F427" s="33">
        <f>Ocupacao_Calendario!C427*C427*28</f>
        <v>3880.24</v>
      </c>
      <c r="G427" s="33">
        <f>Ocupacao_Calendario!D427*C427*31</f>
        <v>2252.77</v>
      </c>
      <c r="H427" s="33">
        <f>Ocupacao_Calendario!E427*C427*30</f>
        <v>3092.7</v>
      </c>
      <c r="I427" s="33">
        <f>Ocupacao_Calendario!F427*C427*31</f>
        <v>2619.5</v>
      </c>
      <c r="J427" s="33">
        <f>Ocupacao_Calendario!G427*C427*30</f>
        <v>4715.1</v>
      </c>
      <c r="K427" s="33">
        <f>Ocupacao_Calendario!H427*C427*31</f>
        <v>4819.88</v>
      </c>
      <c r="L427" s="33">
        <f>Ocupacao_Calendario!I427*C427*31</f>
        <v>4924.66</v>
      </c>
      <c r="M427" s="33">
        <f>Ocupacao_Calendario!J427*C427*30</f>
        <v>4512.3</v>
      </c>
      <c r="N427" s="33">
        <f>Ocupacao_Calendario!K427*C427*31</f>
        <v>5186.61</v>
      </c>
      <c r="O427" s="33">
        <f>Ocupacao_Calendario!L427*C427*30</f>
        <v>4106.7</v>
      </c>
      <c r="P427" s="33">
        <f>Ocupacao_Calendario!M427*C427*31</f>
        <v>4138.81</v>
      </c>
      <c r="Q427" s="33">
        <f t="shared" si="1"/>
        <v>48807.2</v>
      </c>
      <c r="R427" s="33">
        <f>IFS(D427=2,vacation_home_main_costs!$M$2,D427=3,vacation_home_main_costs!$M$3,D427=4,vacation_home_main_costs!$M$4,D427=5,vacation_home_main_costs!$M$5,D427=6,vacation_home_main_costs!$M$6)</f>
        <v>40660</v>
      </c>
      <c r="S427" s="33">
        <f t="shared" si="23"/>
        <v>8147.2</v>
      </c>
      <c r="T427" s="34" t="str">
        <f t="shared" si="3"/>
        <v>Lucro</v>
      </c>
    </row>
    <row r="428" ht="12.75" customHeight="1">
      <c r="A428" s="8">
        <v>1.8581965E7</v>
      </c>
      <c r="B428" s="30" t="s">
        <v>472</v>
      </c>
      <c r="C428" s="11">
        <v>169.0</v>
      </c>
      <c r="D428" s="24">
        <v>4.0</v>
      </c>
      <c r="E428" s="33">
        <f>Ocupacao_Calendario!B428*C428*31</f>
        <v>3457.74</v>
      </c>
      <c r="F428" s="33">
        <f>Ocupacao_Calendario!C428*C428*28</f>
        <v>3643.64</v>
      </c>
      <c r="G428" s="33">
        <f>Ocupacao_Calendario!D428*C428*31</f>
        <v>4505.54</v>
      </c>
      <c r="H428" s="33">
        <f>Ocupacao_Calendario!E428*C428*30</f>
        <v>3042</v>
      </c>
      <c r="I428" s="33">
        <f>Ocupacao_Calendario!F428*C428*31</f>
        <v>4086.42</v>
      </c>
      <c r="J428" s="33">
        <f>Ocupacao_Calendario!G428*C428*30</f>
        <v>4106.7</v>
      </c>
      <c r="K428" s="33">
        <f>Ocupacao_Calendario!H428*C428*31</f>
        <v>5134.22</v>
      </c>
      <c r="L428" s="33">
        <f>Ocupacao_Calendario!I428*C428*31</f>
        <v>4138.81</v>
      </c>
      <c r="M428" s="33">
        <f>Ocupacao_Calendario!J428*C428*30</f>
        <v>4410.9</v>
      </c>
      <c r="N428" s="33">
        <f>Ocupacao_Calendario!K428*C428*31</f>
        <v>5081.83</v>
      </c>
      <c r="O428" s="33">
        <f>Ocupacao_Calendario!L428*C428*30</f>
        <v>4208.1</v>
      </c>
      <c r="P428" s="33">
        <f>Ocupacao_Calendario!M428*C428*31</f>
        <v>3929.25</v>
      </c>
      <c r="Q428" s="33">
        <f t="shared" si="1"/>
        <v>49745.15</v>
      </c>
      <c r="R428" s="33">
        <f>IFS(D428=2,vacation_home_main_costs!$M$2,D428=3,vacation_home_main_costs!$M$3,D428=4,vacation_home_main_costs!$M$4,D428=5,vacation_home_main_costs!$M$5,D428=6,vacation_home_main_costs!$M$6)</f>
        <v>40660</v>
      </c>
      <c r="S428" s="33">
        <f t="shared" si="23"/>
        <v>9085.15</v>
      </c>
      <c r="T428" s="34" t="str">
        <f t="shared" si="3"/>
        <v>Lucro</v>
      </c>
    </row>
    <row r="429" ht="12.75" customHeight="1">
      <c r="A429" s="8">
        <v>2.102691E7</v>
      </c>
      <c r="B429" s="30" t="s">
        <v>473</v>
      </c>
      <c r="C429" s="11">
        <v>169.0</v>
      </c>
      <c r="D429" s="24">
        <v>4.0</v>
      </c>
      <c r="E429" s="33">
        <f>Ocupacao_Calendario!B429*C429*31</f>
        <v>3772.08</v>
      </c>
      <c r="F429" s="33">
        <f>Ocupacao_Calendario!C429*C429*28</f>
        <v>4542.72</v>
      </c>
      <c r="G429" s="33">
        <f>Ocupacao_Calendario!D429*C429*31</f>
        <v>3719.69</v>
      </c>
      <c r="H429" s="33">
        <f>Ocupacao_Calendario!E429*C429*30</f>
        <v>4360.2</v>
      </c>
      <c r="I429" s="33">
        <f>Ocupacao_Calendario!F429*C429*31</f>
        <v>4400.76</v>
      </c>
      <c r="J429" s="33">
        <f>Ocupacao_Calendario!G429*C429*30</f>
        <v>4512.3</v>
      </c>
      <c r="K429" s="33">
        <f>Ocupacao_Calendario!H429*C429*31</f>
        <v>3929.25</v>
      </c>
      <c r="L429" s="33">
        <f>Ocupacao_Calendario!I429*C429*31</f>
        <v>4348.37</v>
      </c>
      <c r="M429" s="33">
        <f>Ocupacao_Calendario!J429*C429*30</f>
        <v>4461.6</v>
      </c>
      <c r="N429" s="33">
        <f>Ocupacao_Calendario!K429*C429*31</f>
        <v>4767.49</v>
      </c>
      <c r="O429" s="33">
        <f>Ocupacao_Calendario!L429*C429*30</f>
        <v>4360.2</v>
      </c>
      <c r="P429" s="33">
        <f>Ocupacao_Calendario!M429*C429*31</f>
        <v>4662.71</v>
      </c>
      <c r="Q429" s="33">
        <f t="shared" si="1"/>
        <v>51837.37</v>
      </c>
      <c r="R429" s="33">
        <f>IFS(D429=2,vacation_home_main_costs!$M$2,D429=3,vacation_home_main_costs!$M$3,D429=4,vacation_home_main_costs!$M$4,D429=5,vacation_home_main_costs!$M$5,D429=6,vacation_home_main_costs!$M$6)</f>
        <v>40660</v>
      </c>
      <c r="S429" s="33">
        <f t="shared" si="23"/>
        <v>11177.37</v>
      </c>
      <c r="T429" s="34" t="str">
        <f t="shared" si="3"/>
        <v>Lucro</v>
      </c>
    </row>
    <row r="430" ht="12.75" customHeight="1">
      <c r="A430" s="8">
        <v>2.1698829E7</v>
      </c>
      <c r="B430" s="30" t="s">
        <v>474</v>
      </c>
      <c r="C430" s="11">
        <v>169.0</v>
      </c>
      <c r="D430" s="24">
        <v>4.0</v>
      </c>
      <c r="E430" s="33">
        <f>Ocupacao_Calendario!B430*C430*31</f>
        <v>4138.81</v>
      </c>
      <c r="F430" s="33">
        <f>Ocupacao_Calendario!C430*C430*28</f>
        <v>3501.68</v>
      </c>
      <c r="G430" s="33">
        <f>Ocupacao_Calendario!D430*C430*31</f>
        <v>3300.57</v>
      </c>
      <c r="H430" s="33">
        <f>Ocupacao_Calendario!E430*C430*30</f>
        <v>3650.4</v>
      </c>
      <c r="I430" s="33">
        <f>Ocupacao_Calendario!F430*C430*31</f>
        <v>2619.5</v>
      </c>
      <c r="J430" s="33">
        <f>Ocupacao_Calendario!G430*C430*30</f>
        <v>3853.2</v>
      </c>
      <c r="K430" s="33">
        <f>Ocupacao_Calendario!H430*C430*31</f>
        <v>4924.66</v>
      </c>
      <c r="L430" s="33">
        <f>Ocupacao_Calendario!I430*C430*31</f>
        <v>4400.76</v>
      </c>
      <c r="M430" s="33">
        <f>Ocupacao_Calendario!J430*C430*30</f>
        <v>4360.2</v>
      </c>
      <c r="N430" s="33">
        <f>Ocupacao_Calendario!K430*C430*31</f>
        <v>4348.37</v>
      </c>
      <c r="O430" s="33">
        <f>Ocupacao_Calendario!L430*C430*30</f>
        <v>3751.8</v>
      </c>
      <c r="P430" s="33">
        <f>Ocupacao_Calendario!M430*C430*31</f>
        <v>4086.42</v>
      </c>
      <c r="Q430" s="33">
        <f t="shared" si="1"/>
        <v>46936.37</v>
      </c>
      <c r="R430" s="33">
        <f>IFS(D430=2,vacation_home_main_costs!$M$2,D430=3,vacation_home_main_costs!$M$3,D430=4,vacation_home_main_costs!$M$4,D430=5,vacation_home_main_costs!$M$5,D430=6,vacation_home_main_costs!$M$6)</f>
        <v>40660</v>
      </c>
      <c r="S430" s="33">
        <f t="shared" si="23"/>
        <v>6276.37</v>
      </c>
      <c r="T430" s="34" t="str">
        <f t="shared" si="3"/>
        <v>Lucro</v>
      </c>
    </row>
    <row r="431" ht="12.75" customHeight="1">
      <c r="A431" s="8">
        <v>2.4831614E7</v>
      </c>
      <c r="B431" s="30" t="s">
        <v>475</v>
      </c>
      <c r="C431" s="11">
        <v>169.0</v>
      </c>
      <c r="D431" s="24">
        <v>4.0</v>
      </c>
      <c r="E431" s="33">
        <f>Ocupacao_Calendario!B431*C431*31</f>
        <v>4924.66</v>
      </c>
      <c r="F431" s="33">
        <f>Ocupacao_Calendario!C431*C431*28</f>
        <v>3501.68</v>
      </c>
      <c r="G431" s="33">
        <f>Ocupacao_Calendario!D431*C431*31</f>
        <v>3929.25</v>
      </c>
      <c r="H431" s="33">
        <f>Ocupacao_Calendario!E431*C431*30</f>
        <v>2737.8</v>
      </c>
      <c r="I431" s="33">
        <f>Ocupacao_Calendario!F431*C431*31</f>
        <v>3667.3</v>
      </c>
      <c r="J431" s="33">
        <f>Ocupacao_Calendario!G431*C431*30</f>
        <v>4664.4</v>
      </c>
      <c r="K431" s="33">
        <f>Ocupacao_Calendario!H431*C431*31</f>
        <v>4348.37</v>
      </c>
      <c r="L431" s="33">
        <f>Ocupacao_Calendario!I431*C431*31</f>
        <v>4557.93</v>
      </c>
      <c r="M431" s="33">
        <f>Ocupacao_Calendario!J431*C431*30</f>
        <v>3954.6</v>
      </c>
      <c r="N431" s="33">
        <f>Ocupacao_Calendario!K431*C431*31</f>
        <v>4243.59</v>
      </c>
      <c r="O431" s="33">
        <f>Ocupacao_Calendario!L431*C431*30</f>
        <v>3751.8</v>
      </c>
      <c r="P431" s="33">
        <f>Ocupacao_Calendario!M431*C431*31</f>
        <v>4400.76</v>
      </c>
      <c r="Q431" s="33">
        <f t="shared" si="1"/>
        <v>48682.14</v>
      </c>
      <c r="R431" s="33">
        <f>IFS(D431=2,vacation_home_main_costs!$M$2,D431=3,vacation_home_main_costs!$M$3,D431=4,vacation_home_main_costs!$M$4,D431=5,vacation_home_main_costs!$M$5,D431=6,vacation_home_main_costs!$M$6)</f>
        <v>40660</v>
      </c>
      <c r="S431" s="33">
        <f t="shared" si="23"/>
        <v>8022.14</v>
      </c>
      <c r="T431" s="34" t="str">
        <f t="shared" si="3"/>
        <v>Lucro</v>
      </c>
    </row>
    <row r="432" ht="12.75" customHeight="1">
      <c r="A432" s="8">
        <v>9752848.0</v>
      </c>
      <c r="B432" s="30" t="s">
        <v>476</v>
      </c>
      <c r="C432" s="19">
        <v>152.96</v>
      </c>
      <c r="D432" s="24">
        <v>4.0</v>
      </c>
      <c r="E432" s="33">
        <f>Ocupacao_Calendario!B432*C432*31</f>
        <v>3129.5616</v>
      </c>
      <c r="F432" s="33">
        <f>Ocupacao_Calendario!C432*C432*28</f>
        <v>3297.8176</v>
      </c>
      <c r="G432" s="33">
        <f>Ocupacao_Calendario!D432*C432*31</f>
        <v>2276.0448</v>
      </c>
      <c r="H432" s="33">
        <f>Ocupacao_Calendario!E432*C432*30</f>
        <v>3487.488</v>
      </c>
      <c r="I432" s="33">
        <f>Ocupacao_Calendario!F432*C432*31</f>
        <v>2086.3744</v>
      </c>
      <c r="J432" s="33">
        <f>Ocupacao_Calendario!G432*C432*30</f>
        <v>3992.256</v>
      </c>
      <c r="K432" s="33">
        <f>Ocupacao_Calendario!H432*C432*31</f>
        <v>3603.7376</v>
      </c>
      <c r="L432" s="33">
        <f>Ocupacao_Calendario!I432*C432*31</f>
        <v>3935.6608</v>
      </c>
      <c r="M432" s="33">
        <f>Ocupacao_Calendario!J432*C432*30</f>
        <v>4038.144</v>
      </c>
      <c r="N432" s="33">
        <f>Ocupacao_Calendario!K432*C432*31</f>
        <v>4504.672</v>
      </c>
      <c r="O432" s="33">
        <f>Ocupacao_Calendario!L432*C432*30</f>
        <v>4313.472</v>
      </c>
      <c r="P432" s="33">
        <f>Ocupacao_Calendario!M432*C432*31</f>
        <v>4267.584</v>
      </c>
      <c r="Q432" s="33">
        <f t="shared" si="1"/>
        <v>42932.8128</v>
      </c>
      <c r="R432" s="33">
        <f>IFS(D432=2,vacation_home_main_costs!$M$2,D432=3,vacation_home_main_costs!$M$3,D432=4,vacation_home_main_costs!$M$4,D432=5,vacation_home_main_costs!$M$5,D432=6,vacation_home_main_costs!$M$6)</f>
        <v>40660</v>
      </c>
      <c r="S432" s="33">
        <f t="shared" si="23"/>
        <v>2272.8128</v>
      </c>
      <c r="T432" s="34" t="str">
        <f t="shared" si="3"/>
        <v>Lucro</v>
      </c>
    </row>
    <row r="433" ht="12.75" customHeight="1">
      <c r="A433" s="8">
        <v>1.0072054E7</v>
      </c>
      <c r="B433" s="30" t="s">
        <v>477</v>
      </c>
      <c r="C433" s="11">
        <v>95.0</v>
      </c>
      <c r="D433" s="24">
        <v>3.0</v>
      </c>
      <c r="E433" s="33">
        <f>Ocupacao_Calendario!B433*C433*31</f>
        <v>2562.15</v>
      </c>
      <c r="F433" s="33">
        <f>Ocupacao_Calendario!C433*C433*28</f>
        <v>1835.4</v>
      </c>
      <c r="G433" s="33">
        <f>Ocupacao_Calendario!D433*C433*31</f>
        <v>2208.75</v>
      </c>
      <c r="H433" s="33">
        <f>Ocupacao_Calendario!E433*C433*30</f>
        <v>1881</v>
      </c>
      <c r="I433" s="33">
        <f>Ocupacao_Calendario!F433*C433*31</f>
        <v>1207.45</v>
      </c>
      <c r="J433" s="33">
        <f>Ocupacao_Calendario!G433*C433*30</f>
        <v>2422.5</v>
      </c>
      <c r="K433" s="33">
        <f>Ocupacao_Calendario!H433*C433*31</f>
        <v>2856.65</v>
      </c>
      <c r="L433" s="33">
        <f>Ocupacao_Calendario!I433*C433*31</f>
        <v>2886.1</v>
      </c>
      <c r="M433" s="33">
        <f>Ocupacao_Calendario!J433*C433*30</f>
        <v>2251.5</v>
      </c>
      <c r="N433" s="33">
        <f>Ocupacao_Calendario!K433*C433*31</f>
        <v>2621.05</v>
      </c>
      <c r="O433" s="33">
        <f>Ocupacao_Calendario!L433*C433*30</f>
        <v>2707.5</v>
      </c>
      <c r="P433" s="33">
        <f>Ocupacao_Calendario!M433*C433*31</f>
        <v>2886.1</v>
      </c>
      <c r="Q433" s="33">
        <f t="shared" si="1"/>
        <v>28326.15</v>
      </c>
      <c r="R433" s="33">
        <f>IFS(D433=2,vacation_home_main_costs!$M$2,D433=3,vacation_home_main_costs!$M$3,D433=4,vacation_home_main_costs!$M$4,D433=5,vacation_home_main_costs!$M$5,D433=6,vacation_home_main_costs!$M$6)</f>
        <v>34800</v>
      </c>
      <c r="S433" s="33">
        <f t="shared" si="23"/>
        <v>-6473.85</v>
      </c>
      <c r="T433" s="34" t="str">
        <f t="shared" si="3"/>
        <v>Prejuizo</v>
      </c>
    </row>
    <row r="434" ht="12.75" customHeight="1">
      <c r="A434" s="8">
        <v>1.0465663E7</v>
      </c>
      <c r="B434" s="30" t="s">
        <v>478</v>
      </c>
      <c r="C434" s="11">
        <v>89.0</v>
      </c>
      <c r="D434" s="24">
        <v>3.0</v>
      </c>
      <c r="E434" s="33">
        <f>Ocupacao_Calendario!B434*C434*31</f>
        <v>1848.53</v>
      </c>
      <c r="F434" s="33">
        <f>Ocupacao_Calendario!C434*C434*28</f>
        <v>2342.48</v>
      </c>
      <c r="G434" s="33">
        <f>Ocupacao_Calendario!D434*C434*31</f>
        <v>1186.37</v>
      </c>
      <c r="H434" s="33">
        <f>Ocupacao_Calendario!E434*C434*30</f>
        <v>2216.1</v>
      </c>
      <c r="I434" s="33">
        <f>Ocupacao_Calendario!F434*C434*31</f>
        <v>2152.02</v>
      </c>
      <c r="J434" s="33">
        <f>Ocupacao_Calendario!G434*C434*30</f>
        <v>2589.9</v>
      </c>
      <c r="K434" s="33">
        <f>Ocupacao_Calendario!H434*C434*31</f>
        <v>2731.41</v>
      </c>
      <c r="L434" s="33">
        <f>Ocupacao_Calendario!I434*C434*31</f>
        <v>2759</v>
      </c>
      <c r="M434" s="33">
        <f>Ocupacao_Calendario!J434*C434*30</f>
        <v>2082.6</v>
      </c>
      <c r="N434" s="33">
        <f>Ocupacao_Calendario!K434*C434*31</f>
        <v>2345.15</v>
      </c>
      <c r="O434" s="33">
        <f>Ocupacao_Calendario!L434*C434*30</f>
        <v>2429.7</v>
      </c>
      <c r="P434" s="33">
        <f>Ocupacao_Calendario!M434*C434*31</f>
        <v>2731.41</v>
      </c>
      <c r="Q434" s="33">
        <f t="shared" si="1"/>
        <v>27414.67</v>
      </c>
      <c r="R434" s="33">
        <f>IFS(D434=2,vacation_home_main_costs!$M$2,D434=3,vacation_home_main_costs!$M$3,D434=4,vacation_home_main_costs!$M$4,D434=5,vacation_home_main_costs!$M$5,D434=6,vacation_home_main_costs!$M$6)</f>
        <v>34800</v>
      </c>
      <c r="S434" s="33">
        <f t="shared" si="23"/>
        <v>-7385.33</v>
      </c>
      <c r="T434" s="34" t="str">
        <f t="shared" si="3"/>
        <v>Prejuizo</v>
      </c>
    </row>
    <row r="435" ht="12.75" customHeight="1">
      <c r="A435" s="8">
        <v>1.7471667E7</v>
      </c>
      <c r="B435" s="30" t="s">
        <v>479</v>
      </c>
      <c r="C435" s="11">
        <v>104.0</v>
      </c>
      <c r="D435" s="24">
        <v>4.0</v>
      </c>
      <c r="E435" s="33">
        <f>Ocupacao_Calendario!B435*C435*31</f>
        <v>2095.6</v>
      </c>
      <c r="F435" s="33">
        <f>Ocupacao_Calendario!C435*C435*28</f>
        <v>1951.04</v>
      </c>
      <c r="G435" s="33">
        <f>Ocupacao_Calendario!D435*C435*31</f>
        <v>2127.84</v>
      </c>
      <c r="H435" s="33">
        <f>Ocupacao_Calendario!E435*C435*30</f>
        <v>2433.6</v>
      </c>
      <c r="I435" s="33">
        <f>Ocupacao_Calendario!F435*C435*31</f>
        <v>2192.32</v>
      </c>
      <c r="J435" s="33">
        <f>Ocupacao_Calendario!G435*C435*30</f>
        <v>2496</v>
      </c>
      <c r="K435" s="33">
        <f>Ocupacao_Calendario!H435*C435*31</f>
        <v>2966.08</v>
      </c>
      <c r="L435" s="33">
        <f>Ocupacao_Calendario!I435*C435*31</f>
        <v>2514.72</v>
      </c>
      <c r="M435" s="33">
        <f>Ocupacao_Calendario!J435*C435*30</f>
        <v>3057.6</v>
      </c>
      <c r="N435" s="33">
        <f>Ocupacao_Calendario!K435*C435*31</f>
        <v>3095.04</v>
      </c>
      <c r="O435" s="33">
        <f>Ocupacao_Calendario!L435*C435*30</f>
        <v>2995.2</v>
      </c>
      <c r="P435" s="33">
        <f>Ocupacao_Calendario!M435*C435*31</f>
        <v>2837.12</v>
      </c>
      <c r="Q435" s="33">
        <f t="shared" si="1"/>
        <v>30762.16</v>
      </c>
      <c r="R435" s="33">
        <f>IFS(D435=2,vacation_home_main_costs!$M$2,D435=3,vacation_home_main_costs!$M$3,D435=4,vacation_home_main_costs!$M$4,D435=5,vacation_home_main_costs!$M$5,D435=6,vacation_home_main_costs!$M$6)</f>
        <v>40660</v>
      </c>
      <c r="S435" s="33">
        <f t="shared" si="23"/>
        <v>-9897.84</v>
      </c>
      <c r="T435" s="34" t="str">
        <f t="shared" si="3"/>
        <v>Prejuizo</v>
      </c>
    </row>
    <row r="436" ht="12.75" customHeight="1">
      <c r="A436" s="8">
        <v>2.3768843E7</v>
      </c>
      <c r="B436" s="30" t="s">
        <v>480</v>
      </c>
      <c r="C436" s="11">
        <v>130.0</v>
      </c>
      <c r="D436" s="24">
        <v>4.0</v>
      </c>
      <c r="E436" s="33">
        <f>Ocupacao_Calendario!B436*C436*31</f>
        <v>3183.7</v>
      </c>
      <c r="F436" s="33">
        <f>Ocupacao_Calendario!C436*C436*28</f>
        <v>3458</v>
      </c>
      <c r="G436" s="33">
        <f>Ocupacao_Calendario!D436*C436*31</f>
        <v>2619.5</v>
      </c>
      <c r="H436" s="33">
        <f>Ocupacao_Calendario!E436*C436*30</f>
        <v>3549</v>
      </c>
      <c r="I436" s="33">
        <f>Ocupacao_Calendario!F436*C436*31</f>
        <v>3224</v>
      </c>
      <c r="J436" s="33">
        <f>Ocupacao_Calendario!G436*C436*30</f>
        <v>2886</v>
      </c>
      <c r="K436" s="33">
        <f>Ocupacao_Calendario!H436*C436*31</f>
        <v>3828.5</v>
      </c>
      <c r="L436" s="33">
        <f>Ocupacao_Calendario!I436*C436*31</f>
        <v>3667.3</v>
      </c>
      <c r="M436" s="33">
        <f>Ocupacao_Calendario!J436*C436*30</f>
        <v>2886</v>
      </c>
      <c r="N436" s="33">
        <f>Ocupacao_Calendario!K436*C436*31</f>
        <v>3465.8</v>
      </c>
      <c r="O436" s="33">
        <f>Ocupacao_Calendario!L436*C436*30</f>
        <v>3510</v>
      </c>
      <c r="P436" s="33">
        <f>Ocupacao_Calendario!M436*C436*31</f>
        <v>3465.8</v>
      </c>
      <c r="Q436" s="33">
        <f t="shared" si="1"/>
        <v>39743.6</v>
      </c>
      <c r="R436" s="33">
        <f>IFS(D436=2,vacation_home_main_costs!$M$2,D436=3,vacation_home_main_costs!$M$3,D436=4,vacation_home_main_costs!$M$4,D436=5,vacation_home_main_costs!$M$5,D436=6,vacation_home_main_costs!$M$6)</f>
        <v>40660</v>
      </c>
      <c r="S436" s="33">
        <f t="shared" si="23"/>
        <v>-916.4</v>
      </c>
      <c r="T436" s="34" t="str">
        <f t="shared" si="3"/>
        <v>Prejuizo</v>
      </c>
    </row>
    <row r="437" ht="12.75" customHeight="1">
      <c r="A437" s="8">
        <v>1.0559886E7</v>
      </c>
      <c r="B437" s="30" t="s">
        <v>481</v>
      </c>
      <c r="C437" s="11">
        <v>135.0</v>
      </c>
      <c r="D437" s="24">
        <v>4.0</v>
      </c>
      <c r="E437" s="33">
        <f>Ocupacao_Calendario!B437*C437*31</f>
        <v>3431.7</v>
      </c>
      <c r="F437" s="33">
        <f>Ocupacao_Calendario!C437*C437*28</f>
        <v>2797.2</v>
      </c>
      <c r="G437" s="33">
        <f>Ocupacao_Calendario!D437*C437*31</f>
        <v>2678.4</v>
      </c>
      <c r="H437" s="33">
        <f>Ocupacao_Calendario!E437*C437*30</f>
        <v>2470.5</v>
      </c>
      <c r="I437" s="33">
        <f>Ocupacao_Calendario!F437*C437*31</f>
        <v>2343.6</v>
      </c>
      <c r="J437" s="33">
        <f>Ocupacao_Calendario!G437*C437*30</f>
        <v>2754</v>
      </c>
      <c r="K437" s="33">
        <f>Ocupacao_Calendario!H437*C437*31</f>
        <v>3306.15</v>
      </c>
      <c r="L437" s="33">
        <f>Ocupacao_Calendario!I437*C437*31</f>
        <v>3808.35</v>
      </c>
      <c r="M437" s="33">
        <f>Ocupacao_Calendario!J437*C437*30</f>
        <v>3037.5</v>
      </c>
      <c r="N437" s="33">
        <f>Ocupacao_Calendario!K437*C437*31</f>
        <v>4143.15</v>
      </c>
      <c r="O437" s="33">
        <f>Ocupacao_Calendario!L437*C437*30</f>
        <v>3280.5</v>
      </c>
      <c r="P437" s="33">
        <f>Ocupacao_Calendario!M437*C437*31</f>
        <v>3850.2</v>
      </c>
      <c r="Q437" s="33">
        <f t="shared" si="1"/>
        <v>37901.25</v>
      </c>
      <c r="R437" s="33">
        <f>IFS(D437=2,vacation_home_main_costs!$M$2,D437=3,vacation_home_main_costs!$M$3,D437=4,vacation_home_main_costs!$M$4,D437=5,vacation_home_main_costs!$M$5,D437=6,vacation_home_main_costs!$M$6)</f>
        <v>40660</v>
      </c>
      <c r="S437" s="33">
        <f t="shared" si="23"/>
        <v>-2758.75</v>
      </c>
      <c r="T437" s="34" t="str">
        <f t="shared" si="3"/>
        <v>Prejuizo</v>
      </c>
    </row>
    <row r="438" ht="12.75" customHeight="1">
      <c r="A438" s="8">
        <v>1.2048256E7</v>
      </c>
      <c r="B438" s="30" t="s">
        <v>482</v>
      </c>
      <c r="C438" s="11">
        <v>112.0</v>
      </c>
      <c r="D438" s="24">
        <v>3.0</v>
      </c>
      <c r="E438" s="33">
        <f>Ocupacao_Calendario!B438*C438*31</f>
        <v>3367.84</v>
      </c>
      <c r="F438" s="33">
        <f>Ocupacao_Calendario!C438*C438*28</f>
        <v>2696.96</v>
      </c>
      <c r="G438" s="33">
        <f>Ocupacao_Calendario!D438*C438*31</f>
        <v>2256.8</v>
      </c>
      <c r="H438" s="33">
        <f>Ocupacao_Calendario!E438*C438*30</f>
        <v>1545.6</v>
      </c>
      <c r="I438" s="33">
        <f>Ocupacao_Calendario!F438*C438*31</f>
        <v>1458.24</v>
      </c>
      <c r="J438" s="33">
        <f>Ocupacao_Calendario!G438*C438*30</f>
        <v>3259.2</v>
      </c>
      <c r="K438" s="33">
        <f>Ocupacao_Calendario!H438*C438*31</f>
        <v>2534.56</v>
      </c>
      <c r="L438" s="33">
        <f>Ocupacao_Calendario!I438*C438*31</f>
        <v>2985.92</v>
      </c>
      <c r="M438" s="33">
        <f>Ocupacao_Calendario!J438*C438*30</f>
        <v>2956.8</v>
      </c>
      <c r="N438" s="33">
        <f>Ocupacao_Calendario!K438*C438*31</f>
        <v>3228.96</v>
      </c>
      <c r="O438" s="33">
        <f>Ocupacao_Calendario!L438*C438*30</f>
        <v>2486.4</v>
      </c>
      <c r="P438" s="33">
        <f>Ocupacao_Calendario!M438*C438*31</f>
        <v>2777.6</v>
      </c>
      <c r="Q438" s="33">
        <f t="shared" si="1"/>
        <v>31554.88</v>
      </c>
      <c r="R438" s="33">
        <f>IFS(D438=2,vacation_home_main_costs!$M$2,D438=3,vacation_home_main_costs!$M$3,D438=4,vacation_home_main_costs!$M$4,D438=5,vacation_home_main_costs!$M$5,D438=6,vacation_home_main_costs!$M$6)</f>
        <v>34800</v>
      </c>
      <c r="S438" s="33">
        <f t="shared" si="23"/>
        <v>-3245.12</v>
      </c>
      <c r="T438" s="34" t="str">
        <f t="shared" si="3"/>
        <v>Prejuizo</v>
      </c>
    </row>
    <row r="439" ht="12.75" customHeight="1">
      <c r="A439" s="8">
        <v>3903420.0</v>
      </c>
      <c r="B439" s="30" t="s">
        <v>483</v>
      </c>
      <c r="C439" s="11">
        <v>134.0</v>
      </c>
      <c r="D439" s="24">
        <v>3.0</v>
      </c>
      <c r="E439" s="33">
        <f>Ocupacao_Calendario!B439*C439*31</f>
        <v>3780.14</v>
      </c>
      <c r="F439" s="33">
        <f>Ocupacao_Calendario!C439*C439*28</f>
        <v>2588.88</v>
      </c>
      <c r="G439" s="33">
        <f>Ocupacao_Calendario!D439*C439*31</f>
        <v>3157.04</v>
      </c>
      <c r="H439" s="33">
        <f>Ocupacao_Calendario!E439*C439*30</f>
        <v>1969.8</v>
      </c>
      <c r="I439" s="33">
        <f>Ocupacao_Calendario!F439*C439*31</f>
        <v>2824.72</v>
      </c>
      <c r="J439" s="33">
        <f>Ocupacao_Calendario!G439*C439*30</f>
        <v>3537.6</v>
      </c>
      <c r="K439" s="33">
        <f>Ocupacao_Calendario!H439*C439*31</f>
        <v>3447.82</v>
      </c>
      <c r="L439" s="33">
        <f>Ocupacao_Calendario!I439*C439*31</f>
        <v>3115.5</v>
      </c>
      <c r="M439" s="33">
        <f>Ocupacao_Calendario!J439*C439*30</f>
        <v>3296.4</v>
      </c>
      <c r="N439" s="33">
        <f>Ocupacao_Calendario!K439*C439*31</f>
        <v>3821.68</v>
      </c>
      <c r="O439" s="33">
        <f>Ocupacao_Calendario!L439*C439*30</f>
        <v>3859.2</v>
      </c>
      <c r="P439" s="33">
        <f>Ocupacao_Calendario!M439*C439*31</f>
        <v>4029.38</v>
      </c>
      <c r="Q439" s="33">
        <f t="shared" si="1"/>
        <v>39428.16</v>
      </c>
      <c r="R439" s="33">
        <f>IFS(D439=2,vacation_home_main_costs!$M$2,D439=3,vacation_home_main_costs!$M$3,D439=4,vacation_home_main_costs!$M$4,D439=5,vacation_home_main_costs!$M$5,D439=6,vacation_home_main_costs!$M$6)</f>
        <v>34800</v>
      </c>
      <c r="S439" s="33">
        <f t="shared" si="23"/>
        <v>4628.16</v>
      </c>
      <c r="T439" s="34" t="str">
        <f t="shared" si="3"/>
        <v>Lucro</v>
      </c>
    </row>
    <row r="440" ht="12.75" customHeight="1">
      <c r="A440" s="8">
        <v>1.12115E7</v>
      </c>
      <c r="B440" s="30" t="s">
        <v>484</v>
      </c>
      <c r="C440" s="11">
        <v>299.0</v>
      </c>
      <c r="D440" s="24">
        <v>8.0</v>
      </c>
      <c r="E440" s="33">
        <f>Ocupacao_Calendario!B440*C440*31</f>
        <v>8990.93</v>
      </c>
      <c r="F440" s="33">
        <f>Ocupacao_Calendario!C440*C440*28</f>
        <v>7618.52</v>
      </c>
      <c r="G440" s="33">
        <f>Ocupacao_Calendario!D440*C440*31</f>
        <v>4263.74</v>
      </c>
      <c r="H440" s="33">
        <f>Ocupacao_Calendario!E440*C440*30</f>
        <v>7534.8</v>
      </c>
      <c r="I440" s="33">
        <f>Ocupacao_Calendario!F440*C440*31</f>
        <v>7137.13</v>
      </c>
      <c r="J440" s="33">
        <f>Ocupacao_Calendario!G440*C440*30</f>
        <v>7176</v>
      </c>
      <c r="K440" s="33">
        <f>Ocupacao_Calendario!H440*C440*31</f>
        <v>8990.93</v>
      </c>
      <c r="L440" s="33">
        <f>Ocupacao_Calendario!I440*C440*31</f>
        <v>6395.61</v>
      </c>
      <c r="M440" s="33">
        <f>Ocupacao_Calendario!J440*C440*30</f>
        <v>6637.8</v>
      </c>
      <c r="N440" s="33">
        <f>Ocupacao_Calendario!K440*C440*31</f>
        <v>8898.24</v>
      </c>
      <c r="O440" s="33">
        <f>Ocupacao_Calendario!L440*C440*30</f>
        <v>8252.4</v>
      </c>
      <c r="P440" s="33">
        <f>Ocupacao_Calendario!M440*C440*31</f>
        <v>8249.41</v>
      </c>
      <c r="Q440" s="33">
        <f t="shared" si="1"/>
        <v>90145.51</v>
      </c>
      <c r="R440" s="37" t="str">
        <f>IFS(D440=2,vacation_home_main_costs!$M$2,D440=3,vacation_home_main_costs!$M$3,D440=4,vacation_home_main_costs!$M$4,D440=5,vacation_home_main_costs!$M$5,D440=6,vacation_home_main_costs!$M$6)</f>
        <v>#N/A</v>
      </c>
      <c r="S440" s="38" t="s">
        <v>55</v>
      </c>
      <c r="T440" s="34" t="str">
        <f t="shared" si="3"/>
        <v>Lucro</v>
      </c>
    </row>
    <row r="441" ht="12.75" customHeight="1">
      <c r="A441" s="8">
        <v>1.4760522E7</v>
      </c>
      <c r="B441" s="30" t="s">
        <v>485</v>
      </c>
      <c r="C441" s="11">
        <v>174.0</v>
      </c>
      <c r="D441" s="24">
        <v>5.0</v>
      </c>
      <c r="E441" s="33">
        <f>Ocupacao_Calendario!B441*C441*31</f>
        <v>3344.28</v>
      </c>
      <c r="F441" s="33">
        <f>Ocupacao_Calendario!C441*C441*28</f>
        <v>3995.04</v>
      </c>
      <c r="G441" s="33">
        <f>Ocupacao_Calendario!D441*C441*31</f>
        <v>3937.62</v>
      </c>
      <c r="H441" s="33">
        <f>Ocupacao_Calendario!E441*C441*30</f>
        <v>4750.2</v>
      </c>
      <c r="I441" s="33">
        <f>Ocupacao_Calendario!F441*C441*31</f>
        <v>3344.28</v>
      </c>
      <c r="J441" s="33">
        <f>Ocupacao_Calendario!G441*C441*30</f>
        <v>4437</v>
      </c>
      <c r="K441" s="33">
        <f>Ocupacao_Calendario!H441*C441*31</f>
        <v>5232.18</v>
      </c>
      <c r="L441" s="33">
        <f>Ocupacao_Calendario!I441*C441*31</f>
        <v>4800.66</v>
      </c>
      <c r="M441" s="33">
        <f>Ocupacao_Calendario!J441*C441*30</f>
        <v>4123.8</v>
      </c>
      <c r="N441" s="33">
        <f>Ocupacao_Calendario!K441*C441*31</f>
        <v>5394</v>
      </c>
      <c r="O441" s="33">
        <f>Ocupacao_Calendario!L441*C441*30</f>
        <v>4750.2</v>
      </c>
      <c r="P441" s="33">
        <f>Ocupacao_Calendario!M441*C441*31</f>
        <v>3991.56</v>
      </c>
      <c r="Q441" s="33">
        <f t="shared" si="1"/>
        <v>52100.82</v>
      </c>
      <c r="R441" s="33">
        <f>IFS(D441=2,vacation_home_main_costs!$M$2,D441=3,vacation_home_main_costs!$M$3,D441=4,vacation_home_main_costs!$M$4,D441=5,vacation_home_main_costs!$M$5,D441=6,vacation_home_main_costs!$M$6)</f>
        <v>45400</v>
      </c>
      <c r="S441" s="33">
        <f t="shared" ref="S441:S492" si="24">Q441-R441</f>
        <v>6700.82</v>
      </c>
      <c r="T441" s="34" t="str">
        <f t="shared" si="3"/>
        <v>Lucro</v>
      </c>
    </row>
    <row r="442" ht="12.75" customHeight="1">
      <c r="A442" s="8">
        <v>1.2666575E7</v>
      </c>
      <c r="B442" s="30" t="s">
        <v>486</v>
      </c>
      <c r="C442" s="11">
        <v>121.0</v>
      </c>
      <c r="D442" s="24">
        <v>3.0</v>
      </c>
      <c r="E442" s="33">
        <f>Ocupacao_Calendario!B442*C442*31</f>
        <v>3563.45</v>
      </c>
      <c r="F442" s="33">
        <f>Ocupacao_Calendario!C442*C442*28</f>
        <v>3286.36</v>
      </c>
      <c r="G442" s="33">
        <f>Ocupacao_Calendario!D442*C442*31</f>
        <v>2700.72</v>
      </c>
      <c r="H442" s="33">
        <f>Ocupacao_Calendario!E442*C442*30</f>
        <v>2686.2</v>
      </c>
      <c r="I442" s="33">
        <f>Ocupacao_Calendario!F442*C442*31</f>
        <v>2213.09</v>
      </c>
      <c r="J442" s="33">
        <f>Ocupacao_Calendario!G442*C442*30</f>
        <v>3194.4</v>
      </c>
      <c r="K442" s="33">
        <f>Ocupacao_Calendario!H442*C442*31</f>
        <v>3000.8</v>
      </c>
      <c r="L442" s="33">
        <f>Ocupacao_Calendario!I442*C442*31</f>
        <v>3563.45</v>
      </c>
      <c r="M442" s="33">
        <f>Ocupacao_Calendario!J442*C442*30</f>
        <v>3194.4</v>
      </c>
      <c r="N442" s="33">
        <f>Ocupacao_Calendario!K442*C442*31</f>
        <v>3338.39</v>
      </c>
      <c r="O442" s="33">
        <f>Ocupacao_Calendario!L442*C442*30</f>
        <v>3012.9</v>
      </c>
      <c r="P442" s="33">
        <f>Ocupacao_Calendario!M442*C442*31</f>
        <v>3225.86</v>
      </c>
      <c r="Q442" s="33">
        <f t="shared" si="1"/>
        <v>36980.02</v>
      </c>
      <c r="R442" s="33">
        <f>IFS(D442=2,vacation_home_main_costs!$M$2,D442=3,vacation_home_main_costs!$M$3,D442=4,vacation_home_main_costs!$M$4,D442=5,vacation_home_main_costs!$M$5,D442=6,vacation_home_main_costs!$M$6)</f>
        <v>34800</v>
      </c>
      <c r="S442" s="33">
        <f t="shared" si="24"/>
        <v>2180.02</v>
      </c>
      <c r="T442" s="34" t="str">
        <f t="shared" si="3"/>
        <v>Lucro</v>
      </c>
    </row>
    <row r="443" ht="12.75" customHeight="1">
      <c r="A443" s="8">
        <v>1.2983935E7</v>
      </c>
      <c r="B443" s="30" t="s">
        <v>487</v>
      </c>
      <c r="C443" s="11">
        <v>149.0</v>
      </c>
      <c r="D443" s="24">
        <v>3.0</v>
      </c>
      <c r="E443" s="33">
        <f>Ocupacao_Calendario!B443*C443*31</f>
        <v>4526.62</v>
      </c>
      <c r="F443" s="33">
        <f>Ocupacao_Calendario!C443*C443*28</f>
        <v>3671.36</v>
      </c>
      <c r="G443" s="33">
        <f>Ocupacao_Calendario!D443*C443*31</f>
        <v>2817.59</v>
      </c>
      <c r="H443" s="33">
        <f>Ocupacao_Calendario!E443*C443*30</f>
        <v>2771.4</v>
      </c>
      <c r="I443" s="33">
        <f>Ocupacao_Calendario!F443*C443*31</f>
        <v>1847.6</v>
      </c>
      <c r="J443" s="33">
        <f>Ocupacao_Calendario!G443*C443*30</f>
        <v>3888.9</v>
      </c>
      <c r="K443" s="33">
        <f>Ocupacao_Calendario!H443*C443*31</f>
        <v>4249.48</v>
      </c>
      <c r="L443" s="33">
        <f>Ocupacao_Calendario!I443*C443*31</f>
        <v>3649.01</v>
      </c>
      <c r="M443" s="33">
        <f>Ocupacao_Calendario!J443*C443*30</f>
        <v>4425.3</v>
      </c>
      <c r="N443" s="33">
        <f>Ocupacao_Calendario!K443*C443*31</f>
        <v>4203.29</v>
      </c>
      <c r="O443" s="33">
        <f>Ocupacao_Calendario!L443*C443*30</f>
        <v>4425.3</v>
      </c>
      <c r="P443" s="33">
        <f>Ocupacao_Calendario!M443*C443*31</f>
        <v>4341.86</v>
      </c>
      <c r="Q443" s="33">
        <f t="shared" si="1"/>
        <v>44817.71</v>
      </c>
      <c r="R443" s="33">
        <f>IFS(D443=2,vacation_home_main_costs!$M$2,D443=3,vacation_home_main_costs!$M$3,D443=4,vacation_home_main_costs!$M$4,D443=5,vacation_home_main_costs!$M$5,D443=6,vacation_home_main_costs!$M$6)</f>
        <v>34800</v>
      </c>
      <c r="S443" s="33">
        <f t="shared" si="24"/>
        <v>10017.71</v>
      </c>
      <c r="T443" s="34" t="str">
        <f t="shared" si="3"/>
        <v>Lucro</v>
      </c>
    </row>
    <row r="444" ht="12.75" customHeight="1">
      <c r="A444" s="8">
        <v>1.3967851E7</v>
      </c>
      <c r="B444" s="30" t="s">
        <v>488</v>
      </c>
      <c r="C444" s="11">
        <v>170.0</v>
      </c>
      <c r="D444" s="24">
        <v>5.0</v>
      </c>
      <c r="E444" s="33">
        <f>Ocupacao_Calendario!B444*C444*31</f>
        <v>3320.1</v>
      </c>
      <c r="F444" s="33">
        <f>Ocupacao_Calendario!C444*C444*28</f>
        <v>4093.6</v>
      </c>
      <c r="G444" s="33">
        <f>Ocupacao_Calendario!D444*C444*31</f>
        <v>3636.3</v>
      </c>
      <c r="H444" s="33">
        <f>Ocupacao_Calendario!E444*C444*30</f>
        <v>4182</v>
      </c>
      <c r="I444" s="33">
        <f>Ocupacao_Calendario!F444*C444*31</f>
        <v>3478.2</v>
      </c>
      <c r="J444" s="33">
        <f>Ocupacao_Calendario!G444*C444*30</f>
        <v>4641</v>
      </c>
      <c r="K444" s="33">
        <f>Ocupacao_Calendario!H444*C444*31</f>
        <v>4532.2</v>
      </c>
      <c r="L444" s="33">
        <f>Ocupacao_Calendario!I444*C444*31</f>
        <v>4584.9</v>
      </c>
      <c r="M444" s="33">
        <f>Ocupacao_Calendario!J444*C444*30</f>
        <v>4284</v>
      </c>
      <c r="N444" s="33">
        <f>Ocupacao_Calendario!K444*C444*31</f>
        <v>5164.6</v>
      </c>
      <c r="O444" s="33">
        <f>Ocupacao_Calendario!L444*C444*30</f>
        <v>4335</v>
      </c>
      <c r="P444" s="33">
        <f>Ocupacao_Calendario!M444*C444*31</f>
        <v>4163.3</v>
      </c>
      <c r="Q444" s="33">
        <f t="shared" si="1"/>
        <v>50415.2</v>
      </c>
      <c r="R444" s="33">
        <f>IFS(D444=2,vacation_home_main_costs!$M$2,D444=3,vacation_home_main_costs!$M$3,D444=4,vacation_home_main_costs!$M$4,D444=5,vacation_home_main_costs!$M$5,D444=6,vacation_home_main_costs!$M$6)</f>
        <v>45400</v>
      </c>
      <c r="S444" s="33">
        <f t="shared" si="24"/>
        <v>5015.2</v>
      </c>
      <c r="T444" s="34" t="str">
        <f t="shared" si="3"/>
        <v>Lucro</v>
      </c>
    </row>
    <row r="445" ht="12.75" customHeight="1">
      <c r="A445" s="8">
        <v>1.427296E7</v>
      </c>
      <c r="B445" s="30" t="s">
        <v>489</v>
      </c>
      <c r="C445" s="11">
        <v>129.0</v>
      </c>
      <c r="D445" s="24">
        <v>4.0</v>
      </c>
      <c r="E445" s="33">
        <f>Ocupacao_Calendario!B445*C445*31</f>
        <v>2679.33</v>
      </c>
      <c r="F445" s="33">
        <f>Ocupacao_Calendario!C445*C445*28</f>
        <v>2925.72</v>
      </c>
      <c r="G445" s="33">
        <f>Ocupacao_Calendario!D445*C445*31</f>
        <v>2479.38</v>
      </c>
      <c r="H445" s="33">
        <f>Ocupacao_Calendario!E445*C445*30</f>
        <v>3134.7</v>
      </c>
      <c r="I445" s="33">
        <f>Ocupacao_Calendario!F445*C445*31</f>
        <v>2599.35</v>
      </c>
      <c r="J445" s="33">
        <f>Ocupacao_Calendario!G445*C445*30</f>
        <v>2670.3</v>
      </c>
      <c r="K445" s="33">
        <f>Ocupacao_Calendario!H445*C445*31</f>
        <v>2799.3</v>
      </c>
      <c r="L445" s="33">
        <f>Ocupacao_Calendario!I445*C445*31</f>
        <v>3039.24</v>
      </c>
      <c r="M445" s="33">
        <f>Ocupacao_Calendario!J445*C445*30</f>
        <v>3715.2</v>
      </c>
      <c r="N445" s="33">
        <f>Ocupacao_Calendario!K445*C445*31</f>
        <v>3679.08</v>
      </c>
      <c r="O445" s="33">
        <f>Ocupacao_Calendario!L445*C445*30</f>
        <v>3134.7</v>
      </c>
      <c r="P445" s="33">
        <f>Ocupacao_Calendario!M445*C445*31</f>
        <v>3279.18</v>
      </c>
      <c r="Q445" s="33">
        <f t="shared" si="1"/>
        <v>36135.48</v>
      </c>
      <c r="R445" s="33">
        <f>IFS(D445=2,vacation_home_main_costs!$M$2,D445=3,vacation_home_main_costs!$M$3,D445=4,vacation_home_main_costs!$M$4,D445=5,vacation_home_main_costs!$M$5,D445=6,vacation_home_main_costs!$M$6)</f>
        <v>40660</v>
      </c>
      <c r="S445" s="33">
        <f t="shared" si="24"/>
        <v>-4524.52</v>
      </c>
      <c r="T445" s="34" t="str">
        <f t="shared" si="3"/>
        <v>Prejuizo</v>
      </c>
    </row>
    <row r="446" ht="12.75" customHeight="1">
      <c r="A446" s="8">
        <v>1.5856777E7</v>
      </c>
      <c r="B446" s="30" t="s">
        <v>490</v>
      </c>
      <c r="C446" s="11">
        <v>218.0</v>
      </c>
      <c r="D446" s="24">
        <v>5.0</v>
      </c>
      <c r="E446" s="33">
        <f>Ocupacao_Calendario!B446*C446*31</f>
        <v>5068.5</v>
      </c>
      <c r="F446" s="33">
        <f>Ocupacao_Calendario!C446*C446*28</f>
        <v>5554.64</v>
      </c>
      <c r="G446" s="33">
        <f>Ocupacao_Calendario!D446*C446*31</f>
        <v>5473.98</v>
      </c>
      <c r="H446" s="33">
        <f>Ocupacao_Calendario!E446*C446*30</f>
        <v>5232</v>
      </c>
      <c r="I446" s="33">
        <f>Ocupacao_Calendario!F446*C446*31</f>
        <v>4257.54</v>
      </c>
      <c r="J446" s="33">
        <f>Ocupacao_Calendario!G446*C446*30</f>
        <v>5820.6</v>
      </c>
      <c r="K446" s="33">
        <f>Ocupacao_Calendario!H446*C446*31</f>
        <v>5406.4</v>
      </c>
      <c r="L446" s="33">
        <f>Ocupacao_Calendario!I446*C446*31</f>
        <v>5406.4</v>
      </c>
      <c r="M446" s="33">
        <f>Ocupacao_Calendario!J446*C446*30</f>
        <v>5101.2</v>
      </c>
      <c r="N446" s="33">
        <f>Ocupacao_Calendario!K446*C446*31</f>
        <v>5203.66</v>
      </c>
      <c r="O446" s="33">
        <f>Ocupacao_Calendario!L446*C446*30</f>
        <v>6213</v>
      </c>
      <c r="P446" s="33">
        <f>Ocupacao_Calendario!M446*C446*31</f>
        <v>4933.34</v>
      </c>
      <c r="Q446" s="33">
        <f t="shared" si="1"/>
        <v>63671.26</v>
      </c>
      <c r="R446" s="33">
        <f>IFS(D446=2,vacation_home_main_costs!$M$2,D446=3,vacation_home_main_costs!$M$3,D446=4,vacation_home_main_costs!$M$4,D446=5,vacation_home_main_costs!$M$5,D446=6,vacation_home_main_costs!$M$6)</f>
        <v>45400</v>
      </c>
      <c r="S446" s="33">
        <f t="shared" si="24"/>
        <v>18271.26</v>
      </c>
      <c r="T446" s="34" t="str">
        <f t="shared" si="3"/>
        <v>Lucro</v>
      </c>
    </row>
    <row r="447" ht="12.75" customHeight="1">
      <c r="A447" s="8">
        <v>1.6367143E7</v>
      </c>
      <c r="B447" s="30" t="s">
        <v>491</v>
      </c>
      <c r="C447" s="11">
        <v>119.0</v>
      </c>
      <c r="D447" s="24">
        <v>3.0</v>
      </c>
      <c r="E447" s="33">
        <f>Ocupacao_Calendario!B447*C447*31</f>
        <v>3172.54</v>
      </c>
      <c r="F447" s="33">
        <f>Ocupacao_Calendario!C447*C447*28</f>
        <v>2632.28</v>
      </c>
      <c r="G447" s="33">
        <f>Ocupacao_Calendario!D447*C447*31</f>
        <v>2324.07</v>
      </c>
      <c r="H447" s="33">
        <f>Ocupacao_Calendario!E447*C447*30</f>
        <v>2106.3</v>
      </c>
      <c r="I447" s="33">
        <f>Ocupacao_Calendario!F447*C447*31</f>
        <v>2213.4</v>
      </c>
      <c r="J447" s="33">
        <f>Ocupacao_Calendario!G447*C447*30</f>
        <v>2391.9</v>
      </c>
      <c r="K447" s="33">
        <f>Ocupacao_Calendario!H447*C447*31</f>
        <v>2877.42</v>
      </c>
      <c r="L447" s="33">
        <f>Ocupacao_Calendario!I447*C447*31</f>
        <v>3430.77</v>
      </c>
      <c r="M447" s="33">
        <f>Ocupacao_Calendario!J447*C447*30</f>
        <v>2713.2</v>
      </c>
      <c r="N447" s="33">
        <f>Ocupacao_Calendario!K447*C447*31</f>
        <v>3578.33</v>
      </c>
      <c r="O447" s="33">
        <f>Ocupacao_Calendario!L447*C447*30</f>
        <v>3534.3</v>
      </c>
      <c r="P447" s="33">
        <f>Ocupacao_Calendario!M447*C447*31</f>
        <v>3209.43</v>
      </c>
      <c r="Q447" s="33">
        <f t="shared" si="1"/>
        <v>34183.94</v>
      </c>
      <c r="R447" s="33">
        <f>IFS(D447=2,vacation_home_main_costs!$M$2,D447=3,vacation_home_main_costs!$M$3,D447=4,vacation_home_main_costs!$M$4,D447=5,vacation_home_main_costs!$M$5,D447=6,vacation_home_main_costs!$M$6)</f>
        <v>34800</v>
      </c>
      <c r="S447" s="33">
        <f t="shared" si="24"/>
        <v>-616.06</v>
      </c>
      <c r="T447" s="34" t="str">
        <f t="shared" si="3"/>
        <v>Prejuizo</v>
      </c>
    </row>
    <row r="448" ht="12.75" customHeight="1">
      <c r="A448" s="8">
        <v>1.8225096E7</v>
      </c>
      <c r="B448" s="30" t="s">
        <v>492</v>
      </c>
      <c r="C448" s="11">
        <v>149.0</v>
      </c>
      <c r="D448" s="24">
        <v>4.0</v>
      </c>
      <c r="E448" s="33">
        <f>Ocupacao_Calendario!B448*C448*31</f>
        <v>4526.62</v>
      </c>
      <c r="F448" s="33">
        <f>Ocupacao_Calendario!C448*C448*28</f>
        <v>3796.52</v>
      </c>
      <c r="G448" s="33">
        <f>Ocupacao_Calendario!D448*C448*31</f>
        <v>3556.63</v>
      </c>
      <c r="H448" s="33">
        <f>Ocupacao_Calendario!E448*C448*30</f>
        <v>2369.1</v>
      </c>
      <c r="I448" s="33">
        <f>Ocupacao_Calendario!F448*C448*31</f>
        <v>2032.36</v>
      </c>
      <c r="J448" s="33">
        <f>Ocupacao_Calendario!G448*C448*30</f>
        <v>3039.6</v>
      </c>
      <c r="K448" s="33">
        <f>Ocupacao_Calendario!H448*C448*31</f>
        <v>3833.77</v>
      </c>
      <c r="L448" s="33">
        <f>Ocupacao_Calendario!I448*C448*31</f>
        <v>3510.44</v>
      </c>
      <c r="M448" s="33">
        <f>Ocupacao_Calendario!J448*C448*30</f>
        <v>4157.1</v>
      </c>
      <c r="N448" s="33">
        <f>Ocupacao_Calendario!K448*C448*31</f>
        <v>4619</v>
      </c>
      <c r="O448" s="33">
        <f>Ocupacao_Calendario!L448*C448*30</f>
        <v>3441.9</v>
      </c>
      <c r="P448" s="33">
        <f>Ocupacao_Calendario!M448*C448*31</f>
        <v>3325.68</v>
      </c>
      <c r="Q448" s="33">
        <f t="shared" si="1"/>
        <v>42208.72</v>
      </c>
      <c r="R448" s="33">
        <f>IFS(D448=2,vacation_home_main_costs!$M$2,D448=3,vacation_home_main_costs!$M$3,D448=4,vacation_home_main_costs!$M$4,D448=5,vacation_home_main_costs!$M$5,D448=6,vacation_home_main_costs!$M$6)</f>
        <v>40660</v>
      </c>
      <c r="S448" s="33">
        <f t="shared" si="24"/>
        <v>1548.72</v>
      </c>
      <c r="T448" s="34" t="str">
        <f t="shared" si="3"/>
        <v>Lucro</v>
      </c>
    </row>
    <row r="449" ht="12.75" customHeight="1">
      <c r="A449" s="8">
        <v>1.8709696E7</v>
      </c>
      <c r="B449" s="30" t="s">
        <v>493</v>
      </c>
      <c r="C449" s="11">
        <v>189.0</v>
      </c>
      <c r="D449" s="24">
        <v>5.0</v>
      </c>
      <c r="E449" s="33">
        <f>Ocupacao_Calendario!B449*C449*31</f>
        <v>4570.02</v>
      </c>
      <c r="F449" s="33">
        <f>Ocupacao_Calendario!C449*C449*28</f>
        <v>5133.24</v>
      </c>
      <c r="G449" s="33">
        <f>Ocupacao_Calendario!D449*C449*31</f>
        <v>4687.2</v>
      </c>
      <c r="H449" s="33">
        <f>Ocupacao_Calendario!E449*C449*30</f>
        <v>3005.1</v>
      </c>
      <c r="I449" s="33">
        <f>Ocupacao_Calendario!F449*C449*31</f>
        <v>2636.55</v>
      </c>
      <c r="J449" s="33">
        <f>Ocupacao_Calendario!G449*C449*30</f>
        <v>4762.8</v>
      </c>
      <c r="K449" s="33">
        <f>Ocupacao_Calendario!H449*C449*31</f>
        <v>4159.89</v>
      </c>
      <c r="L449" s="33">
        <f>Ocupacao_Calendario!I449*C449*31</f>
        <v>5097.33</v>
      </c>
      <c r="M449" s="33">
        <f>Ocupacao_Calendario!J449*C449*30</f>
        <v>5443.2</v>
      </c>
      <c r="N449" s="33">
        <f>Ocupacao_Calendario!K449*C449*31</f>
        <v>5566.05</v>
      </c>
      <c r="O449" s="33">
        <f>Ocupacao_Calendario!L449*C449*30</f>
        <v>5273.1</v>
      </c>
      <c r="P449" s="33">
        <f>Ocupacao_Calendario!M449*C449*31</f>
        <v>4159.89</v>
      </c>
      <c r="Q449" s="33">
        <f t="shared" si="1"/>
        <v>54494.37</v>
      </c>
      <c r="R449" s="33">
        <f>IFS(D449=2,vacation_home_main_costs!$M$2,D449=3,vacation_home_main_costs!$M$3,D449=4,vacation_home_main_costs!$M$4,D449=5,vacation_home_main_costs!$M$5,D449=6,vacation_home_main_costs!$M$6)</f>
        <v>45400</v>
      </c>
      <c r="S449" s="33">
        <f t="shared" si="24"/>
        <v>9094.37</v>
      </c>
      <c r="T449" s="34" t="str">
        <f t="shared" si="3"/>
        <v>Lucro</v>
      </c>
    </row>
    <row r="450" ht="12.75" customHeight="1">
      <c r="A450" s="8">
        <v>1.9287463E7</v>
      </c>
      <c r="B450" s="30" t="s">
        <v>494</v>
      </c>
      <c r="C450" s="11">
        <v>216.0</v>
      </c>
      <c r="D450" s="24">
        <v>6.0</v>
      </c>
      <c r="E450" s="33">
        <f>Ocupacao_Calendario!B450*C450*31</f>
        <v>5289.84</v>
      </c>
      <c r="F450" s="33">
        <f>Ocupacao_Calendario!C450*C450*28</f>
        <v>6048</v>
      </c>
      <c r="G450" s="33">
        <f>Ocupacao_Calendario!D450*C450*31</f>
        <v>5624.64</v>
      </c>
      <c r="H450" s="33">
        <f>Ocupacao_Calendario!E450*C450*30</f>
        <v>5637.6</v>
      </c>
      <c r="I450" s="33">
        <f>Ocupacao_Calendario!F450*C450*31</f>
        <v>4486.32</v>
      </c>
      <c r="J450" s="33">
        <f>Ocupacao_Calendario!G450*C450*30</f>
        <v>4212</v>
      </c>
      <c r="K450" s="33">
        <f>Ocupacao_Calendario!H450*C450*31</f>
        <v>6227.28</v>
      </c>
      <c r="L450" s="33">
        <f>Ocupacao_Calendario!I450*C450*31</f>
        <v>5691.6</v>
      </c>
      <c r="M450" s="33">
        <f>Ocupacao_Calendario!J450*C450*30</f>
        <v>5054.4</v>
      </c>
      <c r="N450" s="33">
        <f>Ocupacao_Calendario!K450*C450*31</f>
        <v>5959.44</v>
      </c>
      <c r="O450" s="33">
        <f>Ocupacao_Calendario!L450*C450*30</f>
        <v>4924.8</v>
      </c>
      <c r="P450" s="33">
        <f>Ocupacao_Calendario!M450*C450*31</f>
        <v>4821.12</v>
      </c>
      <c r="Q450" s="33">
        <f t="shared" si="1"/>
        <v>63977.04</v>
      </c>
      <c r="R450" s="33">
        <f>IFS(D450=2,vacation_home_main_costs!$M$2,D450=3,vacation_home_main_costs!$M$3,D450=4,vacation_home_main_costs!$M$4,D450=5,vacation_home_main_costs!$M$5,D450=6,vacation_home_main_costs!$M$6)</f>
        <v>51900</v>
      </c>
      <c r="S450" s="33">
        <f t="shared" si="24"/>
        <v>12077.04</v>
      </c>
      <c r="T450" s="34" t="str">
        <f t="shared" si="3"/>
        <v>Lucro</v>
      </c>
    </row>
    <row r="451" ht="12.75" customHeight="1">
      <c r="A451" s="8">
        <v>2.0395556E7</v>
      </c>
      <c r="B451" s="30" t="s">
        <v>495</v>
      </c>
      <c r="C451" s="11">
        <v>125.0</v>
      </c>
      <c r="D451" s="24">
        <v>4.0</v>
      </c>
      <c r="E451" s="33">
        <f>Ocupacao_Calendario!B451*C451*31</f>
        <v>2635</v>
      </c>
      <c r="F451" s="33">
        <f>Ocupacao_Calendario!C451*C451*28</f>
        <v>3080</v>
      </c>
      <c r="G451" s="33">
        <f>Ocupacao_Calendario!D451*C451*31</f>
        <v>3177.5</v>
      </c>
      <c r="H451" s="33">
        <f>Ocupacao_Calendario!E451*C451*30</f>
        <v>2550</v>
      </c>
      <c r="I451" s="33">
        <f>Ocupacao_Calendario!F451*C451*31</f>
        <v>3022.5</v>
      </c>
      <c r="J451" s="33">
        <f>Ocupacao_Calendario!G451*C451*30</f>
        <v>2775</v>
      </c>
      <c r="K451" s="33">
        <f>Ocupacao_Calendario!H451*C451*31</f>
        <v>2790</v>
      </c>
      <c r="L451" s="33">
        <f>Ocupacao_Calendario!I451*C451*31</f>
        <v>2867.5</v>
      </c>
      <c r="M451" s="33">
        <f>Ocupacao_Calendario!J451*C451*30</f>
        <v>3150</v>
      </c>
      <c r="N451" s="33">
        <f>Ocupacao_Calendario!K451*C451*31</f>
        <v>3797.5</v>
      </c>
      <c r="O451" s="33">
        <f>Ocupacao_Calendario!L451*C451*30</f>
        <v>3150</v>
      </c>
      <c r="P451" s="33">
        <f>Ocupacao_Calendario!M451*C451*31</f>
        <v>3371.25</v>
      </c>
      <c r="Q451" s="33">
        <f t="shared" si="1"/>
        <v>36366.25</v>
      </c>
      <c r="R451" s="33">
        <f>IFS(D451=2,vacation_home_main_costs!$M$2,D451=3,vacation_home_main_costs!$M$3,D451=4,vacation_home_main_costs!$M$4,D451=5,vacation_home_main_costs!$M$5,D451=6,vacation_home_main_costs!$M$6)</f>
        <v>40660</v>
      </c>
      <c r="S451" s="33">
        <f t="shared" si="24"/>
        <v>-4293.75</v>
      </c>
      <c r="T451" s="34" t="str">
        <f t="shared" si="3"/>
        <v>Prejuizo</v>
      </c>
    </row>
    <row r="452" ht="12.75" customHeight="1">
      <c r="A452" s="8">
        <v>2.1028983E7</v>
      </c>
      <c r="B452" s="30" t="s">
        <v>496</v>
      </c>
      <c r="C452" s="11">
        <v>110.0</v>
      </c>
      <c r="D452" s="24">
        <v>3.0</v>
      </c>
      <c r="E452" s="33">
        <f>Ocupacao_Calendario!B452*C452*31</f>
        <v>2455.2</v>
      </c>
      <c r="F452" s="33">
        <f>Ocupacao_Calendario!C452*C452*28</f>
        <v>2248.4</v>
      </c>
      <c r="G452" s="33">
        <f>Ocupacao_Calendario!D452*C452*31</f>
        <v>1875.5</v>
      </c>
      <c r="H452" s="33">
        <f>Ocupacao_Calendario!E452*C452*30</f>
        <v>2211</v>
      </c>
      <c r="I452" s="33">
        <f>Ocupacao_Calendario!F452*C452*31</f>
        <v>2080.1</v>
      </c>
      <c r="J452" s="33">
        <f>Ocupacao_Calendario!G452*C452*30</f>
        <v>2772</v>
      </c>
      <c r="K452" s="33">
        <f>Ocupacao_Calendario!H452*C452*31</f>
        <v>3273.6</v>
      </c>
      <c r="L452" s="33">
        <f>Ocupacao_Calendario!I452*C452*31</f>
        <v>2591.6</v>
      </c>
      <c r="M452" s="33">
        <f>Ocupacao_Calendario!J452*C452*30</f>
        <v>2706</v>
      </c>
      <c r="N452" s="33">
        <f>Ocupacao_Calendario!K452*C452*31</f>
        <v>3069</v>
      </c>
      <c r="O452" s="33">
        <f>Ocupacao_Calendario!L452*C452*30</f>
        <v>2871</v>
      </c>
      <c r="P452" s="33">
        <f>Ocupacao_Calendario!M452*C452*31</f>
        <v>3205.4</v>
      </c>
      <c r="Q452" s="33">
        <f t="shared" si="1"/>
        <v>31358.8</v>
      </c>
      <c r="R452" s="33">
        <f>IFS(D452=2,vacation_home_main_costs!$M$2,D452=3,vacation_home_main_costs!$M$3,D452=4,vacation_home_main_costs!$M$4,D452=5,vacation_home_main_costs!$M$5,D452=6,vacation_home_main_costs!$M$6)</f>
        <v>34800</v>
      </c>
      <c r="S452" s="33">
        <f t="shared" si="24"/>
        <v>-3441.2</v>
      </c>
      <c r="T452" s="34" t="str">
        <f t="shared" si="3"/>
        <v>Prejuizo</v>
      </c>
    </row>
    <row r="453" ht="12.75" customHeight="1">
      <c r="A453" s="8">
        <v>2.2024091E7</v>
      </c>
      <c r="B453" s="30" t="s">
        <v>497</v>
      </c>
      <c r="C453" s="11">
        <v>99.0</v>
      </c>
      <c r="D453" s="24">
        <v>4.0</v>
      </c>
      <c r="E453" s="33">
        <f>Ocupacao_Calendario!B453*C453*31</f>
        <v>2209.68</v>
      </c>
      <c r="F453" s="33">
        <f>Ocupacao_Calendario!C453*C453*28</f>
        <v>2245.32</v>
      </c>
      <c r="G453" s="33">
        <f>Ocupacao_Calendario!D453*C453*31</f>
        <v>1872.09</v>
      </c>
      <c r="H453" s="33">
        <f>Ocupacao_Calendario!E453*C453*30</f>
        <v>2079</v>
      </c>
      <c r="I453" s="33">
        <f>Ocupacao_Calendario!F453*C453*31</f>
        <v>2577.96</v>
      </c>
      <c r="J453" s="33">
        <f>Ocupacao_Calendario!G453*C453*30</f>
        <v>2880.9</v>
      </c>
      <c r="K453" s="33">
        <f>Ocupacao_Calendario!H453*C453*31</f>
        <v>2424.51</v>
      </c>
      <c r="L453" s="33">
        <f>Ocupacao_Calendario!I453*C453*31</f>
        <v>2117.61</v>
      </c>
      <c r="M453" s="33">
        <f>Ocupacao_Calendario!J453*C453*30</f>
        <v>2435.4</v>
      </c>
      <c r="N453" s="33">
        <f>Ocupacao_Calendario!K453*C453*31</f>
        <v>2946.24</v>
      </c>
      <c r="O453" s="33">
        <f>Ocupacao_Calendario!L453*C453*30</f>
        <v>2376</v>
      </c>
      <c r="P453" s="33">
        <f>Ocupacao_Calendario!M453*C453*31</f>
        <v>2301.75</v>
      </c>
      <c r="Q453" s="33">
        <f t="shared" si="1"/>
        <v>28466.46</v>
      </c>
      <c r="R453" s="33">
        <f>IFS(D453=2,vacation_home_main_costs!$M$2,D453=3,vacation_home_main_costs!$M$3,D453=4,vacation_home_main_costs!$M$4,D453=5,vacation_home_main_costs!$M$5,D453=6,vacation_home_main_costs!$M$6)</f>
        <v>40660</v>
      </c>
      <c r="S453" s="33">
        <f t="shared" si="24"/>
        <v>-12193.54</v>
      </c>
      <c r="T453" s="34" t="str">
        <f t="shared" si="3"/>
        <v>Prejuizo</v>
      </c>
    </row>
    <row r="454" ht="12.75" customHeight="1">
      <c r="A454" s="8">
        <v>2.227291E7</v>
      </c>
      <c r="B454" s="30" t="s">
        <v>498</v>
      </c>
      <c r="C454" s="11">
        <v>269.0</v>
      </c>
      <c r="D454" s="24">
        <v>5.0</v>
      </c>
      <c r="E454" s="33">
        <f>Ocupacao_Calendario!B454*C454*31</f>
        <v>6921.37</v>
      </c>
      <c r="F454" s="33">
        <f>Ocupacao_Calendario!C454*C454*28</f>
        <v>6854.12</v>
      </c>
      <c r="G454" s="33">
        <f>Ocupacao_Calendario!D454*C454*31</f>
        <v>5670.52</v>
      </c>
      <c r="H454" s="33">
        <f>Ocupacao_Calendario!E454*C454*30</f>
        <v>7182.3</v>
      </c>
      <c r="I454" s="33">
        <f>Ocupacao_Calendario!F454*C454*31</f>
        <v>6004.08</v>
      </c>
      <c r="J454" s="33">
        <f>Ocupacao_Calendario!G454*C454*30</f>
        <v>8070</v>
      </c>
      <c r="K454" s="33">
        <f>Ocupacao_Calendario!H454*C454*31</f>
        <v>7671.88</v>
      </c>
      <c r="L454" s="33">
        <f>Ocupacao_Calendario!I454*C454*31</f>
        <v>7421.71</v>
      </c>
      <c r="M454" s="33">
        <f>Ocupacao_Calendario!J454*C454*30</f>
        <v>6859.5</v>
      </c>
      <c r="N454" s="33">
        <f>Ocupacao_Calendario!K454*C454*31</f>
        <v>8172.22</v>
      </c>
      <c r="O454" s="33">
        <f>Ocupacao_Calendario!L454*C454*30</f>
        <v>7263</v>
      </c>
      <c r="P454" s="33">
        <f>Ocupacao_Calendario!M454*C454*31</f>
        <v>7588.49</v>
      </c>
      <c r="Q454" s="33">
        <f t="shared" si="1"/>
        <v>85679.19</v>
      </c>
      <c r="R454" s="33">
        <f>IFS(D454=2,vacation_home_main_costs!$M$2,D454=3,vacation_home_main_costs!$M$3,D454=4,vacation_home_main_costs!$M$4,D454=5,vacation_home_main_costs!$M$5,D454=6,vacation_home_main_costs!$M$6)</f>
        <v>45400</v>
      </c>
      <c r="S454" s="33">
        <f t="shared" si="24"/>
        <v>40279.19</v>
      </c>
      <c r="T454" s="34" t="str">
        <f t="shared" si="3"/>
        <v>Lucro</v>
      </c>
    </row>
    <row r="455" ht="12.75" customHeight="1">
      <c r="A455" s="8">
        <v>2.2358373E7</v>
      </c>
      <c r="B455" s="30" t="s">
        <v>499</v>
      </c>
      <c r="C455" s="11">
        <v>119.0</v>
      </c>
      <c r="D455" s="24">
        <v>5.0</v>
      </c>
      <c r="E455" s="33">
        <f>Ocupacao_Calendario!B455*C455*31</f>
        <v>2324.07</v>
      </c>
      <c r="F455" s="33">
        <f>Ocupacao_Calendario!C455*C455*28</f>
        <v>2865.52</v>
      </c>
      <c r="G455" s="33">
        <f>Ocupacao_Calendario!D455*C455*31</f>
        <v>3172.54</v>
      </c>
      <c r="H455" s="33">
        <f>Ocupacao_Calendario!E455*C455*30</f>
        <v>1820.7</v>
      </c>
      <c r="I455" s="33">
        <f>Ocupacao_Calendario!F455*C455*31</f>
        <v>2840.53</v>
      </c>
      <c r="J455" s="33">
        <f>Ocupacao_Calendario!G455*C455*30</f>
        <v>3534.3</v>
      </c>
      <c r="K455" s="33">
        <f>Ocupacao_Calendario!H455*C455*31</f>
        <v>3615.22</v>
      </c>
      <c r="L455" s="33">
        <f>Ocupacao_Calendario!I455*C455*31</f>
        <v>3393.88</v>
      </c>
      <c r="M455" s="33">
        <f>Ocupacao_Calendario!J455*C455*30</f>
        <v>3391.5</v>
      </c>
      <c r="N455" s="33">
        <f>Ocupacao_Calendario!K455*C455*31</f>
        <v>3283.21</v>
      </c>
      <c r="O455" s="33">
        <f>Ocupacao_Calendario!L455*C455*30</f>
        <v>2570.4</v>
      </c>
      <c r="P455" s="33">
        <f>Ocupacao_Calendario!M455*C455*31</f>
        <v>2545.41</v>
      </c>
      <c r="Q455" s="33">
        <f t="shared" si="1"/>
        <v>35357.28</v>
      </c>
      <c r="R455" s="33">
        <f>IFS(D455=2,vacation_home_main_costs!$M$2,D455=3,vacation_home_main_costs!$M$3,D455=4,vacation_home_main_costs!$M$4,D455=5,vacation_home_main_costs!$M$5,D455=6,vacation_home_main_costs!$M$6)</f>
        <v>45400</v>
      </c>
      <c r="S455" s="33">
        <f t="shared" si="24"/>
        <v>-10042.72</v>
      </c>
      <c r="T455" s="34" t="str">
        <f t="shared" si="3"/>
        <v>Prejuizo</v>
      </c>
    </row>
    <row r="456" ht="12.75" customHeight="1">
      <c r="A456" s="8">
        <v>2.2371483E7</v>
      </c>
      <c r="B456" s="30" t="s">
        <v>500</v>
      </c>
      <c r="C456" s="11">
        <v>165.0</v>
      </c>
      <c r="D456" s="24">
        <v>4.0</v>
      </c>
      <c r="E456" s="33">
        <f>Ocupacao_Calendario!B456*C456*31</f>
        <v>4040.85</v>
      </c>
      <c r="F456" s="33">
        <f>Ocupacao_Calendario!C456*C456*28</f>
        <v>4019.4</v>
      </c>
      <c r="G456" s="33">
        <f>Ocupacao_Calendario!D456*C456*31</f>
        <v>3682.8</v>
      </c>
      <c r="H456" s="33">
        <f>Ocupacao_Calendario!E456*C456*30</f>
        <v>3316.5</v>
      </c>
      <c r="I456" s="33">
        <f>Ocupacao_Calendario!F456*C456*31</f>
        <v>2915.55</v>
      </c>
      <c r="J456" s="33">
        <f>Ocupacao_Calendario!G456*C456*30</f>
        <v>3712.5</v>
      </c>
      <c r="K456" s="33">
        <f>Ocupacao_Calendario!H456*C456*31</f>
        <v>4092</v>
      </c>
      <c r="L456" s="33">
        <f>Ocupacao_Calendario!I456*C456*31</f>
        <v>4756.95</v>
      </c>
      <c r="M456" s="33">
        <f>Ocupacao_Calendario!J456*C456*30</f>
        <v>4603.5</v>
      </c>
      <c r="N456" s="33">
        <f>Ocupacao_Calendario!K456*C456*31</f>
        <v>4194.3</v>
      </c>
      <c r="O456" s="33">
        <f>Ocupacao_Calendario!L456*C456*30</f>
        <v>4950</v>
      </c>
      <c r="P456" s="33">
        <f>Ocupacao_Calendario!M456*C456*31</f>
        <v>4501.2</v>
      </c>
      <c r="Q456" s="33">
        <f t="shared" si="1"/>
        <v>48785.55</v>
      </c>
      <c r="R456" s="33">
        <f>IFS(D456=2,vacation_home_main_costs!$M$2,D456=3,vacation_home_main_costs!$M$3,D456=4,vacation_home_main_costs!$M$4,D456=5,vacation_home_main_costs!$M$5,D456=6,vacation_home_main_costs!$M$6)</f>
        <v>40660</v>
      </c>
      <c r="S456" s="33">
        <f t="shared" si="24"/>
        <v>8125.55</v>
      </c>
      <c r="T456" s="34" t="str">
        <f t="shared" si="3"/>
        <v>Lucro</v>
      </c>
    </row>
    <row r="457" ht="12.75" customHeight="1">
      <c r="A457" s="8">
        <v>2.2960381E7</v>
      </c>
      <c r="B457" s="30" t="s">
        <v>501</v>
      </c>
      <c r="C457" s="11">
        <v>129.0</v>
      </c>
      <c r="D457" s="24">
        <v>3.0</v>
      </c>
      <c r="E457" s="33">
        <f>Ocupacao_Calendario!B457*C457*31</f>
        <v>2599.35</v>
      </c>
      <c r="F457" s="33">
        <f>Ocupacao_Calendario!C457*C457*28</f>
        <v>2745.12</v>
      </c>
      <c r="G457" s="33">
        <f>Ocupacao_Calendario!D457*C457*31</f>
        <v>2759.31</v>
      </c>
      <c r="H457" s="33">
        <f>Ocupacao_Calendario!E457*C457*30</f>
        <v>2128.5</v>
      </c>
      <c r="I457" s="33">
        <f>Ocupacao_Calendario!F457*C457*31</f>
        <v>2119.47</v>
      </c>
      <c r="J457" s="33">
        <f>Ocupacao_Calendario!G457*C457*30</f>
        <v>3792.6</v>
      </c>
      <c r="K457" s="33">
        <f>Ocupacao_Calendario!H457*C457*31</f>
        <v>3679.08</v>
      </c>
      <c r="L457" s="33">
        <f>Ocupacao_Calendario!I457*C457*31</f>
        <v>3959.01</v>
      </c>
      <c r="M457" s="33">
        <f>Ocupacao_Calendario!J457*C457*30</f>
        <v>3134.7</v>
      </c>
      <c r="N457" s="33">
        <f>Ocupacao_Calendario!K457*C457*31</f>
        <v>3839.04</v>
      </c>
      <c r="O457" s="33">
        <f>Ocupacao_Calendario!L457*C457*30</f>
        <v>3328.2</v>
      </c>
      <c r="P457" s="33">
        <f>Ocupacao_Calendario!M457*C457*31</f>
        <v>3279.18</v>
      </c>
      <c r="Q457" s="33">
        <f t="shared" si="1"/>
        <v>37363.56</v>
      </c>
      <c r="R457" s="33">
        <f>IFS(D457=2,vacation_home_main_costs!$M$2,D457=3,vacation_home_main_costs!$M$3,D457=4,vacation_home_main_costs!$M$4,D457=5,vacation_home_main_costs!$M$5,D457=6,vacation_home_main_costs!$M$6)</f>
        <v>34800</v>
      </c>
      <c r="S457" s="33">
        <f t="shared" si="24"/>
        <v>2563.56</v>
      </c>
      <c r="T457" s="34" t="str">
        <f t="shared" si="3"/>
        <v>Lucro</v>
      </c>
    </row>
    <row r="458" ht="12.75" customHeight="1">
      <c r="A458" s="8">
        <v>1.2915421E7</v>
      </c>
      <c r="B458" s="30" t="s">
        <v>502</v>
      </c>
      <c r="C458" s="11">
        <v>156.0</v>
      </c>
      <c r="D458" s="24">
        <v>4.0</v>
      </c>
      <c r="E458" s="33">
        <f>Ocupacao_Calendario!B458*C458*31</f>
        <v>3917.16</v>
      </c>
      <c r="F458" s="33">
        <f>Ocupacao_Calendario!C458*C458*28</f>
        <v>4280.64</v>
      </c>
      <c r="G458" s="33">
        <f>Ocupacao_Calendario!D458*C458*31</f>
        <v>2901.6</v>
      </c>
      <c r="H458" s="33">
        <f>Ocupacao_Calendario!E458*C458*30</f>
        <v>4212</v>
      </c>
      <c r="I458" s="33">
        <f>Ocupacao_Calendario!F458*C458*31</f>
        <v>2659.8</v>
      </c>
      <c r="J458" s="33">
        <f>Ocupacao_Calendario!G458*C458*30</f>
        <v>4633.2</v>
      </c>
      <c r="K458" s="33">
        <f>Ocupacao_Calendario!H458*C458*31</f>
        <v>4449.12</v>
      </c>
      <c r="L458" s="33">
        <f>Ocupacao_Calendario!I458*C458*31</f>
        <v>3965.52</v>
      </c>
      <c r="M458" s="33">
        <f>Ocupacao_Calendario!J458*C458*30</f>
        <v>3650.4</v>
      </c>
      <c r="N458" s="33">
        <f>Ocupacao_Calendario!K458*C458*31</f>
        <v>4158.96</v>
      </c>
      <c r="O458" s="33">
        <f>Ocupacao_Calendario!L458*C458*30</f>
        <v>3556.8</v>
      </c>
      <c r="P458" s="33">
        <f>Ocupacao_Calendario!M458*C458*31</f>
        <v>4449.12</v>
      </c>
      <c r="Q458" s="33">
        <f t="shared" si="1"/>
        <v>46834.32</v>
      </c>
      <c r="R458" s="33">
        <f>IFS(D458=2,vacation_home_main_costs!$M$2,D458=3,vacation_home_main_costs!$M$3,D458=4,vacation_home_main_costs!$M$4,D458=5,vacation_home_main_costs!$M$5,D458=6,vacation_home_main_costs!$M$6)</f>
        <v>40660</v>
      </c>
      <c r="S458" s="33">
        <f t="shared" si="24"/>
        <v>6174.32</v>
      </c>
      <c r="T458" s="34" t="str">
        <f t="shared" si="3"/>
        <v>Lucro</v>
      </c>
    </row>
    <row r="459" ht="12.75" customHeight="1">
      <c r="A459" s="8">
        <v>2.2050349E7</v>
      </c>
      <c r="B459" s="30" t="s">
        <v>503</v>
      </c>
      <c r="C459" s="11">
        <v>109.0</v>
      </c>
      <c r="D459" s="24">
        <v>2.0</v>
      </c>
      <c r="E459" s="33">
        <f>Ocupacao_Calendario!B459*C459*31</f>
        <v>3210.05</v>
      </c>
      <c r="F459" s="33">
        <f>Ocupacao_Calendario!C459*C459*28</f>
        <v>2136.4</v>
      </c>
      <c r="G459" s="33">
        <f>Ocupacao_Calendario!D459*C459*31</f>
        <v>2331.51</v>
      </c>
      <c r="H459" s="33">
        <f>Ocupacao_Calendario!E459*C459*30</f>
        <v>1896.6</v>
      </c>
      <c r="I459" s="33">
        <f>Ocupacao_Calendario!F459*C459*31</f>
        <v>1655.71</v>
      </c>
      <c r="J459" s="33">
        <f>Ocupacao_Calendario!G459*C459*30</f>
        <v>2714.1</v>
      </c>
      <c r="K459" s="33">
        <f>Ocupacao_Calendario!H459*C459*31</f>
        <v>3176.26</v>
      </c>
      <c r="L459" s="33">
        <f>Ocupacao_Calendario!I459*C459*31</f>
        <v>3108.68</v>
      </c>
      <c r="M459" s="33">
        <f>Ocupacao_Calendario!J459*C459*30</f>
        <v>2648.7</v>
      </c>
      <c r="N459" s="33">
        <f>Ocupacao_Calendario!K459*C459*31</f>
        <v>2500.46</v>
      </c>
      <c r="O459" s="33">
        <f>Ocupacao_Calendario!L459*C459*30</f>
        <v>2387.1</v>
      </c>
      <c r="P459" s="33">
        <f>Ocupacao_Calendario!M459*C459*31</f>
        <v>2534.25</v>
      </c>
      <c r="Q459" s="33">
        <f t="shared" si="1"/>
        <v>30299.82</v>
      </c>
      <c r="R459" s="33">
        <f>IFS(D459=2,vacation_home_main_costs!$M$2,D459=3,vacation_home_main_costs!$M$3,D459=4,vacation_home_main_costs!$M$4,D459=5,vacation_home_main_costs!$M$5,D459=6,vacation_home_main_costs!$M$6)</f>
        <v>31100</v>
      </c>
      <c r="S459" s="33">
        <f t="shared" si="24"/>
        <v>-800.18</v>
      </c>
      <c r="T459" s="34" t="str">
        <f t="shared" si="3"/>
        <v>Prejuizo</v>
      </c>
    </row>
    <row r="460" ht="12.75" customHeight="1">
      <c r="A460" s="8">
        <v>2.2842354E7</v>
      </c>
      <c r="B460" s="30" t="s">
        <v>504</v>
      </c>
      <c r="C460" s="11">
        <v>99.0</v>
      </c>
      <c r="D460" s="24">
        <v>4.0</v>
      </c>
      <c r="E460" s="33">
        <f>Ocupacao_Calendario!B460*C460*31</f>
        <v>1994.85</v>
      </c>
      <c r="F460" s="33">
        <f>Ocupacao_Calendario!C460*C460*28</f>
        <v>2328.48</v>
      </c>
      <c r="G460" s="33">
        <f>Ocupacao_Calendario!D460*C460*31</f>
        <v>1872.09</v>
      </c>
      <c r="H460" s="33">
        <f>Ocupacao_Calendario!E460*C460*30</f>
        <v>2286.9</v>
      </c>
      <c r="I460" s="33">
        <f>Ocupacao_Calendario!F460*C460*31</f>
        <v>1196.91</v>
      </c>
      <c r="J460" s="33">
        <f>Ocupacao_Calendario!G460*C460*30</f>
        <v>1930.5</v>
      </c>
      <c r="K460" s="33">
        <f>Ocupacao_Calendario!H460*C460*31</f>
        <v>2455.2</v>
      </c>
      <c r="L460" s="33">
        <f>Ocupacao_Calendario!I460*C460*31</f>
        <v>2393.82</v>
      </c>
      <c r="M460" s="33">
        <f>Ocupacao_Calendario!J460*C460*30</f>
        <v>2702.7</v>
      </c>
      <c r="N460" s="33">
        <f>Ocupacao_Calendario!K460*C460*31</f>
        <v>3038.31</v>
      </c>
      <c r="O460" s="33">
        <f>Ocupacao_Calendario!L460*C460*30</f>
        <v>2197.8</v>
      </c>
      <c r="P460" s="33">
        <f>Ocupacao_Calendario!M460*C460*31</f>
        <v>2178.99</v>
      </c>
      <c r="Q460" s="33">
        <f t="shared" si="1"/>
        <v>26576.55</v>
      </c>
      <c r="R460" s="33">
        <f>IFS(D460=2,vacation_home_main_costs!$M$2,D460=3,vacation_home_main_costs!$M$3,D460=4,vacation_home_main_costs!$M$4,D460=5,vacation_home_main_costs!$M$5,D460=6,vacation_home_main_costs!$M$6)</f>
        <v>40660</v>
      </c>
      <c r="S460" s="33">
        <f t="shared" si="24"/>
        <v>-14083.45</v>
      </c>
      <c r="T460" s="34" t="str">
        <f t="shared" si="3"/>
        <v>Prejuizo</v>
      </c>
    </row>
    <row r="461" ht="12.75" customHeight="1">
      <c r="A461" s="8">
        <v>1.295325E7</v>
      </c>
      <c r="B461" s="30" t="s">
        <v>505</v>
      </c>
      <c r="C461" s="11">
        <v>78.0</v>
      </c>
      <c r="D461" s="24">
        <v>3.0</v>
      </c>
      <c r="E461" s="33">
        <f>Ocupacao_Calendario!B461*C461*31</f>
        <v>2321.28</v>
      </c>
      <c r="F461" s="33">
        <f>Ocupacao_Calendario!C461*C461*28</f>
        <v>2162.16</v>
      </c>
      <c r="G461" s="33">
        <f>Ocupacao_Calendario!D461*C461*31</f>
        <v>1523.34</v>
      </c>
      <c r="H461" s="33">
        <f>Ocupacao_Calendario!E461*C461*30</f>
        <v>2035.8</v>
      </c>
      <c r="I461" s="33">
        <f>Ocupacao_Calendario!F461*C461*31</f>
        <v>1668.42</v>
      </c>
      <c r="J461" s="33">
        <f>Ocupacao_Calendario!G461*C461*30</f>
        <v>1942.2</v>
      </c>
      <c r="K461" s="33">
        <f>Ocupacao_Calendario!H461*C461*31</f>
        <v>1958.58</v>
      </c>
      <c r="L461" s="33">
        <f>Ocupacao_Calendario!I461*C461*31</f>
        <v>2369.64</v>
      </c>
      <c r="M461" s="33">
        <f>Ocupacao_Calendario!J461*C461*30</f>
        <v>2035.8</v>
      </c>
      <c r="N461" s="33">
        <f>Ocupacao_Calendario!K461*C461*31</f>
        <v>2152.02</v>
      </c>
      <c r="O461" s="33">
        <f>Ocupacao_Calendario!L461*C461*30</f>
        <v>2316.6</v>
      </c>
      <c r="P461" s="33">
        <f>Ocupacao_Calendario!M461*C461*31</f>
        <v>2006.94</v>
      </c>
      <c r="Q461" s="33">
        <f t="shared" si="1"/>
        <v>24492.78</v>
      </c>
      <c r="R461" s="33">
        <f>IFS(D461=2,vacation_home_main_costs!$M$2,D461=3,vacation_home_main_costs!$M$3,D461=4,vacation_home_main_costs!$M$4,D461=5,vacation_home_main_costs!$M$5,D461=6,vacation_home_main_costs!$M$6)</f>
        <v>34800</v>
      </c>
      <c r="S461" s="33">
        <f t="shared" si="24"/>
        <v>-10307.22</v>
      </c>
      <c r="T461" s="34" t="str">
        <f t="shared" si="3"/>
        <v>Prejuizo</v>
      </c>
    </row>
    <row r="462" ht="12.75" customHeight="1">
      <c r="A462" s="8">
        <v>1.7497008E7</v>
      </c>
      <c r="B462" s="30" t="s">
        <v>506</v>
      </c>
      <c r="C462" s="11">
        <v>149.0</v>
      </c>
      <c r="D462" s="24">
        <v>4.0</v>
      </c>
      <c r="E462" s="33">
        <f>Ocupacao_Calendario!B462*C462*31</f>
        <v>3787.58</v>
      </c>
      <c r="F462" s="33">
        <f>Ocupacao_Calendario!C462*C462*28</f>
        <v>3170.72</v>
      </c>
      <c r="G462" s="33">
        <f>Ocupacao_Calendario!D462*C462*31</f>
        <v>2909.97</v>
      </c>
      <c r="H462" s="33">
        <f>Ocupacao_Calendario!E462*C462*30</f>
        <v>2145.6</v>
      </c>
      <c r="I462" s="33">
        <f>Ocupacao_Calendario!F462*C462*31</f>
        <v>2863.78</v>
      </c>
      <c r="J462" s="33">
        <f>Ocupacao_Calendario!G462*C462*30</f>
        <v>3710.1</v>
      </c>
      <c r="K462" s="33">
        <f>Ocupacao_Calendario!H462*C462*31</f>
        <v>4480.43</v>
      </c>
      <c r="L462" s="33">
        <f>Ocupacao_Calendario!I462*C462*31</f>
        <v>4064.72</v>
      </c>
      <c r="M462" s="33">
        <f>Ocupacao_Calendario!J462*C462*30</f>
        <v>3263.1</v>
      </c>
      <c r="N462" s="33">
        <f>Ocupacao_Calendario!K462*C462*31</f>
        <v>4619</v>
      </c>
      <c r="O462" s="33">
        <f>Ocupacao_Calendario!L462*C462*30</f>
        <v>3754.8</v>
      </c>
      <c r="P462" s="33">
        <f>Ocupacao_Calendario!M462*C462*31</f>
        <v>3325.68</v>
      </c>
      <c r="Q462" s="33">
        <f t="shared" si="1"/>
        <v>42095.48</v>
      </c>
      <c r="R462" s="33">
        <f>IFS(D462=2,vacation_home_main_costs!$M$2,D462=3,vacation_home_main_costs!$M$3,D462=4,vacation_home_main_costs!$M$4,D462=5,vacation_home_main_costs!$M$5,D462=6,vacation_home_main_costs!$M$6)</f>
        <v>40660</v>
      </c>
      <c r="S462" s="33">
        <f t="shared" si="24"/>
        <v>1435.48</v>
      </c>
      <c r="T462" s="34" t="str">
        <f t="shared" si="3"/>
        <v>Lucro</v>
      </c>
    </row>
    <row r="463" ht="12.75" customHeight="1">
      <c r="A463" s="8">
        <v>1.3825734E7</v>
      </c>
      <c r="B463" s="30" t="s">
        <v>507</v>
      </c>
      <c r="C463" s="11">
        <v>170.0</v>
      </c>
      <c r="D463" s="24">
        <v>4.0</v>
      </c>
      <c r="E463" s="33">
        <f>Ocupacao_Calendario!B463*C463*31</f>
        <v>4268.7</v>
      </c>
      <c r="F463" s="33">
        <f>Ocupacao_Calendario!C463*C463*28</f>
        <v>3522.4</v>
      </c>
      <c r="G463" s="33">
        <f>Ocupacao_Calendario!D463*C463*31</f>
        <v>3794.4</v>
      </c>
      <c r="H463" s="33">
        <f>Ocupacao_Calendario!E463*C463*30</f>
        <v>3723</v>
      </c>
      <c r="I463" s="33">
        <f>Ocupacao_Calendario!F463*C463*31</f>
        <v>4110.6</v>
      </c>
      <c r="J463" s="33">
        <f>Ocupacao_Calendario!G463*C463*30</f>
        <v>5049</v>
      </c>
      <c r="K463" s="33">
        <f>Ocupacao_Calendario!H463*C463*31</f>
        <v>4057.9</v>
      </c>
      <c r="L463" s="33">
        <f>Ocupacao_Calendario!I463*C463*31</f>
        <v>3794.4</v>
      </c>
      <c r="M463" s="33">
        <f>Ocupacao_Calendario!J463*C463*30</f>
        <v>4386</v>
      </c>
      <c r="N463" s="33">
        <f>Ocupacao_Calendario!K463*C463*31</f>
        <v>4005.2</v>
      </c>
      <c r="O463" s="33">
        <f>Ocupacao_Calendario!L463*C463*30</f>
        <v>3672</v>
      </c>
      <c r="P463" s="33">
        <f>Ocupacao_Calendario!M463*C463*31</f>
        <v>4268.7</v>
      </c>
      <c r="Q463" s="33">
        <f t="shared" si="1"/>
        <v>48652.3</v>
      </c>
      <c r="R463" s="33">
        <f>IFS(D463=2,vacation_home_main_costs!$M$2,D463=3,vacation_home_main_costs!$M$3,D463=4,vacation_home_main_costs!$M$4,D463=5,vacation_home_main_costs!$M$5,D463=6,vacation_home_main_costs!$M$6)</f>
        <v>40660</v>
      </c>
      <c r="S463" s="33">
        <f t="shared" si="24"/>
        <v>7992.3</v>
      </c>
      <c r="T463" s="34" t="str">
        <f t="shared" si="3"/>
        <v>Lucro</v>
      </c>
    </row>
    <row r="464" ht="12.75" customHeight="1">
      <c r="A464" s="8">
        <v>1.6186354E7</v>
      </c>
      <c r="B464" s="30" t="s">
        <v>508</v>
      </c>
      <c r="C464" s="11">
        <v>117.0</v>
      </c>
      <c r="D464" s="24">
        <v>3.0</v>
      </c>
      <c r="E464" s="33">
        <f>Ocupacao_Calendario!B464*C464*31</f>
        <v>3518.19</v>
      </c>
      <c r="F464" s="33">
        <f>Ocupacao_Calendario!C464*C464*28</f>
        <v>2719.08</v>
      </c>
      <c r="G464" s="33">
        <f>Ocupacao_Calendario!D464*C464*31</f>
        <v>2502.63</v>
      </c>
      <c r="H464" s="33">
        <f>Ocupacao_Calendario!E464*C464*30</f>
        <v>2948.4</v>
      </c>
      <c r="I464" s="33">
        <f>Ocupacao_Calendario!F464*C464*31</f>
        <v>3046.68</v>
      </c>
      <c r="J464" s="33">
        <f>Ocupacao_Calendario!G464*C464*30</f>
        <v>3404.7</v>
      </c>
      <c r="K464" s="33">
        <f>Ocupacao_Calendario!H464*C464*31</f>
        <v>3228.03</v>
      </c>
      <c r="L464" s="33">
        <f>Ocupacao_Calendario!I464*C464*31</f>
        <v>3155.49</v>
      </c>
      <c r="M464" s="33">
        <f>Ocupacao_Calendario!J464*C464*30</f>
        <v>3299.4</v>
      </c>
      <c r="N464" s="33">
        <f>Ocupacao_Calendario!K464*C464*31</f>
        <v>2937.87</v>
      </c>
      <c r="O464" s="33">
        <f>Ocupacao_Calendario!L464*C464*30</f>
        <v>2527.2</v>
      </c>
      <c r="P464" s="33">
        <f>Ocupacao_Calendario!M464*C464*31</f>
        <v>3300.57</v>
      </c>
      <c r="Q464" s="33">
        <f t="shared" si="1"/>
        <v>36588.24</v>
      </c>
      <c r="R464" s="33">
        <f>IFS(D464=2,vacation_home_main_costs!$M$2,D464=3,vacation_home_main_costs!$M$3,D464=4,vacation_home_main_costs!$M$4,D464=5,vacation_home_main_costs!$M$5,D464=6,vacation_home_main_costs!$M$6)</f>
        <v>34800</v>
      </c>
      <c r="S464" s="33">
        <f t="shared" si="24"/>
        <v>1788.24</v>
      </c>
      <c r="T464" s="34" t="str">
        <f t="shared" si="3"/>
        <v>Lucro</v>
      </c>
    </row>
    <row r="465" ht="12.75" customHeight="1">
      <c r="A465" s="8">
        <v>1.8748802E7</v>
      </c>
      <c r="B465" s="30" t="s">
        <v>509</v>
      </c>
      <c r="C465" s="11">
        <v>257.0</v>
      </c>
      <c r="D465" s="24">
        <v>5.0</v>
      </c>
      <c r="E465" s="33">
        <f>Ocupacao_Calendario!B465*C465*31</f>
        <v>5098.88</v>
      </c>
      <c r="F465" s="33">
        <f>Ocupacao_Calendario!C465*C465*28</f>
        <v>5900.72</v>
      </c>
      <c r="G465" s="33">
        <f>Ocupacao_Calendario!D465*C465*31</f>
        <v>5178.55</v>
      </c>
      <c r="H465" s="33">
        <f>Ocupacao_Calendario!E465*C465*30</f>
        <v>5705.4</v>
      </c>
      <c r="I465" s="33">
        <f>Ocupacao_Calendario!F465*C465*31</f>
        <v>5019.21</v>
      </c>
      <c r="J465" s="33">
        <f>Ocupacao_Calendario!G465*C465*30</f>
        <v>5242.8</v>
      </c>
      <c r="K465" s="33">
        <f>Ocupacao_Calendario!H465*C465*31</f>
        <v>7010.96</v>
      </c>
      <c r="L465" s="33">
        <f>Ocupacao_Calendario!I465*C465*31</f>
        <v>7409.31</v>
      </c>
      <c r="M465" s="33">
        <f>Ocupacao_Calendario!J465*C465*30</f>
        <v>7247.4</v>
      </c>
      <c r="N465" s="33">
        <f>Ocupacao_Calendario!K465*C465*31</f>
        <v>6453.27</v>
      </c>
      <c r="O465" s="33">
        <f>Ocupacao_Calendario!L465*C465*30</f>
        <v>7632.9</v>
      </c>
      <c r="P465" s="33">
        <f>Ocupacao_Calendario!M465*C465*31</f>
        <v>5815.91</v>
      </c>
      <c r="Q465" s="33">
        <f t="shared" si="1"/>
        <v>73715.31</v>
      </c>
      <c r="R465" s="33">
        <f>IFS(D465=2,vacation_home_main_costs!$M$2,D465=3,vacation_home_main_costs!$M$3,D465=4,vacation_home_main_costs!$M$4,D465=5,vacation_home_main_costs!$M$5,D465=6,vacation_home_main_costs!$M$6)</f>
        <v>45400</v>
      </c>
      <c r="S465" s="33">
        <f t="shared" si="24"/>
        <v>28315.31</v>
      </c>
      <c r="T465" s="34" t="str">
        <f t="shared" si="3"/>
        <v>Lucro</v>
      </c>
    </row>
    <row r="466" ht="12.75" customHeight="1">
      <c r="A466" s="8">
        <v>2.2360041E7</v>
      </c>
      <c r="B466" s="30" t="s">
        <v>510</v>
      </c>
      <c r="C466" s="11">
        <v>93.0</v>
      </c>
      <c r="D466" s="24">
        <v>4.0</v>
      </c>
      <c r="E466" s="33">
        <f>Ocupacao_Calendario!B466*C466*31</f>
        <v>1902.78</v>
      </c>
      <c r="F466" s="33">
        <f>Ocupacao_Calendario!C466*C466*28</f>
        <v>2395.68</v>
      </c>
      <c r="G466" s="33">
        <f>Ocupacao_Calendario!D466*C466*31</f>
        <v>2018.1</v>
      </c>
      <c r="H466" s="33">
        <f>Ocupacao_Calendario!E466*C466*30</f>
        <v>1841.4</v>
      </c>
      <c r="I466" s="33">
        <f>Ocupacao_Calendario!F466*C466*31</f>
        <v>1845.12</v>
      </c>
      <c r="J466" s="33">
        <f>Ocupacao_Calendario!G466*C466*30</f>
        <v>2734.2</v>
      </c>
      <c r="K466" s="33">
        <f>Ocupacao_Calendario!H466*C466*31</f>
        <v>2191.08</v>
      </c>
      <c r="L466" s="33">
        <f>Ocupacao_Calendario!I466*C466*31</f>
        <v>2767.68</v>
      </c>
      <c r="M466" s="33">
        <f>Ocupacao_Calendario!J466*C466*30</f>
        <v>2790</v>
      </c>
      <c r="N466" s="33">
        <f>Ocupacao_Calendario!K466*C466*31</f>
        <v>2191.08</v>
      </c>
      <c r="O466" s="33">
        <f>Ocupacao_Calendario!L466*C466*30</f>
        <v>2343.6</v>
      </c>
      <c r="P466" s="33">
        <f>Ocupacao_Calendario!M466*C466*31</f>
        <v>2537.04</v>
      </c>
      <c r="Q466" s="33">
        <f t="shared" si="1"/>
        <v>27557.76</v>
      </c>
      <c r="R466" s="33">
        <f>IFS(D466=2,vacation_home_main_costs!$M$2,D466=3,vacation_home_main_costs!$M$3,D466=4,vacation_home_main_costs!$M$4,D466=5,vacation_home_main_costs!$M$5,D466=6,vacation_home_main_costs!$M$6)</f>
        <v>40660</v>
      </c>
      <c r="S466" s="33">
        <f t="shared" si="24"/>
        <v>-13102.24</v>
      </c>
      <c r="T466" s="34" t="str">
        <f t="shared" si="3"/>
        <v>Prejuizo</v>
      </c>
    </row>
    <row r="467" ht="12.75" customHeight="1">
      <c r="A467" s="8">
        <v>1.4300396E7</v>
      </c>
      <c r="B467" s="30" t="s">
        <v>511</v>
      </c>
      <c r="C467" s="11">
        <v>169.0</v>
      </c>
      <c r="D467" s="24">
        <v>5.0</v>
      </c>
      <c r="E467" s="33">
        <f>Ocupacao_Calendario!B467*C467*31</f>
        <v>5134.22</v>
      </c>
      <c r="F467" s="33">
        <f>Ocupacao_Calendario!C467*C467*28</f>
        <v>3359.72</v>
      </c>
      <c r="G467" s="33">
        <f>Ocupacao_Calendario!D467*C467*31</f>
        <v>3457.74</v>
      </c>
      <c r="H467" s="33">
        <f>Ocupacao_Calendario!E467*C467*30</f>
        <v>2687.1</v>
      </c>
      <c r="I467" s="33">
        <f>Ocupacao_Calendario!F467*C467*31</f>
        <v>4400.76</v>
      </c>
      <c r="J467" s="33">
        <f>Ocupacao_Calendario!G467*C467*30</f>
        <v>3954.6</v>
      </c>
      <c r="K467" s="33">
        <f>Ocupacao_Calendario!H467*C467*31</f>
        <v>5029.44</v>
      </c>
      <c r="L467" s="33">
        <f>Ocupacao_Calendario!I467*C467*31</f>
        <v>4191.2</v>
      </c>
      <c r="M467" s="33">
        <f>Ocupacao_Calendario!J467*C467*30</f>
        <v>4258.8</v>
      </c>
      <c r="N467" s="33">
        <f>Ocupacao_Calendario!K467*C467*31</f>
        <v>4715.1</v>
      </c>
      <c r="O467" s="33">
        <f>Ocupacao_Calendario!L467*C467*30</f>
        <v>4563</v>
      </c>
      <c r="P467" s="33">
        <f>Ocupacao_Calendario!M467*C467*31</f>
        <v>3772.08</v>
      </c>
      <c r="Q467" s="33">
        <f t="shared" si="1"/>
        <v>49523.76</v>
      </c>
      <c r="R467" s="33">
        <f>IFS(D467=2,vacation_home_main_costs!$M$2,D467=3,vacation_home_main_costs!$M$3,D467=4,vacation_home_main_costs!$M$4,D467=5,vacation_home_main_costs!$M$5,D467=6,vacation_home_main_costs!$M$6)</f>
        <v>45400</v>
      </c>
      <c r="S467" s="33">
        <f t="shared" si="24"/>
        <v>4123.76</v>
      </c>
      <c r="T467" s="34" t="str">
        <f t="shared" si="3"/>
        <v>Lucro</v>
      </c>
    </row>
    <row r="468" ht="12.75" customHeight="1">
      <c r="A468" s="8">
        <v>1.4664694E7</v>
      </c>
      <c r="B468" s="30" t="s">
        <v>512</v>
      </c>
      <c r="C468" s="11">
        <v>89.0</v>
      </c>
      <c r="D468" s="24">
        <v>3.0</v>
      </c>
      <c r="E468" s="33">
        <f>Ocupacao_Calendario!B468*C468*31</f>
        <v>2676.23</v>
      </c>
      <c r="F468" s="33">
        <f>Ocupacao_Calendario!C468*C468*28</f>
        <v>1669.64</v>
      </c>
      <c r="G468" s="33">
        <f>Ocupacao_Calendario!D468*C468*31</f>
        <v>2179.61</v>
      </c>
      <c r="H468" s="33">
        <f>Ocupacao_Calendario!E468*C468*30</f>
        <v>1548.6</v>
      </c>
      <c r="I468" s="33">
        <f>Ocupacao_Calendario!F468*C468*31</f>
        <v>1158.78</v>
      </c>
      <c r="J468" s="33">
        <f>Ocupacao_Calendario!G468*C468*30</f>
        <v>2082.6</v>
      </c>
      <c r="K468" s="33">
        <f>Ocupacao_Calendario!H468*C468*31</f>
        <v>2124.43</v>
      </c>
      <c r="L468" s="33">
        <f>Ocupacao_Calendario!I468*C468*31</f>
        <v>2400.33</v>
      </c>
      <c r="M468" s="33">
        <f>Ocupacao_Calendario!J468*C468*30</f>
        <v>2376.3</v>
      </c>
      <c r="N468" s="33">
        <f>Ocupacao_Calendario!K468*C468*31</f>
        <v>2207.2</v>
      </c>
      <c r="O468" s="33">
        <f>Ocupacao_Calendario!L468*C468*30</f>
        <v>2563.2</v>
      </c>
      <c r="P468" s="33">
        <f>Ocupacao_Calendario!M468*C468*31</f>
        <v>2538.28</v>
      </c>
      <c r="Q468" s="33">
        <f t="shared" si="1"/>
        <v>25525.2</v>
      </c>
      <c r="R468" s="33">
        <f>IFS(D468=2,vacation_home_main_costs!$M$2,D468=3,vacation_home_main_costs!$M$3,D468=4,vacation_home_main_costs!$M$4,D468=5,vacation_home_main_costs!$M$5,D468=6,vacation_home_main_costs!$M$6)</f>
        <v>34800</v>
      </c>
      <c r="S468" s="33">
        <f t="shared" si="24"/>
        <v>-9274.8</v>
      </c>
      <c r="T468" s="34" t="str">
        <f t="shared" si="3"/>
        <v>Prejuizo</v>
      </c>
    </row>
    <row r="469" ht="12.75" customHeight="1">
      <c r="A469" s="8">
        <v>1.9428269E7</v>
      </c>
      <c r="B469" s="30" t="s">
        <v>513</v>
      </c>
      <c r="C469" s="11">
        <v>83.0</v>
      </c>
      <c r="D469" s="24">
        <v>3.0</v>
      </c>
      <c r="E469" s="33">
        <f>Ocupacao_Calendario!B469*C469*31</f>
        <v>2006.94</v>
      </c>
      <c r="F469" s="33">
        <f>Ocupacao_Calendario!C469*C469*28</f>
        <v>2045.12</v>
      </c>
      <c r="G469" s="33">
        <f>Ocupacao_Calendario!D469*C469*31</f>
        <v>2084.13</v>
      </c>
      <c r="H469" s="33">
        <f>Ocupacao_Calendario!E469*C469*30</f>
        <v>1718.1</v>
      </c>
      <c r="I469" s="33">
        <f>Ocupacao_Calendario!F469*C469*31</f>
        <v>2032.67</v>
      </c>
      <c r="J469" s="33">
        <f>Ocupacao_Calendario!G469*C469*30</f>
        <v>2465.1</v>
      </c>
      <c r="K469" s="33">
        <f>Ocupacao_Calendario!H469*C469*31</f>
        <v>2367.16</v>
      </c>
      <c r="L469" s="33">
        <f>Ocupacao_Calendario!I469*C469*31</f>
        <v>2315.7</v>
      </c>
      <c r="M469" s="33">
        <f>Ocupacao_Calendario!J469*C469*30</f>
        <v>2265.9</v>
      </c>
      <c r="N469" s="33">
        <f>Ocupacao_Calendario!K469*C469*31</f>
        <v>2289.97</v>
      </c>
      <c r="O469" s="33">
        <f>Ocupacao_Calendario!L469*C469*30</f>
        <v>2315.7</v>
      </c>
      <c r="P469" s="33">
        <f>Ocupacao_Calendario!M469*C469*31</f>
        <v>2058.4</v>
      </c>
      <c r="Q469" s="33">
        <f t="shared" si="1"/>
        <v>25964.89</v>
      </c>
      <c r="R469" s="33">
        <f>IFS(D469=2,vacation_home_main_costs!$M$2,D469=3,vacation_home_main_costs!$M$3,D469=4,vacation_home_main_costs!$M$4,D469=5,vacation_home_main_costs!$M$5,D469=6,vacation_home_main_costs!$M$6)</f>
        <v>34800</v>
      </c>
      <c r="S469" s="33">
        <f t="shared" si="24"/>
        <v>-8835.11</v>
      </c>
      <c r="T469" s="34" t="str">
        <f t="shared" si="3"/>
        <v>Prejuizo</v>
      </c>
    </row>
    <row r="470" ht="12.75" customHeight="1">
      <c r="A470" s="8">
        <v>1.5159734E7</v>
      </c>
      <c r="B470" s="30" t="s">
        <v>514</v>
      </c>
      <c r="C470" s="11">
        <v>151.0</v>
      </c>
      <c r="D470" s="24">
        <v>5.0</v>
      </c>
      <c r="E470" s="33">
        <f>Ocupacao_Calendario!B470*C470*31</f>
        <v>3183.08</v>
      </c>
      <c r="F470" s="33">
        <f>Ocupacao_Calendario!C470*C470*28</f>
        <v>4228</v>
      </c>
      <c r="G470" s="33">
        <f>Ocupacao_Calendario!D470*C470*31</f>
        <v>2059.64</v>
      </c>
      <c r="H470" s="33">
        <f>Ocupacao_Calendario!E470*C470*30</f>
        <v>2627.4</v>
      </c>
      <c r="I470" s="33">
        <f>Ocupacao_Calendario!F470*C470*31</f>
        <v>3089.46</v>
      </c>
      <c r="J470" s="33">
        <f>Ocupacao_Calendario!G470*C470*30</f>
        <v>3125.7</v>
      </c>
      <c r="K470" s="33">
        <f>Ocupacao_Calendario!H470*C470*31</f>
        <v>3932.04</v>
      </c>
      <c r="L470" s="33">
        <f>Ocupacao_Calendario!I470*C470*31</f>
        <v>4446.95</v>
      </c>
      <c r="M470" s="33">
        <f>Ocupacao_Calendario!J470*C470*30</f>
        <v>3352.2</v>
      </c>
      <c r="N470" s="33">
        <f>Ocupacao_Calendario!K470*C470*31</f>
        <v>3932.04</v>
      </c>
      <c r="O470" s="33">
        <f>Ocupacao_Calendario!L470*C470*30</f>
        <v>4212.9</v>
      </c>
      <c r="P470" s="33">
        <f>Ocupacao_Calendario!M470*C470*31</f>
        <v>4446.95</v>
      </c>
      <c r="Q470" s="33">
        <f t="shared" si="1"/>
        <v>42636.36</v>
      </c>
      <c r="R470" s="33">
        <f>IFS(D470=2,vacation_home_main_costs!$M$2,D470=3,vacation_home_main_costs!$M$3,D470=4,vacation_home_main_costs!$M$4,D470=5,vacation_home_main_costs!$M$5,D470=6,vacation_home_main_costs!$M$6)</f>
        <v>45400</v>
      </c>
      <c r="S470" s="33">
        <f t="shared" si="24"/>
        <v>-2763.64</v>
      </c>
      <c r="T470" s="34" t="str">
        <f t="shared" si="3"/>
        <v>Prejuizo</v>
      </c>
    </row>
    <row r="471" ht="12.75" customHeight="1">
      <c r="A471" s="8">
        <v>2.1177012E7</v>
      </c>
      <c r="B471" s="30" t="s">
        <v>515</v>
      </c>
      <c r="C471" s="11">
        <v>120.0</v>
      </c>
      <c r="D471" s="24">
        <v>2.0</v>
      </c>
      <c r="E471" s="33">
        <f>Ocupacao_Calendario!B471*C471*31</f>
        <v>2566.8</v>
      </c>
      <c r="F471" s="33">
        <f>Ocupacao_Calendario!C471*C471*28</f>
        <v>2385.6</v>
      </c>
      <c r="G471" s="33">
        <f>Ocupacao_Calendario!D471*C471*31</f>
        <v>2715.6</v>
      </c>
      <c r="H471" s="33">
        <f>Ocupacao_Calendario!E471*C471*30</f>
        <v>2628</v>
      </c>
      <c r="I471" s="33">
        <f>Ocupacao_Calendario!F471*C471*31</f>
        <v>2418</v>
      </c>
      <c r="J471" s="33">
        <f>Ocupacao_Calendario!G471*C471*30</f>
        <v>2520</v>
      </c>
      <c r="K471" s="33">
        <f>Ocupacao_Calendario!H471*C471*31</f>
        <v>2715.6</v>
      </c>
      <c r="L471" s="33">
        <f>Ocupacao_Calendario!I471*C471*31</f>
        <v>3199.2</v>
      </c>
      <c r="M471" s="33">
        <f>Ocupacao_Calendario!J471*C471*30</f>
        <v>2880</v>
      </c>
      <c r="N471" s="33">
        <f>Ocupacao_Calendario!K471*C471*31</f>
        <v>3682.8</v>
      </c>
      <c r="O471" s="33">
        <f>Ocupacao_Calendario!L471*C471*30</f>
        <v>2700</v>
      </c>
      <c r="P471" s="33">
        <f>Ocupacao_Calendario!M471*C471*31</f>
        <v>2938.8</v>
      </c>
      <c r="Q471" s="33">
        <f t="shared" si="1"/>
        <v>33350.4</v>
      </c>
      <c r="R471" s="33">
        <f>IFS(D471=2,vacation_home_main_costs!$M$2,D471=3,vacation_home_main_costs!$M$3,D471=4,vacation_home_main_costs!$M$4,D471=5,vacation_home_main_costs!$M$5,D471=6,vacation_home_main_costs!$M$6)</f>
        <v>31100</v>
      </c>
      <c r="S471" s="33">
        <f t="shared" si="24"/>
        <v>2250.4</v>
      </c>
      <c r="T471" s="34" t="str">
        <f t="shared" si="3"/>
        <v>Lucro</v>
      </c>
    </row>
    <row r="472" ht="12.75" customHeight="1">
      <c r="A472" s="8">
        <v>1.5998055E7</v>
      </c>
      <c r="B472" s="30" t="s">
        <v>516</v>
      </c>
      <c r="C472" s="11">
        <v>99.0</v>
      </c>
      <c r="D472" s="24">
        <v>3.0</v>
      </c>
      <c r="E472" s="33">
        <f>Ocupacao_Calendario!B472*C472*31</f>
        <v>2301.75</v>
      </c>
      <c r="F472" s="33">
        <f>Ocupacao_Calendario!C472*C472*28</f>
        <v>2106.72</v>
      </c>
      <c r="G472" s="33">
        <f>Ocupacao_Calendario!D472*C472*31</f>
        <v>1657.26</v>
      </c>
      <c r="H472" s="33">
        <f>Ocupacao_Calendario!E472*C472*30</f>
        <v>2316.6</v>
      </c>
      <c r="I472" s="33">
        <f>Ocupacao_Calendario!F472*C472*31</f>
        <v>1687.95</v>
      </c>
      <c r="J472" s="33">
        <f>Ocupacao_Calendario!G472*C472*30</f>
        <v>2197.8</v>
      </c>
      <c r="K472" s="33">
        <f>Ocupacao_Calendario!H472*C472*31</f>
        <v>2363.13</v>
      </c>
      <c r="L472" s="33">
        <f>Ocupacao_Calendario!I472*C472*31</f>
        <v>2823.48</v>
      </c>
      <c r="M472" s="33">
        <f>Ocupacao_Calendario!J472*C472*30</f>
        <v>2970</v>
      </c>
      <c r="N472" s="33">
        <f>Ocupacao_Calendario!K472*C472*31</f>
        <v>2363.13</v>
      </c>
      <c r="O472" s="33">
        <f>Ocupacao_Calendario!L472*C472*30</f>
        <v>2910.6</v>
      </c>
      <c r="P472" s="33">
        <f>Ocupacao_Calendario!M472*C472*31</f>
        <v>3038.31</v>
      </c>
      <c r="Q472" s="33">
        <f t="shared" si="1"/>
        <v>28736.73</v>
      </c>
      <c r="R472" s="33">
        <f>IFS(D472=2,vacation_home_main_costs!$M$2,D472=3,vacation_home_main_costs!$M$3,D472=4,vacation_home_main_costs!$M$4,D472=5,vacation_home_main_costs!$M$5,D472=6,vacation_home_main_costs!$M$6)</f>
        <v>34800</v>
      </c>
      <c r="S472" s="33">
        <f t="shared" si="24"/>
        <v>-6063.27</v>
      </c>
      <c r="T472" s="34" t="str">
        <f t="shared" si="3"/>
        <v>Prejuizo</v>
      </c>
    </row>
    <row r="473" ht="12.75" customHeight="1">
      <c r="A473" s="8">
        <v>1.6017879E7</v>
      </c>
      <c r="B473" s="30" t="s">
        <v>517</v>
      </c>
      <c r="C473" s="11">
        <v>175.0</v>
      </c>
      <c r="D473" s="24">
        <v>5.0</v>
      </c>
      <c r="E473" s="33">
        <f>Ocupacao_Calendario!B473*C473*31</f>
        <v>3960.25</v>
      </c>
      <c r="F473" s="33">
        <f>Ocupacao_Calendario!C473*C473*28</f>
        <v>3920</v>
      </c>
      <c r="G473" s="33">
        <f>Ocupacao_Calendario!D473*C473*31</f>
        <v>4665.5</v>
      </c>
      <c r="H473" s="33">
        <f>Ocupacao_Calendario!E473*C473*30</f>
        <v>3885</v>
      </c>
      <c r="I473" s="33">
        <f>Ocupacao_Calendario!F473*C473*31</f>
        <v>4123</v>
      </c>
      <c r="J473" s="33">
        <f>Ocupacao_Calendario!G473*C473*30</f>
        <v>4095</v>
      </c>
      <c r="K473" s="33">
        <f>Ocupacao_Calendario!H473*C473*31</f>
        <v>4340</v>
      </c>
      <c r="L473" s="33">
        <f>Ocupacao_Calendario!I473*C473*31</f>
        <v>4665.5</v>
      </c>
      <c r="M473" s="33">
        <f>Ocupacao_Calendario!J473*C473*30</f>
        <v>5145</v>
      </c>
      <c r="N473" s="33">
        <f>Ocupacao_Calendario!K473*C473*31</f>
        <v>4231.5</v>
      </c>
      <c r="O473" s="33">
        <f>Ocupacao_Calendario!L473*C473*30</f>
        <v>4252.5</v>
      </c>
      <c r="P473" s="33">
        <f>Ocupacao_Calendario!M473*C473*31</f>
        <v>4665.5</v>
      </c>
      <c r="Q473" s="33">
        <f t="shared" si="1"/>
        <v>51948.75</v>
      </c>
      <c r="R473" s="33">
        <f>IFS(D473=2,vacation_home_main_costs!$M$2,D473=3,vacation_home_main_costs!$M$3,D473=4,vacation_home_main_costs!$M$4,D473=5,vacation_home_main_costs!$M$5,D473=6,vacation_home_main_costs!$M$6)</f>
        <v>45400</v>
      </c>
      <c r="S473" s="33">
        <f t="shared" si="24"/>
        <v>6548.75</v>
      </c>
      <c r="T473" s="34" t="str">
        <f t="shared" si="3"/>
        <v>Lucro</v>
      </c>
    </row>
    <row r="474" ht="12.75" customHeight="1">
      <c r="A474" s="8">
        <v>1.626816E7</v>
      </c>
      <c r="B474" s="30" t="s">
        <v>518</v>
      </c>
      <c r="C474" s="11">
        <v>139.0</v>
      </c>
      <c r="D474" s="24">
        <v>3.0</v>
      </c>
      <c r="E474" s="33">
        <f>Ocupacao_Calendario!B474*C474*31</f>
        <v>3317.93</v>
      </c>
      <c r="F474" s="33">
        <f>Ocupacao_Calendario!C474*C474*28</f>
        <v>2957.92</v>
      </c>
      <c r="G474" s="33">
        <f>Ocupacao_Calendario!D474*C474*31</f>
        <v>3490.29</v>
      </c>
      <c r="H474" s="33">
        <f>Ocupacao_Calendario!E474*C474*30</f>
        <v>2043.3</v>
      </c>
      <c r="I474" s="33">
        <f>Ocupacao_Calendario!F474*C474*31</f>
        <v>2456.13</v>
      </c>
      <c r="J474" s="33">
        <f>Ocupacao_Calendario!G474*C474*30</f>
        <v>3085.8</v>
      </c>
      <c r="K474" s="33">
        <f>Ocupacao_Calendario!H474*C474*31</f>
        <v>3102.48</v>
      </c>
      <c r="L474" s="33">
        <f>Ocupacao_Calendario!I474*C474*31</f>
        <v>3835.01</v>
      </c>
      <c r="M474" s="33">
        <f>Ocupacao_Calendario!J474*C474*30</f>
        <v>3169.2</v>
      </c>
      <c r="N474" s="33">
        <f>Ocupacao_Calendario!K474*C474*31</f>
        <v>3059.39</v>
      </c>
      <c r="O474" s="33">
        <f>Ocupacao_Calendario!L474*C474*30</f>
        <v>3419.4</v>
      </c>
      <c r="P474" s="33">
        <f>Ocupacao_Calendario!M474*C474*31</f>
        <v>4093.55</v>
      </c>
      <c r="Q474" s="33">
        <f t="shared" si="1"/>
        <v>38030.4</v>
      </c>
      <c r="R474" s="33">
        <f>IFS(D474=2,vacation_home_main_costs!$M$2,D474=3,vacation_home_main_costs!$M$3,D474=4,vacation_home_main_costs!$M$4,D474=5,vacation_home_main_costs!$M$5,D474=6,vacation_home_main_costs!$M$6)</f>
        <v>34800</v>
      </c>
      <c r="S474" s="33">
        <f t="shared" si="24"/>
        <v>3230.4</v>
      </c>
      <c r="T474" s="34" t="str">
        <f t="shared" si="3"/>
        <v>Lucro</v>
      </c>
    </row>
    <row r="475" ht="12.75" customHeight="1">
      <c r="A475" s="8">
        <v>1.6733936E7</v>
      </c>
      <c r="B475" s="30" t="s">
        <v>519</v>
      </c>
      <c r="C475" s="11">
        <v>80.0</v>
      </c>
      <c r="D475" s="24">
        <v>2.0</v>
      </c>
      <c r="E475" s="33">
        <f>Ocupacao_Calendario!B475*C475*31</f>
        <v>1835.2</v>
      </c>
      <c r="F475" s="33">
        <f>Ocupacao_Calendario!C475*C475*28</f>
        <v>1568</v>
      </c>
      <c r="G475" s="33">
        <f>Ocupacao_Calendario!D475*C475*31</f>
        <v>1909.6</v>
      </c>
      <c r="H475" s="33">
        <f>Ocupacao_Calendario!E475*C475*30</f>
        <v>1392</v>
      </c>
      <c r="I475" s="33">
        <f>Ocupacao_Calendario!F475*C475*31</f>
        <v>1215.2</v>
      </c>
      <c r="J475" s="33">
        <f>Ocupacao_Calendario!G475*C475*30</f>
        <v>2280</v>
      </c>
      <c r="K475" s="33">
        <f>Ocupacao_Calendario!H475*C475*31</f>
        <v>2058.4</v>
      </c>
      <c r="L475" s="33">
        <f>Ocupacao_Calendario!I475*C475*31</f>
        <v>1959.2</v>
      </c>
      <c r="M475" s="33">
        <f>Ocupacao_Calendario!J475*C475*30</f>
        <v>1800</v>
      </c>
      <c r="N475" s="33">
        <f>Ocupacao_Calendario!K475*C475*31</f>
        <v>2083.2</v>
      </c>
      <c r="O475" s="33">
        <f>Ocupacao_Calendario!L475*C475*30</f>
        <v>1776</v>
      </c>
      <c r="P475" s="33">
        <f>Ocupacao_Calendario!M475*C475*31</f>
        <v>1810.4</v>
      </c>
      <c r="Q475" s="33">
        <f t="shared" si="1"/>
        <v>21687.2</v>
      </c>
      <c r="R475" s="33">
        <f>IFS(D475=2,vacation_home_main_costs!$M$2,D475=3,vacation_home_main_costs!$M$3,D475=4,vacation_home_main_costs!$M$4,D475=5,vacation_home_main_costs!$M$5,D475=6,vacation_home_main_costs!$M$6)</f>
        <v>31100</v>
      </c>
      <c r="S475" s="33">
        <f t="shared" si="24"/>
        <v>-9412.8</v>
      </c>
      <c r="T475" s="34" t="str">
        <f t="shared" si="3"/>
        <v>Prejuizo</v>
      </c>
    </row>
    <row r="476" ht="12.75" customHeight="1">
      <c r="A476" s="8">
        <v>2.2504951E7</v>
      </c>
      <c r="B476" s="30" t="s">
        <v>520</v>
      </c>
      <c r="C476" s="11">
        <v>129.0</v>
      </c>
      <c r="D476" s="24">
        <v>3.0</v>
      </c>
      <c r="E476" s="33">
        <f>Ocupacao_Calendario!B476*C476*31</f>
        <v>2759.31</v>
      </c>
      <c r="F476" s="33">
        <f>Ocupacao_Calendario!C476*C476*28</f>
        <v>2781.24</v>
      </c>
      <c r="G476" s="33">
        <f>Ocupacao_Calendario!D476*C476*31</f>
        <v>2239.44</v>
      </c>
      <c r="H476" s="33">
        <f>Ocupacao_Calendario!E476*C476*30</f>
        <v>2670.3</v>
      </c>
      <c r="I476" s="33">
        <f>Ocupacao_Calendario!F476*C476*31</f>
        <v>1999.5</v>
      </c>
      <c r="J476" s="33">
        <f>Ocupacao_Calendario!G476*C476*30</f>
        <v>3870</v>
      </c>
      <c r="K476" s="33">
        <f>Ocupacao_Calendario!H476*C476*31</f>
        <v>3919.02</v>
      </c>
      <c r="L476" s="33">
        <f>Ocupacao_Calendario!I476*C476*31</f>
        <v>3599.1</v>
      </c>
      <c r="M476" s="33">
        <f>Ocupacao_Calendario!J476*C476*30</f>
        <v>3753.9</v>
      </c>
      <c r="N476" s="33">
        <f>Ocupacao_Calendario!K476*C476*31</f>
        <v>3719.07</v>
      </c>
      <c r="O476" s="33">
        <f>Ocupacao_Calendario!L476*C476*30</f>
        <v>3870</v>
      </c>
      <c r="P476" s="33">
        <f>Ocupacao_Calendario!M476*C476*31</f>
        <v>2959.26</v>
      </c>
      <c r="Q476" s="33">
        <f t="shared" si="1"/>
        <v>38140.14</v>
      </c>
      <c r="R476" s="33">
        <f>IFS(D476=2,vacation_home_main_costs!$M$2,D476=3,vacation_home_main_costs!$M$3,D476=4,vacation_home_main_costs!$M$4,D476=5,vacation_home_main_costs!$M$5,D476=6,vacation_home_main_costs!$M$6)</f>
        <v>34800</v>
      </c>
      <c r="S476" s="33">
        <f t="shared" si="24"/>
        <v>3340.14</v>
      </c>
      <c r="T476" s="34" t="str">
        <f t="shared" si="3"/>
        <v>Lucro</v>
      </c>
    </row>
    <row r="477" ht="12.75" customHeight="1">
      <c r="A477" s="8">
        <v>2.3964247E7</v>
      </c>
      <c r="B477" s="30" t="s">
        <v>521</v>
      </c>
      <c r="C477" s="11">
        <v>94.0</v>
      </c>
      <c r="D477" s="24">
        <v>3.0</v>
      </c>
      <c r="E477" s="33">
        <f>Ocupacao_Calendario!B477*C477*31</f>
        <v>2360.34</v>
      </c>
      <c r="F477" s="33">
        <f>Ocupacao_Calendario!C477*C477*28</f>
        <v>1947.68</v>
      </c>
      <c r="G477" s="33">
        <f>Ocupacao_Calendario!D477*C477*31</f>
        <v>2476.9</v>
      </c>
      <c r="H477" s="33">
        <f>Ocupacao_Calendario!E477*C477*30</f>
        <v>2481.6</v>
      </c>
      <c r="I477" s="33">
        <f>Ocupacao_Calendario!F477*C477*31</f>
        <v>1602.7</v>
      </c>
      <c r="J477" s="33">
        <f>Ocupacao_Calendario!G477*C477*30</f>
        <v>1833</v>
      </c>
      <c r="K477" s="33">
        <f>Ocupacao_Calendario!H477*C477*31</f>
        <v>2710.02</v>
      </c>
      <c r="L477" s="33">
        <f>Ocupacao_Calendario!I477*C477*31</f>
        <v>2302.06</v>
      </c>
      <c r="M477" s="33">
        <f>Ocupacao_Calendario!J477*C477*30</f>
        <v>2679</v>
      </c>
      <c r="N477" s="33">
        <f>Ocupacao_Calendario!K477*C477*31</f>
        <v>2302.06</v>
      </c>
      <c r="O477" s="33">
        <f>Ocupacao_Calendario!L477*C477*30</f>
        <v>2115</v>
      </c>
      <c r="P477" s="33">
        <f>Ocupacao_Calendario!M477*C477*31</f>
        <v>1981.52</v>
      </c>
      <c r="Q477" s="33">
        <f t="shared" si="1"/>
        <v>26791.88</v>
      </c>
      <c r="R477" s="33">
        <f>IFS(D477=2,vacation_home_main_costs!$M$2,D477=3,vacation_home_main_costs!$M$3,D477=4,vacation_home_main_costs!$M$4,D477=5,vacation_home_main_costs!$M$5,D477=6,vacation_home_main_costs!$M$6)</f>
        <v>34800</v>
      </c>
      <c r="S477" s="33">
        <f t="shared" si="24"/>
        <v>-8008.12</v>
      </c>
      <c r="T477" s="34" t="str">
        <f t="shared" si="3"/>
        <v>Prejuizo</v>
      </c>
    </row>
    <row r="478" ht="12.75" customHeight="1">
      <c r="A478" s="8">
        <v>1.7078035E7</v>
      </c>
      <c r="B478" s="30" t="s">
        <v>522</v>
      </c>
      <c r="C478" s="11">
        <v>159.0</v>
      </c>
      <c r="D478" s="24">
        <v>5.0</v>
      </c>
      <c r="E478" s="33">
        <f>Ocupacao_Calendario!B478*C478*31</f>
        <v>3647.46</v>
      </c>
      <c r="F478" s="33">
        <f>Ocupacao_Calendario!C478*C478*28</f>
        <v>3116.4</v>
      </c>
      <c r="G478" s="33">
        <f>Ocupacao_Calendario!D478*C478*31</f>
        <v>3006.69</v>
      </c>
      <c r="H478" s="33">
        <f>Ocupacao_Calendario!E478*C478*30</f>
        <v>2623.5</v>
      </c>
      <c r="I478" s="33">
        <f>Ocupacao_Calendario!F478*C478*31</f>
        <v>3302.43</v>
      </c>
      <c r="J478" s="33">
        <f>Ocupacao_Calendario!G478*C478*30</f>
        <v>3339</v>
      </c>
      <c r="K478" s="33">
        <f>Ocupacao_Calendario!H478*C478*31</f>
        <v>4091.07</v>
      </c>
      <c r="L478" s="33">
        <f>Ocupacao_Calendario!I478*C478*31</f>
        <v>3401.01</v>
      </c>
      <c r="M478" s="33">
        <f>Ocupacao_Calendario!J478*C478*30</f>
        <v>4531.5</v>
      </c>
      <c r="N478" s="33">
        <f>Ocupacao_Calendario!K478*C478*31</f>
        <v>4534.68</v>
      </c>
      <c r="O478" s="33">
        <f>Ocupacao_Calendario!L478*C478*30</f>
        <v>4436.1</v>
      </c>
      <c r="P478" s="33">
        <f>Ocupacao_Calendario!M478*C478*31</f>
        <v>4830.42</v>
      </c>
      <c r="Q478" s="33">
        <f t="shared" si="1"/>
        <v>44860.26</v>
      </c>
      <c r="R478" s="33">
        <f>IFS(D478=2,vacation_home_main_costs!$M$2,D478=3,vacation_home_main_costs!$M$3,D478=4,vacation_home_main_costs!$M$4,D478=5,vacation_home_main_costs!$M$5,D478=6,vacation_home_main_costs!$M$6)</f>
        <v>45400</v>
      </c>
      <c r="S478" s="33">
        <f t="shared" si="24"/>
        <v>-539.74</v>
      </c>
      <c r="T478" s="34" t="str">
        <f t="shared" si="3"/>
        <v>Prejuizo</v>
      </c>
    </row>
    <row r="479" ht="12.75" customHeight="1">
      <c r="A479" s="8">
        <v>1.729119E7</v>
      </c>
      <c r="B479" s="30" t="s">
        <v>523</v>
      </c>
      <c r="C479" s="11">
        <v>120.0</v>
      </c>
      <c r="D479" s="24">
        <v>4.0</v>
      </c>
      <c r="E479" s="33">
        <f>Ocupacao_Calendario!B479*C479*31</f>
        <v>3645.6</v>
      </c>
      <c r="F479" s="33">
        <f>Ocupacao_Calendario!C479*C479*28</f>
        <v>3225.6</v>
      </c>
      <c r="G479" s="33">
        <f>Ocupacao_Calendario!D479*C479*31</f>
        <v>2380.8</v>
      </c>
      <c r="H479" s="33">
        <f>Ocupacao_Calendario!E479*C479*30</f>
        <v>2592</v>
      </c>
      <c r="I479" s="33">
        <f>Ocupacao_Calendario!F479*C479*31</f>
        <v>2455.2</v>
      </c>
      <c r="J479" s="33">
        <f>Ocupacao_Calendario!G479*C479*30</f>
        <v>2592</v>
      </c>
      <c r="K479" s="33">
        <f>Ocupacao_Calendario!H479*C479*31</f>
        <v>3385.2</v>
      </c>
      <c r="L479" s="33">
        <f>Ocupacao_Calendario!I479*C479*31</f>
        <v>3459.6</v>
      </c>
      <c r="M479" s="33">
        <f>Ocupacao_Calendario!J479*C479*30</f>
        <v>3492</v>
      </c>
      <c r="N479" s="33">
        <f>Ocupacao_Calendario!K479*C479*31</f>
        <v>3013.2</v>
      </c>
      <c r="O479" s="33">
        <f>Ocupacao_Calendario!L479*C479*30</f>
        <v>3348</v>
      </c>
      <c r="P479" s="33">
        <f>Ocupacao_Calendario!M479*C479*31</f>
        <v>2864.4</v>
      </c>
      <c r="Q479" s="33">
        <f t="shared" si="1"/>
        <v>36453.6</v>
      </c>
      <c r="R479" s="33">
        <f>IFS(D479=2,vacation_home_main_costs!$M$2,D479=3,vacation_home_main_costs!$M$3,D479=4,vacation_home_main_costs!$M$4,D479=5,vacation_home_main_costs!$M$5,D479=6,vacation_home_main_costs!$M$6)</f>
        <v>40660</v>
      </c>
      <c r="S479" s="33">
        <f t="shared" si="24"/>
        <v>-4206.4</v>
      </c>
      <c r="T479" s="34" t="str">
        <f t="shared" si="3"/>
        <v>Prejuizo</v>
      </c>
    </row>
    <row r="480" ht="12.75" customHeight="1">
      <c r="A480" s="8">
        <v>2.0655812E7</v>
      </c>
      <c r="B480" s="30" t="s">
        <v>524</v>
      </c>
      <c r="C480" s="11">
        <v>140.0</v>
      </c>
      <c r="D480" s="24">
        <v>4.0</v>
      </c>
      <c r="E480" s="33">
        <f>Ocupacao_Calendario!B480*C480*31</f>
        <v>3038</v>
      </c>
      <c r="F480" s="33">
        <f>Ocupacao_Calendario!C480*C480*28</f>
        <v>3606.4</v>
      </c>
      <c r="G480" s="33">
        <f>Ocupacao_Calendario!D480*C480*31</f>
        <v>2560.6</v>
      </c>
      <c r="H480" s="33">
        <f>Ocupacao_Calendario!E480*C480*30</f>
        <v>2772</v>
      </c>
      <c r="I480" s="33">
        <f>Ocupacao_Calendario!F480*C480*31</f>
        <v>2994.6</v>
      </c>
      <c r="J480" s="33">
        <f>Ocupacao_Calendario!G480*C480*30</f>
        <v>3948</v>
      </c>
      <c r="K480" s="33">
        <f>Ocupacao_Calendario!H480*C480*31</f>
        <v>3645.6</v>
      </c>
      <c r="L480" s="33">
        <f>Ocupacao_Calendario!I480*C480*31</f>
        <v>4036.2</v>
      </c>
      <c r="M480" s="33">
        <f>Ocupacao_Calendario!J480*C480*30</f>
        <v>3864</v>
      </c>
      <c r="N480" s="33">
        <f>Ocupacao_Calendario!K480*C480*31</f>
        <v>3906</v>
      </c>
      <c r="O480" s="33">
        <f>Ocupacao_Calendario!L480*C480*30</f>
        <v>3024</v>
      </c>
      <c r="P480" s="33">
        <f>Ocupacao_Calendario!M480*C480*31</f>
        <v>3732.4</v>
      </c>
      <c r="Q480" s="33">
        <f t="shared" si="1"/>
        <v>41127.8</v>
      </c>
      <c r="R480" s="33">
        <f>IFS(D480=2,vacation_home_main_costs!$M$2,D480=3,vacation_home_main_costs!$M$3,D480=4,vacation_home_main_costs!$M$4,D480=5,vacation_home_main_costs!$M$5,D480=6,vacation_home_main_costs!$M$6)</f>
        <v>40660</v>
      </c>
      <c r="S480" s="33">
        <f t="shared" si="24"/>
        <v>467.8</v>
      </c>
      <c r="T480" s="34" t="str">
        <f t="shared" si="3"/>
        <v>Lucro</v>
      </c>
    </row>
    <row r="481" ht="12.75" customHeight="1">
      <c r="A481" s="8">
        <v>2.1275497E7</v>
      </c>
      <c r="B481" s="30" t="s">
        <v>525</v>
      </c>
      <c r="C481" s="11">
        <v>115.0</v>
      </c>
      <c r="D481" s="24">
        <v>2.0</v>
      </c>
      <c r="E481" s="33">
        <f>Ocupacao_Calendario!B481*C481*31</f>
        <v>2673.75</v>
      </c>
      <c r="F481" s="33">
        <f>Ocupacao_Calendario!C481*C481*28</f>
        <v>3220</v>
      </c>
      <c r="G481" s="33">
        <f>Ocupacao_Calendario!D481*C481*31</f>
        <v>1639.9</v>
      </c>
      <c r="H481" s="33">
        <f>Ocupacao_Calendario!E481*C481*30</f>
        <v>2104.5</v>
      </c>
      <c r="I481" s="33">
        <f>Ocupacao_Calendario!F481*C481*31</f>
        <v>1354.7</v>
      </c>
      <c r="J481" s="33">
        <f>Ocupacao_Calendario!G481*C481*30</f>
        <v>2932.5</v>
      </c>
      <c r="K481" s="33">
        <f>Ocupacao_Calendario!H481*C481*31</f>
        <v>2495.5</v>
      </c>
      <c r="L481" s="33">
        <f>Ocupacao_Calendario!I481*C481*31</f>
        <v>3030.25</v>
      </c>
      <c r="M481" s="33">
        <f>Ocupacao_Calendario!J481*C481*30</f>
        <v>3243</v>
      </c>
      <c r="N481" s="33">
        <f>Ocupacao_Calendario!K481*C481*31</f>
        <v>2602.45</v>
      </c>
      <c r="O481" s="33">
        <f>Ocupacao_Calendario!L481*C481*30</f>
        <v>3346.5</v>
      </c>
      <c r="P481" s="33">
        <f>Ocupacao_Calendario!M481*C481*31</f>
        <v>2745.05</v>
      </c>
      <c r="Q481" s="33">
        <f t="shared" si="1"/>
        <v>31388.1</v>
      </c>
      <c r="R481" s="33">
        <f>IFS(D481=2,vacation_home_main_costs!$M$2,D481=3,vacation_home_main_costs!$M$3,D481=4,vacation_home_main_costs!$M$4,D481=5,vacation_home_main_costs!$M$5,D481=6,vacation_home_main_costs!$M$6)</f>
        <v>31100</v>
      </c>
      <c r="S481" s="33">
        <f t="shared" si="24"/>
        <v>288.1</v>
      </c>
      <c r="T481" s="34" t="str">
        <f t="shared" si="3"/>
        <v>Lucro</v>
      </c>
    </row>
    <row r="482" ht="12.75" customHeight="1">
      <c r="A482" s="8">
        <v>1.7544911E7</v>
      </c>
      <c r="B482" s="30" t="s">
        <v>526</v>
      </c>
      <c r="C482" s="11">
        <v>129.0</v>
      </c>
      <c r="D482" s="24">
        <v>3.0</v>
      </c>
      <c r="E482" s="33">
        <f>Ocupacao_Calendario!B482*C482*31</f>
        <v>3119.22</v>
      </c>
      <c r="F482" s="33">
        <f>Ocupacao_Calendario!C482*C482*28</f>
        <v>3106.32</v>
      </c>
      <c r="G482" s="33">
        <f>Ocupacao_Calendario!D482*C482*31</f>
        <v>1959.51</v>
      </c>
      <c r="H482" s="33">
        <f>Ocupacao_Calendario!E482*C482*30</f>
        <v>2670.3</v>
      </c>
      <c r="I482" s="33">
        <f>Ocupacao_Calendario!F482*C482*31</f>
        <v>2439.39</v>
      </c>
      <c r="J482" s="33">
        <f>Ocupacao_Calendario!G482*C482*30</f>
        <v>2592.9</v>
      </c>
      <c r="K482" s="33">
        <f>Ocupacao_Calendario!H482*C482*31</f>
        <v>3079.23</v>
      </c>
      <c r="L482" s="33">
        <f>Ocupacao_Calendario!I482*C482*31</f>
        <v>3119.22</v>
      </c>
      <c r="M482" s="33">
        <f>Ocupacao_Calendario!J482*C482*30</f>
        <v>3173.4</v>
      </c>
      <c r="N482" s="33">
        <f>Ocupacao_Calendario!K482*C482*31</f>
        <v>2879.28</v>
      </c>
      <c r="O482" s="33">
        <f>Ocupacao_Calendario!L482*C482*30</f>
        <v>3599.1</v>
      </c>
      <c r="P482" s="33">
        <f>Ocupacao_Calendario!M482*C482*31</f>
        <v>2959.26</v>
      </c>
      <c r="Q482" s="33">
        <f t="shared" si="1"/>
        <v>34697.13</v>
      </c>
      <c r="R482" s="33">
        <f>IFS(D482=2,vacation_home_main_costs!$M$2,D482=3,vacation_home_main_costs!$M$3,D482=4,vacation_home_main_costs!$M$4,D482=5,vacation_home_main_costs!$M$5,D482=6,vacation_home_main_costs!$M$6)</f>
        <v>34800</v>
      </c>
      <c r="S482" s="33">
        <f t="shared" si="24"/>
        <v>-102.87</v>
      </c>
      <c r="T482" s="34" t="str">
        <f t="shared" si="3"/>
        <v>Prejuizo</v>
      </c>
    </row>
    <row r="483" ht="12.75" customHeight="1">
      <c r="A483" s="8">
        <v>1.8367561E7</v>
      </c>
      <c r="B483" s="30" t="s">
        <v>527</v>
      </c>
      <c r="C483" s="11">
        <v>98.0</v>
      </c>
      <c r="D483" s="24">
        <v>3.0</v>
      </c>
      <c r="E483" s="33">
        <f>Ocupacao_Calendario!B483*C483*31</f>
        <v>2946.86</v>
      </c>
      <c r="F483" s="33">
        <f>Ocupacao_Calendario!C483*C483*28</f>
        <v>2195.2</v>
      </c>
      <c r="G483" s="33">
        <f>Ocupacao_Calendario!D483*C483*31</f>
        <v>2551.92</v>
      </c>
      <c r="H483" s="33">
        <f>Ocupacao_Calendario!E483*C483*30</f>
        <v>2557.8</v>
      </c>
      <c r="I483" s="33">
        <f>Ocupacao_Calendario!F483*C483*31</f>
        <v>2491.16</v>
      </c>
      <c r="J483" s="33">
        <f>Ocupacao_Calendario!G483*C483*30</f>
        <v>1969.8</v>
      </c>
      <c r="K483" s="33">
        <f>Ocupacao_Calendario!H483*C483*31</f>
        <v>2551.92</v>
      </c>
      <c r="L483" s="33">
        <f>Ocupacao_Calendario!I483*C483*31</f>
        <v>2156.98</v>
      </c>
      <c r="M483" s="33">
        <f>Ocupacao_Calendario!J483*C483*30</f>
        <v>2763.6</v>
      </c>
      <c r="N483" s="33">
        <f>Ocupacao_Calendario!K483*C483*31</f>
        <v>2734.2</v>
      </c>
      <c r="O483" s="33">
        <f>Ocupacao_Calendario!L483*C483*30</f>
        <v>2234.4</v>
      </c>
      <c r="P483" s="33">
        <f>Ocupacao_Calendario!M483*C483*31</f>
        <v>2248.12</v>
      </c>
      <c r="Q483" s="33">
        <f t="shared" si="1"/>
        <v>29401.96</v>
      </c>
      <c r="R483" s="33">
        <f>IFS(D483=2,vacation_home_main_costs!$M$2,D483=3,vacation_home_main_costs!$M$3,D483=4,vacation_home_main_costs!$M$4,D483=5,vacation_home_main_costs!$M$5,D483=6,vacation_home_main_costs!$M$6)</f>
        <v>34800</v>
      </c>
      <c r="S483" s="33">
        <f t="shared" si="24"/>
        <v>-5398.04</v>
      </c>
      <c r="T483" s="34" t="str">
        <f t="shared" si="3"/>
        <v>Prejuizo</v>
      </c>
    </row>
    <row r="484" ht="12.75" customHeight="1">
      <c r="A484" s="8">
        <v>1.8789999E7</v>
      </c>
      <c r="B484" s="30" t="s">
        <v>528</v>
      </c>
      <c r="C484" s="11">
        <v>105.0</v>
      </c>
      <c r="D484" s="24">
        <v>4.0</v>
      </c>
      <c r="E484" s="33">
        <f>Ocupacao_Calendario!B484*C484*31</f>
        <v>3222.45</v>
      </c>
      <c r="F484" s="33">
        <f>Ocupacao_Calendario!C484*C484*28</f>
        <v>2704.8</v>
      </c>
      <c r="G484" s="33">
        <f>Ocupacao_Calendario!D484*C484*31</f>
        <v>2311.05</v>
      </c>
      <c r="H484" s="33">
        <f>Ocupacao_Calendario!E484*C484*30</f>
        <v>2803.5</v>
      </c>
      <c r="I484" s="33">
        <f>Ocupacao_Calendario!F484*C484*31</f>
        <v>1887.9</v>
      </c>
      <c r="J484" s="33">
        <f>Ocupacao_Calendario!G484*C484*30</f>
        <v>2551.5</v>
      </c>
      <c r="K484" s="33">
        <f>Ocupacao_Calendario!H484*C484*31</f>
        <v>2994.6</v>
      </c>
      <c r="L484" s="33">
        <f>Ocupacao_Calendario!I484*C484*31</f>
        <v>2213.4</v>
      </c>
      <c r="M484" s="33">
        <f>Ocupacao_Calendario!J484*C484*30</f>
        <v>2457</v>
      </c>
      <c r="N484" s="33">
        <f>Ocupacao_Calendario!K484*C484*31</f>
        <v>2701.65</v>
      </c>
      <c r="O484" s="33">
        <f>Ocupacao_Calendario!L484*C484*30</f>
        <v>2646</v>
      </c>
      <c r="P484" s="33">
        <f>Ocupacao_Calendario!M484*C484*31</f>
        <v>2669.1</v>
      </c>
      <c r="Q484" s="33">
        <f t="shared" si="1"/>
        <v>31162.95</v>
      </c>
      <c r="R484" s="33">
        <f>IFS(D484=2,vacation_home_main_costs!$M$2,D484=3,vacation_home_main_costs!$M$3,D484=4,vacation_home_main_costs!$M$4,D484=5,vacation_home_main_costs!$M$5,D484=6,vacation_home_main_costs!$M$6)</f>
        <v>40660</v>
      </c>
      <c r="S484" s="33">
        <f t="shared" si="24"/>
        <v>-9497.05</v>
      </c>
      <c r="T484" s="34" t="str">
        <f t="shared" si="3"/>
        <v>Prejuizo</v>
      </c>
    </row>
    <row r="485" ht="12.75" customHeight="1">
      <c r="A485" s="8">
        <v>1.9250227E7</v>
      </c>
      <c r="B485" s="30" t="s">
        <v>529</v>
      </c>
      <c r="C485" s="11">
        <v>129.0</v>
      </c>
      <c r="D485" s="24">
        <v>4.0</v>
      </c>
      <c r="E485" s="33">
        <f>Ocupacao_Calendario!B485*C485*31</f>
        <v>2919.27</v>
      </c>
      <c r="F485" s="33">
        <f>Ocupacao_Calendario!C485*C485*28</f>
        <v>2636.76</v>
      </c>
      <c r="G485" s="33">
        <f>Ocupacao_Calendario!D485*C485*31</f>
        <v>2479.38</v>
      </c>
      <c r="H485" s="33">
        <f>Ocupacao_Calendario!E485*C485*30</f>
        <v>1935</v>
      </c>
      <c r="I485" s="33">
        <f>Ocupacao_Calendario!F485*C485*31</f>
        <v>1599.6</v>
      </c>
      <c r="J485" s="33">
        <f>Ocupacao_Calendario!G485*C485*30</f>
        <v>3831.3</v>
      </c>
      <c r="K485" s="33">
        <f>Ocupacao_Calendario!H485*C485*31</f>
        <v>3719.07</v>
      </c>
      <c r="L485" s="33">
        <f>Ocupacao_Calendario!I485*C485*31</f>
        <v>3959.01</v>
      </c>
      <c r="M485" s="33">
        <f>Ocupacao_Calendario!J485*C485*30</f>
        <v>2902.5</v>
      </c>
      <c r="N485" s="33">
        <f>Ocupacao_Calendario!K485*C485*31</f>
        <v>3159.21</v>
      </c>
      <c r="O485" s="33">
        <f>Ocupacao_Calendario!L485*C485*30</f>
        <v>3405.6</v>
      </c>
      <c r="P485" s="33">
        <f>Ocupacao_Calendario!M485*C485*31</f>
        <v>2719.32</v>
      </c>
      <c r="Q485" s="33">
        <f t="shared" si="1"/>
        <v>35266.02</v>
      </c>
      <c r="R485" s="33">
        <f>IFS(D485=2,vacation_home_main_costs!$M$2,D485=3,vacation_home_main_costs!$M$3,D485=4,vacation_home_main_costs!$M$4,D485=5,vacation_home_main_costs!$M$5,D485=6,vacation_home_main_costs!$M$6)</f>
        <v>40660</v>
      </c>
      <c r="S485" s="33">
        <f t="shared" si="24"/>
        <v>-5393.98</v>
      </c>
      <c r="T485" s="34" t="str">
        <f t="shared" si="3"/>
        <v>Prejuizo</v>
      </c>
    </row>
    <row r="486" ht="12.75" customHeight="1">
      <c r="A486" s="8">
        <v>1.9471696E7</v>
      </c>
      <c r="B486" s="30" t="s">
        <v>530</v>
      </c>
      <c r="C486" s="11">
        <v>50.0</v>
      </c>
      <c r="D486" s="24">
        <v>3.0</v>
      </c>
      <c r="E486" s="33">
        <f>Ocupacao_Calendario!B486*C486*31</f>
        <v>1038.5</v>
      </c>
      <c r="F486" s="33">
        <f>Ocupacao_Calendario!C486*C486*28</f>
        <v>1078</v>
      </c>
      <c r="G486" s="33">
        <f>Ocupacao_Calendario!D486*C486*31</f>
        <v>1255.5</v>
      </c>
      <c r="H486" s="33">
        <f>Ocupacao_Calendario!E486*C486*30</f>
        <v>945</v>
      </c>
      <c r="I486" s="33">
        <f>Ocupacao_Calendario!F486*C486*31</f>
        <v>914.5</v>
      </c>
      <c r="J486" s="33">
        <f>Ocupacao_Calendario!G486*C486*30</f>
        <v>1185</v>
      </c>
      <c r="K486" s="33">
        <f>Ocupacao_Calendario!H486*C486*31</f>
        <v>1224.5</v>
      </c>
      <c r="L486" s="33">
        <f>Ocupacao_Calendario!I486*C486*31</f>
        <v>1364</v>
      </c>
      <c r="M486" s="33">
        <f>Ocupacao_Calendario!J486*C486*30</f>
        <v>1305</v>
      </c>
      <c r="N486" s="33">
        <f>Ocupacao_Calendario!K486*C486*31</f>
        <v>1116</v>
      </c>
      <c r="O486" s="33">
        <f>Ocupacao_Calendario!L486*C486*30</f>
        <v>1140</v>
      </c>
      <c r="P486" s="33">
        <f>Ocupacao_Calendario!M486*C486*31</f>
        <v>1116</v>
      </c>
      <c r="Q486" s="33">
        <f t="shared" si="1"/>
        <v>13682</v>
      </c>
      <c r="R486" s="33">
        <f>IFS(D486=2,vacation_home_main_costs!$M$2,D486=3,vacation_home_main_costs!$M$3,D486=4,vacation_home_main_costs!$M$4,D486=5,vacation_home_main_costs!$M$5,D486=6,vacation_home_main_costs!$M$6)</f>
        <v>34800</v>
      </c>
      <c r="S486" s="33">
        <f t="shared" si="24"/>
        <v>-21118</v>
      </c>
      <c r="T486" s="34" t="str">
        <f t="shared" si="3"/>
        <v>Prejuizo</v>
      </c>
    </row>
    <row r="487" ht="12.75" customHeight="1">
      <c r="A487" s="8">
        <v>2.0661704E7</v>
      </c>
      <c r="B487" s="30" t="s">
        <v>531</v>
      </c>
      <c r="C487" s="11">
        <v>89.0</v>
      </c>
      <c r="D487" s="24">
        <v>3.0</v>
      </c>
      <c r="E487" s="33">
        <f>Ocupacao_Calendario!B487*C487*31</f>
        <v>2538.28</v>
      </c>
      <c r="F487" s="33">
        <f>Ocupacao_Calendario!C487*C487*28</f>
        <v>1968.68</v>
      </c>
      <c r="G487" s="33">
        <f>Ocupacao_Calendario!D487*C487*31</f>
        <v>1600.22</v>
      </c>
      <c r="H487" s="33">
        <f>Ocupacao_Calendario!E487*C487*30</f>
        <v>1468.5</v>
      </c>
      <c r="I487" s="33">
        <f>Ocupacao_Calendario!F487*C487*31</f>
        <v>2069.25</v>
      </c>
      <c r="J487" s="33">
        <f>Ocupacao_Calendario!G487*C487*30</f>
        <v>1735.5</v>
      </c>
      <c r="K487" s="33">
        <f>Ocupacao_Calendario!H487*C487*31</f>
        <v>2372.74</v>
      </c>
      <c r="L487" s="33">
        <f>Ocupacao_Calendario!I487*C487*31</f>
        <v>2621.05</v>
      </c>
      <c r="M487" s="33">
        <f>Ocupacao_Calendario!J487*C487*30</f>
        <v>2456.4</v>
      </c>
      <c r="N487" s="33">
        <f>Ocupacao_Calendario!K487*C487*31</f>
        <v>2096.84</v>
      </c>
      <c r="O487" s="33">
        <f>Ocupacao_Calendario!L487*C487*30</f>
        <v>2456.4</v>
      </c>
      <c r="P487" s="33">
        <f>Ocupacao_Calendario!M487*C487*31</f>
        <v>2483.1</v>
      </c>
      <c r="Q487" s="33">
        <f t="shared" si="1"/>
        <v>25866.96</v>
      </c>
      <c r="R487" s="33">
        <f>IFS(D487=2,vacation_home_main_costs!$M$2,D487=3,vacation_home_main_costs!$M$3,D487=4,vacation_home_main_costs!$M$4,D487=5,vacation_home_main_costs!$M$5,D487=6,vacation_home_main_costs!$M$6)</f>
        <v>34800</v>
      </c>
      <c r="S487" s="33">
        <f t="shared" si="24"/>
        <v>-8933.04</v>
      </c>
      <c r="T487" s="34" t="str">
        <f t="shared" si="3"/>
        <v>Prejuizo</v>
      </c>
    </row>
    <row r="488" ht="12.75" customHeight="1">
      <c r="A488" s="8">
        <v>1.8425467E7</v>
      </c>
      <c r="B488" s="30" t="s">
        <v>532</v>
      </c>
      <c r="C488" s="11">
        <v>113.0</v>
      </c>
      <c r="D488" s="24">
        <v>4.0</v>
      </c>
      <c r="E488" s="33">
        <f>Ocupacao_Calendario!B488*C488*31</f>
        <v>2487.13</v>
      </c>
      <c r="F488" s="33">
        <f>Ocupacao_Calendario!C488*C488*28</f>
        <v>2942.52</v>
      </c>
      <c r="G488" s="33">
        <f>Ocupacao_Calendario!D488*C488*31</f>
        <v>2662.28</v>
      </c>
      <c r="H488" s="33">
        <f>Ocupacao_Calendario!E488*C488*30</f>
        <v>2067.9</v>
      </c>
      <c r="I488" s="33">
        <f>Ocupacao_Calendario!F488*C488*31</f>
        <v>2031.74</v>
      </c>
      <c r="J488" s="33">
        <f>Ocupacao_Calendario!G488*C488*30</f>
        <v>3051</v>
      </c>
      <c r="K488" s="33">
        <f>Ocupacao_Calendario!H488*C488*31</f>
        <v>2977.55</v>
      </c>
      <c r="L488" s="33">
        <f>Ocupacao_Calendario!I488*C488*31</f>
        <v>3082.64</v>
      </c>
      <c r="M488" s="33">
        <f>Ocupacao_Calendario!J488*C488*30</f>
        <v>3356.1</v>
      </c>
      <c r="N488" s="33">
        <f>Ocupacao_Calendario!K488*C488*31</f>
        <v>2767.37</v>
      </c>
      <c r="O488" s="33">
        <f>Ocupacao_Calendario!L488*C488*30</f>
        <v>2644.2</v>
      </c>
      <c r="P488" s="33">
        <f>Ocupacao_Calendario!M488*C488*31</f>
        <v>2907.49</v>
      </c>
      <c r="Q488" s="33">
        <f t="shared" si="1"/>
        <v>32977.92</v>
      </c>
      <c r="R488" s="33">
        <f>IFS(D488=2,vacation_home_main_costs!$M$2,D488=3,vacation_home_main_costs!$M$3,D488=4,vacation_home_main_costs!$M$4,D488=5,vacation_home_main_costs!$M$5,D488=6,vacation_home_main_costs!$M$6)</f>
        <v>40660</v>
      </c>
      <c r="S488" s="33">
        <f t="shared" si="24"/>
        <v>-7682.08</v>
      </c>
      <c r="T488" s="34" t="str">
        <f t="shared" si="3"/>
        <v>Prejuizo</v>
      </c>
    </row>
    <row r="489" ht="12.75" customHeight="1">
      <c r="A489" s="8">
        <v>2.0131718E7</v>
      </c>
      <c r="B489" s="30" t="s">
        <v>533</v>
      </c>
      <c r="C489" s="11">
        <v>100.0</v>
      </c>
      <c r="D489" s="24">
        <v>2.0</v>
      </c>
      <c r="E489" s="33">
        <f>Ocupacao_Calendario!B489*C489*31</f>
        <v>2418</v>
      </c>
      <c r="F489" s="33">
        <f>Ocupacao_Calendario!C489*C489*28</f>
        <v>2632</v>
      </c>
      <c r="G489" s="33">
        <f>Ocupacao_Calendario!D489*C489*31</f>
        <v>2604</v>
      </c>
      <c r="H489" s="33">
        <f>Ocupacao_Calendario!E489*C489*30</f>
        <v>1410</v>
      </c>
      <c r="I489" s="33">
        <f>Ocupacao_Calendario!F489*C489*31</f>
        <v>1333</v>
      </c>
      <c r="J489" s="33">
        <f>Ocupacao_Calendario!G489*C489*30</f>
        <v>2610</v>
      </c>
      <c r="K489" s="33">
        <f>Ocupacao_Calendario!H489*C489*31</f>
        <v>2790</v>
      </c>
      <c r="L489" s="33">
        <f>Ocupacao_Calendario!I489*C489*31</f>
        <v>2449</v>
      </c>
      <c r="M489" s="33">
        <f>Ocupacao_Calendario!J489*C489*30</f>
        <v>2910</v>
      </c>
      <c r="N489" s="33">
        <f>Ocupacao_Calendario!K489*C489*31</f>
        <v>2573</v>
      </c>
      <c r="O489" s="33">
        <f>Ocupacao_Calendario!L489*C489*30</f>
        <v>2460</v>
      </c>
      <c r="P489" s="33">
        <f>Ocupacao_Calendario!M489*C489*31</f>
        <v>2387</v>
      </c>
      <c r="Q489" s="33">
        <f t="shared" si="1"/>
        <v>28576</v>
      </c>
      <c r="R489" s="33">
        <f>IFS(D489=2,vacation_home_main_costs!$M$2,D489=3,vacation_home_main_costs!$M$3,D489=4,vacation_home_main_costs!$M$4,D489=5,vacation_home_main_costs!$M$5,D489=6,vacation_home_main_costs!$M$6)</f>
        <v>31100</v>
      </c>
      <c r="S489" s="33">
        <f t="shared" si="24"/>
        <v>-2524</v>
      </c>
      <c r="T489" s="34" t="str">
        <f t="shared" si="3"/>
        <v>Prejuizo</v>
      </c>
    </row>
    <row r="490" ht="12.75" customHeight="1">
      <c r="A490" s="8">
        <v>2.0174192E7</v>
      </c>
      <c r="B490" s="30" t="s">
        <v>534</v>
      </c>
      <c r="C490" s="11">
        <v>125.0</v>
      </c>
      <c r="D490" s="24">
        <v>4.0</v>
      </c>
      <c r="E490" s="33">
        <f>Ocupacao_Calendario!B490*C490*31</f>
        <v>3332.5</v>
      </c>
      <c r="F490" s="33">
        <f>Ocupacao_Calendario!C490*C490*28</f>
        <v>3430</v>
      </c>
      <c r="G490" s="33">
        <f>Ocupacao_Calendario!D490*C490*31</f>
        <v>3177.5</v>
      </c>
      <c r="H490" s="33">
        <f>Ocupacao_Calendario!E490*C490*30</f>
        <v>3375</v>
      </c>
      <c r="I490" s="33">
        <f>Ocupacao_Calendario!F490*C490*31</f>
        <v>2983.75</v>
      </c>
      <c r="J490" s="33">
        <f>Ocupacao_Calendario!G490*C490*30</f>
        <v>3112.5</v>
      </c>
      <c r="K490" s="33">
        <f>Ocupacao_Calendario!H490*C490*31</f>
        <v>3332.5</v>
      </c>
      <c r="L490" s="33">
        <f>Ocupacao_Calendario!I490*C490*31</f>
        <v>3526.25</v>
      </c>
      <c r="M490" s="33">
        <f>Ocupacao_Calendario!J490*C490*30</f>
        <v>3675</v>
      </c>
      <c r="N490" s="33">
        <f>Ocupacao_Calendario!K490*C490*31</f>
        <v>3758.75</v>
      </c>
      <c r="O490" s="33">
        <f>Ocupacao_Calendario!L490*C490*30</f>
        <v>2662.5</v>
      </c>
      <c r="P490" s="33">
        <f>Ocupacao_Calendario!M490*C490*31</f>
        <v>3797.5</v>
      </c>
      <c r="Q490" s="33">
        <f t="shared" si="1"/>
        <v>40163.75</v>
      </c>
      <c r="R490" s="33">
        <f>IFS(D490=2,vacation_home_main_costs!$M$2,D490=3,vacation_home_main_costs!$M$3,D490=4,vacation_home_main_costs!$M$4,D490=5,vacation_home_main_costs!$M$5,D490=6,vacation_home_main_costs!$M$6)</f>
        <v>40660</v>
      </c>
      <c r="S490" s="33">
        <f t="shared" si="24"/>
        <v>-496.25</v>
      </c>
      <c r="T490" s="34" t="str">
        <f t="shared" si="3"/>
        <v>Prejuizo</v>
      </c>
    </row>
    <row r="491" ht="12.75" customHeight="1">
      <c r="A491" s="8">
        <v>1.9656899E7</v>
      </c>
      <c r="B491" s="30" t="s">
        <v>535</v>
      </c>
      <c r="C491" s="11">
        <v>120.0</v>
      </c>
      <c r="D491" s="24">
        <v>4.0</v>
      </c>
      <c r="E491" s="33">
        <f>Ocupacao_Calendario!B491*C491*31</f>
        <v>2715.6</v>
      </c>
      <c r="F491" s="33">
        <f>Ocupacao_Calendario!C491*C491*28</f>
        <v>2553.6</v>
      </c>
      <c r="G491" s="33">
        <f>Ocupacao_Calendario!D491*C491*31</f>
        <v>2604</v>
      </c>
      <c r="H491" s="33">
        <f>Ocupacao_Calendario!E491*C491*30</f>
        <v>3240</v>
      </c>
      <c r="I491" s="33">
        <f>Ocupacao_Calendario!F491*C491*31</f>
        <v>1674</v>
      </c>
      <c r="J491" s="33">
        <f>Ocupacao_Calendario!G491*C491*30</f>
        <v>2376</v>
      </c>
      <c r="K491" s="33">
        <f>Ocupacao_Calendario!H491*C491*31</f>
        <v>3720</v>
      </c>
      <c r="L491" s="33">
        <f>Ocupacao_Calendario!I491*C491*31</f>
        <v>2790</v>
      </c>
      <c r="M491" s="33">
        <f>Ocupacao_Calendario!J491*C491*30</f>
        <v>3204</v>
      </c>
      <c r="N491" s="33">
        <f>Ocupacao_Calendario!K491*C491*31</f>
        <v>2752.8</v>
      </c>
      <c r="O491" s="33">
        <f>Ocupacao_Calendario!L491*C491*30</f>
        <v>3420</v>
      </c>
      <c r="P491" s="33">
        <f>Ocupacao_Calendario!M491*C491*31</f>
        <v>2827.2</v>
      </c>
      <c r="Q491" s="33">
        <f t="shared" si="1"/>
        <v>33877.2</v>
      </c>
      <c r="R491" s="33">
        <f>IFS(D491=2,vacation_home_main_costs!$M$2,D491=3,vacation_home_main_costs!$M$3,D491=4,vacation_home_main_costs!$M$4,D491=5,vacation_home_main_costs!$M$5,D491=6,vacation_home_main_costs!$M$6)</f>
        <v>40660</v>
      </c>
      <c r="S491" s="33">
        <f t="shared" si="24"/>
        <v>-6782.8</v>
      </c>
      <c r="T491" s="34" t="str">
        <f t="shared" si="3"/>
        <v>Prejuizo</v>
      </c>
    </row>
    <row r="492" ht="12.75" customHeight="1">
      <c r="A492" s="8">
        <v>2.0203477E7</v>
      </c>
      <c r="B492" s="30" t="s">
        <v>536</v>
      </c>
      <c r="C492" s="11">
        <v>94.0</v>
      </c>
      <c r="D492" s="24">
        <v>3.0</v>
      </c>
      <c r="E492" s="33">
        <f>Ocupacao_Calendario!B492*C492*31</f>
        <v>2039.8</v>
      </c>
      <c r="F492" s="33">
        <f>Ocupacao_Calendario!C492*C492*28</f>
        <v>2237.2</v>
      </c>
      <c r="G492" s="33">
        <f>Ocupacao_Calendario!D492*C492*31</f>
        <v>2389.48</v>
      </c>
      <c r="H492" s="33">
        <f>Ocupacao_Calendario!E492*C492*30</f>
        <v>1861.2</v>
      </c>
      <c r="I492" s="33">
        <f>Ocupacao_Calendario!F492*C492*31</f>
        <v>1253.02</v>
      </c>
      <c r="J492" s="33">
        <f>Ocupacao_Calendario!G492*C492*30</f>
        <v>1861.2</v>
      </c>
      <c r="K492" s="33">
        <f>Ocupacao_Calendario!H492*C492*31</f>
        <v>2272.92</v>
      </c>
      <c r="L492" s="33">
        <f>Ocupacao_Calendario!I492*C492*31</f>
        <v>2389.48</v>
      </c>
      <c r="M492" s="33">
        <f>Ocupacao_Calendario!J492*C492*30</f>
        <v>2622.6</v>
      </c>
      <c r="N492" s="33">
        <f>Ocupacao_Calendario!K492*C492*31</f>
        <v>2476.9</v>
      </c>
      <c r="O492" s="33">
        <f>Ocupacao_Calendario!L492*C492*30</f>
        <v>2594.4</v>
      </c>
      <c r="P492" s="33">
        <f>Ocupacao_Calendario!M492*C492*31</f>
        <v>2622.6</v>
      </c>
      <c r="Q492" s="33">
        <f t="shared" si="1"/>
        <v>26620.8</v>
      </c>
      <c r="R492" s="33">
        <f>IFS(D492=2,vacation_home_main_costs!$M$2,D492=3,vacation_home_main_costs!$M$3,D492=4,vacation_home_main_costs!$M$4,D492=5,vacation_home_main_costs!$M$5,D492=6,vacation_home_main_costs!$M$6)</f>
        <v>34800</v>
      </c>
      <c r="S492" s="33">
        <f t="shared" si="24"/>
        <v>-8179.2</v>
      </c>
      <c r="T492" s="34" t="str">
        <f t="shared" si="3"/>
        <v>Prejuizo</v>
      </c>
    </row>
    <row r="493" ht="12.75" customHeight="1">
      <c r="A493" s="8">
        <v>2.1312272E7</v>
      </c>
      <c r="B493" s="30" t="s">
        <v>537</v>
      </c>
      <c r="C493" s="11">
        <v>149.0</v>
      </c>
      <c r="D493" s="24">
        <v>7.0</v>
      </c>
      <c r="E493" s="33">
        <f>Ocupacao_Calendario!B493*C493*31</f>
        <v>3741.39</v>
      </c>
      <c r="F493" s="33">
        <f>Ocupacao_Calendario!C493*C493*28</f>
        <v>3796.52</v>
      </c>
      <c r="G493" s="33">
        <f>Ocupacao_Calendario!D493*C493*31</f>
        <v>2679.02</v>
      </c>
      <c r="H493" s="33">
        <f>Ocupacao_Calendario!E493*C493*30</f>
        <v>4067.7</v>
      </c>
      <c r="I493" s="33">
        <f>Ocupacao_Calendario!F493*C493*31</f>
        <v>1939.98</v>
      </c>
      <c r="J493" s="33">
        <f>Ocupacao_Calendario!G493*C493*30</f>
        <v>4157.1</v>
      </c>
      <c r="K493" s="33">
        <f>Ocupacao_Calendario!H493*C493*31</f>
        <v>4480.43</v>
      </c>
      <c r="L493" s="33">
        <f>Ocupacao_Calendario!I493*C493*31</f>
        <v>4572.81</v>
      </c>
      <c r="M493" s="33">
        <f>Ocupacao_Calendario!J493*C493*30</f>
        <v>3307.8</v>
      </c>
      <c r="N493" s="33">
        <f>Ocupacao_Calendario!K493*C493*31</f>
        <v>3325.68</v>
      </c>
      <c r="O493" s="33">
        <f>Ocupacao_Calendario!L493*C493*30</f>
        <v>3441.9</v>
      </c>
      <c r="P493" s="33">
        <f>Ocupacao_Calendario!M493*C493*31</f>
        <v>3833.77</v>
      </c>
      <c r="Q493" s="33">
        <f t="shared" si="1"/>
        <v>43344.1</v>
      </c>
      <c r="R493" s="37" t="str">
        <f>IFS(D493=2,vacation_home_main_costs!$M$2,D493=3,vacation_home_main_costs!$M$3,D493=4,vacation_home_main_costs!$M$4,D493=5,vacation_home_main_costs!$M$5,D493=6,vacation_home_main_costs!$M$6)</f>
        <v>#N/A</v>
      </c>
      <c r="S493" s="38" t="s">
        <v>55</v>
      </c>
      <c r="T493" s="34" t="str">
        <f t="shared" si="3"/>
        <v>Lucro</v>
      </c>
    </row>
    <row r="494" ht="12.75" customHeight="1">
      <c r="A494" s="8">
        <v>2.1232563E7</v>
      </c>
      <c r="B494" s="30" t="s">
        <v>538</v>
      </c>
      <c r="C494" s="11">
        <v>80.0</v>
      </c>
      <c r="D494" s="24">
        <v>4.0</v>
      </c>
      <c r="E494" s="33">
        <f>Ocupacao_Calendario!B494*C494*31</f>
        <v>2281.6</v>
      </c>
      <c r="F494" s="33">
        <f>Ocupacao_Calendario!C494*C494*28</f>
        <v>1747.2</v>
      </c>
      <c r="G494" s="33">
        <f>Ocupacao_Calendario!D494*C494*31</f>
        <v>1612</v>
      </c>
      <c r="H494" s="33">
        <f>Ocupacao_Calendario!E494*C494*30</f>
        <v>2088</v>
      </c>
      <c r="I494" s="33">
        <f>Ocupacao_Calendario!F494*C494*31</f>
        <v>1711.2</v>
      </c>
      <c r="J494" s="33">
        <f>Ocupacao_Calendario!G494*C494*30</f>
        <v>2016</v>
      </c>
      <c r="K494" s="33">
        <f>Ocupacao_Calendario!H494*C494*31</f>
        <v>1884.8</v>
      </c>
      <c r="L494" s="33">
        <f>Ocupacao_Calendario!I494*C494*31</f>
        <v>2108</v>
      </c>
      <c r="M494" s="33">
        <f>Ocupacao_Calendario!J494*C494*30</f>
        <v>2208</v>
      </c>
      <c r="N494" s="33">
        <f>Ocupacao_Calendario!K494*C494*31</f>
        <v>1810.4</v>
      </c>
      <c r="O494" s="33">
        <f>Ocupacao_Calendario!L494*C494*30</f>
        <v>1848</v>
      </c>
      <c r="P494" s="33">
        <f>Ocupacao_Calendario!M494*C494*31</f>
        <v>1934.4</v>
      </c>
      <c r="Q494" s="33">
        <f t="shared" si="1"/>
        <v>23249.6</v>
      </c>
      <c r="R494" s="33">
        <f>IFS(D494=2,vacation_home_main_costs!$M$2,D494=3,vacation_home_main_costs!$M$3,D494=4,vacation_home_main_costs!$M$4,D494=5,vacation_home_main_costs!$M$5,D494=6,vacation_home_main_costs!$M$6)</f>
        <v>40660</v>
      </c>
      <c r="S494" s="33">
        <f t="shared" ref="S494:S498" si="25">Q494-R494</f>
        <v>-17410.4</v>
      </c>
      <c r="T494" s="34" t="str">
        <f t="shared" si="3"/>
        <v>Prejuizo</v>
      </c>
    </row>
    <row r="495" ht="12.75" customHeight="1">
      <c r="A495" s="8">
        <v>2.3407063E7</v>
      </c>
      <c r="B495" s="30" t="s">
        <v>539</v>
      </c>
      <c r="C495" s="11">
        <v>89.0</v>
      </c>
      <c r="D495" s="24">
        <v>3.0</v>
      </c>
      <c r="E495" s="33">
        <f>Ocupacao_Calendario!B495*C495*31</f>
        <v>1738.17</v>
      </c>
      <c r="F495" s="33">
        <f>Ocupacao_Calendario!C495*C495*28</f>
        <v>1993.6</v>
      </c>
      <c r="G495" s="33">
        <f>Ocupacao_Calendario!D495*C495*31</f>
        <v>2400.33</v>
      </c>
      <c r="H495" s="33">
        <f>Ocupacao_Calendario!E495*C495*30</f>
        <v>1228.2</v>
      </c>
      <c r="I495" s="33">
        <f>Ocupacao_Calendario!F495*C495*31</f>
        <v>1931.3</v>
      </c>
      <c r="J495" s="33">
        <f>Ocupacao_Calendario!G495*C495*30</f>
        <v>1975.8</v>
      </c>
      <c r="K495" s="33">
        <f>Ocupacao_Calendario!H495*C495*31</f>
        <v>2703.82</v>
      </c>
      <c r="L495" s="33">
        <f>Ocupacao_Calendario!I495*C495*31</f>
        <v>2152.02</v>
      </c>
      <c r="M495" s="33">
        <f>Ocupacao_Calendario!J495*C495*30</f>
        <v>2563.2</v>
      </c>
      <c r="N495" s="33">
        <f>Ocupacao_Calendario!K495*C495*31</f>
        <v>2759</v>
      </c>
      <c r="O495" s="33">
        <f>Ocupacao_Calendario!L495*C495*30</f>
        <v>2136</v>
      </c>
      <c r="P495" s="33">
        <f>Ocupacao_Calendario!M495*C495*31</f>
        <v>2096.84</v>
      </c>
      <c r="Q495" s="33">
        <f t="shared" si="1"/>
        <v>25678.28</v>
      </c>
      <c r="R495" s="33">
        <f>IFS(D495=2,vacation_home_main_costs!$M$2,D495=3,vacation_home_main_costs!$M$3,D495=4,vacation_home_main_costs!$M$4,D495=5,vacation_home_main_costs!$M$5,D495=6,vacation_home_main_costs!$M$6)</f>
        <v>34800</v>
      </c>
      <c r="S495" s="33">
        <f t="shared" si="25"/>
        <v>-9121.72</v>
      </c>
      <c r="T495" s="34" t="str">
        <f t="shared" si="3"/>
        <v>Prejuizo</v>
      </c>
    </row>
    <row r="496" ht="12.75" customHeight="1">
      <c r="A496" s="8">
        <v>2.3858021E7</v>
      </c>
      <c r="B496" s="30" t="s">
        <v>540</v>
      </c>
      <c r="C496" s="11">
        <v>199.0</v>
      </c>
      <c r="D496" s="24">
        <v>4.0</v>
      </c>
      <c r="E496" s="33">
        <f>Ocupacao_Calendario!B496*C496*31</f>
        <v>3886.47</v>
      </c>
      <c r="F496" s="33">
        <f>Ocupacao_Calendario!C496*C496*28</f>
        <v>5460.56</v>
      </c>
      <c r="G496" s="33">
        <f>Ocupacao_Calendario!D496*C496*31</f>
        <v>3639.71</v>
      </c>
      <c r="H496" s="33">
        <f>Ocupacao_Calendario!E496*C496*30</f>
        <v>4596.9</v>
      </c>
      <c r="I496" s="33">
        <f>Ocupacao_Calendario!F496*C496*31</f>
        <v>4256.61</v>
      </c>
      <c r="J496" s="33">
        <f>Ocupacao_Calendario!G496*C496*30</f>
        <v>4537.2</v>
      </c>
      <c r="K496" s="33">
        <f>Ocupacao_Calendario!H496*C496*31</f>
        <v>6045.62</v>
      </c>
      <c r="L496" s="33">
        <f>Ocupacao_Calendario!I496*C496*31</f>
        <v>6169</v>
      </c>
      <c r="M496" s="33">
        <f>Ocupacao_Calendario!J496*C496*30</f>
        <v>5970</v>
      </c>
      <c r="N496" s="33">
        <f>Ocupacao_Calendario!K496*C496*31</f>
        <v>5613.79</v>
      </c>
      <c r="O496" s="33">
        <f>Ocupacao_Calendario!L496*C496*30</f>
        <v>4298.4</v>
      </c>
      <c r="P496" s="33">
        <f>Ocupacao_Calendario!M496*C496*31</f>
        <v>5675.48</v>
      </c>
      <c r="Q496" s="33">
        <f t="shared" si="1"/>
        <v>60149.74</v>
      </c>
      <c r="R496" s="33">
        <f>IFS(D496=2,vacation_home_main_costs!$M$2,D496=3,vacation_home_main_costs!$M$3,D496=4,vacation_home_main_costs!$M$4,D496=5,vacation_home_main_costs!$M$5,D496=6,vacation_home_main_costs!$M$6)</f>
        <v>40660</v>
      </c>
      <c r="S496" s="33">
        <f t="shared" si="25"/>
        <v>19489.74</v>
      </c>
      <c r="T496" s="34" t="str">
        <f t="shared" si="3"/>
        <v>Lucro</v>
      </c>
    </row>
    <row r="497" ht="12.75" customHeight="1">
      <c r="A497" s="8">
        <v>3330875.0</v>
      </c>
      <c r="B497" s="30" t="s">
        <v>541</v>
      </c>
      <c r="C497" s="11">
        <v>165.0</v>
      </c>
      <c r="D497" s="24">
        <v>6.0</v>
      </c>
      <c r="E497" s="33">
        <f>Ocupacao_Calendario!B497*C497*31</f>
        <v>3375.9</v>
      </c>
      <c r="F497" s="33">
        <f>Ocupacao_Calendario!C497*C497*28</f>
        <v>3326.4</v>
      </c>
      <c r="G497" s="33">
        <f>Ocupacao_Calendario!D497*C497*31</f>
        <v>3989.7</v>
      </c>
      <c r="H497" s="33">
        <f>Ocupacao_Calendario!E497*C497*30</f>
        <v>3118.5</v>
      </c>
      <c r="I497" s="33">
        <f>Ocupacao_Calendario!F497*C497*31</f>
        <v>3580.5</v>
      </c>
      <c r="J497" s="33">
        <f>Ocupacao_Calendario!G497*C497*30</f>
        <v>3415.5</v>
      </c>
      <c r="K497" s="33">
        <f>Ocupacao_Calendario!H497*C497*31</f>
        <v>4194.3</v>
      </c>
      <c r="L497" s="33">
        <f>Ocupacao_Calendario!I497*C497*31</f>
        <v>4194.3</v>
      </c>
      <c r="M497" s="33">
        <f>Ocupacao_Calendario!J497*C497*30</f>
        <v>4900.5</v>
      </c>
      <c r="N497" s="33">
        <f>Ocupacao_Calendario!K497*C497*31</f>
        <v>5063.85</v>
      </c>
      <c r="O497" s="33">
        <f>Ocupacao_Calendario!L497*C497*30</f>
        <v>4356</v>
      </c>
      <c r="P497" s="33">
        <f>Ocupacao_Calendario!M497*C497*31</f>
        <v>4450.05</v>
      </c>
      <c r="Q497" s="33">
        <f t="shared" si="1"/>
        <v>47965.5</v>
      </c>
      <c r="R497" s="33">
        <f>IFS(D497=2,vacation_home_main_costs!$M$2,D497=3,vacation_home_main_costs!$M$3,D497=4,vacation_home_main_costs!$M$4,D497=5,vacation_home_main_costs!$M$5,D497=6,vacation_home_main_costs!$M$6)</f>
        <v>51900</v>
      </c>
      <c r="S497" s="33">
        <f t="shared" si="25"/>
        <v>-3934.5</v>
      </c>
      <c r="T497" s="34" t="str">
        <f t="shared" si="3"/>
        <v>Prejuizo</v>
      </c>
    </row>
    <row r="498" ht="12.75" customHeight="1">
      <c r="A498" s="8">
        <v>3709305.0</v>
      </c>
      <c r="B498" s="30" t="s">
        <v>542</v>
      </c>
      <c r="C498" s="11">
        <v>144.0</v>
      </c>
      <c r="D498" s="24">
        <v>5.0</v>
      </c>
      <c r="E498" s="33">
        <f>Ocupacao_Calendario!B498*C498*31</f>
        <v>4017.6</v>
      </c>
      <c r="F498" s="33">
        <f>Ocupacao_Calendario!C498*C498*28</f>
        <v>3911.04</v>
      </c>
      <c r="G498" s="33">
        <f>Ocupacao_Calendario!D498*C498*31</f>
        <v>3303.36</v>
      </c>
      <c r="H498" s="33">
        <f>Ocupacao_Calendario!E498*C498*30</f>
        <v>1944</v>
      </c>
      <c r="I498" s="33">
        <f>Ocupacao_Calendario!F498*C498*31</f>
        <v>3258.72</v>
      </c>
      <c r="J498" s="33">
        <f>Ocupacao_Calendario!G498*C498*30</f>
        <v>3542.4</v>
      </c>
      <c r="K498" s="33">
        <f>Ocupacao_Calendario!H498*C498*31</f>
        <v>3749.76</v>
      </c>
      <c r="L498" s="33">
        <f>Ocupacao_Calendario!I498*C498*31</f>
        <v>3615.84</v>
      </c>
      <c r="M498" s="33">
        <f>Ocupacao_Calendario!J498*C498*30</f>
        <v>3758.4</v>
      </c>
      <c r="N498" s="33">
        <f>Ocupacao_Calendario!K498*C498*31</f>
        <v>4151.52</v>
      </c>
      <c r="O498" s="33">
        <f>Ocupacao_Calendario!L498*C498*30</f>
        <v>3369.6</v>
      </c>
      <c r="P498" s="33">
        <f>Ocupacao_Calendario!M498*C498*31</f>
        <v>4062.24</v>
      </c>
      <c r="Q498" s="33">
        <f t="shared" si="1"/>
        <v>42684.48</v>
      </c>
      <c r="R498" s="33">
        <f>IFS(D498=2,vacation_home_main_costs!$M$2,D498=3,vacation_home_main_costs!$M$3,D498=4,vacation_home_main_costs!$M$4,D498=5,vacation_home_main_costs!$M$5,D498=6,vacation_home_main_costs!$M$6)</f>
        <v>45400</v>
      </c>
      <c r="S498" s="33">
        <f t="shared" si="25"/>
        <v>-2715.52</v>
      </c>
      <c r="T498" s="34" t="str">
        <f t="shared" si="3"/>
        <v>Prejuizo</v>
      </c>
    </row>
    <row r="499" ht="12.75" customHeight="1">
      <c r="A499" s="8">
        <v>5581578.0</v>
      </c>
      <c r="B499" s="30" t="s">
        <v>543</v>
      </c>
      <c r="C499" s="11">
        <v>49.0</v>
      </c>
      <c r="D499" s="24">
        <v>1.0</v>
      </c>
      <c r="E499" s="33">
        <f>Ocupacao_Calendario!B499*C499*31</f>
        <v>1260.77</v>
      </c>
      <c r="F499" s="33">
        <f>Ocupacao_Calendario!C499*C499*28</f>
        <v>960.4</v>
      </c>
      <c r="G499" s="33">
        <f>Ocupacao_Calendario!D499*C499*31</f>
        <v>926.59</v>
      </c>
      <c r="H499" s="33">
        <f>Ocupacao_Calendario!E499*C499*30</f>
        <v>852.6</v>
      </c>
      <c r="I499" s="33">
        <f>Ocupacao_Calendario!F499*C499*31</f>
        <v>1139.25</v>
      </c>
      <c r="J499" s="33">
        <f>Ocupacao_Calendario!G499*C499*30</f>
        <v>1190.7</v>
      </c>
      <c r="K499" s="33">
        <f>Ocupacao_Calendario!H499*C499*31</f>
        <v>1367.1</v>
      </c>
      <c r="L499" s="33">
        <f>Ocupacao_Calendario!I499*C499*31</f>
        <v>1473.43</v>
      </c>
      <c r="M499" s="33">
        <f>Ocupacao_Calendario!J499*C499*30</f>
        <v>1190.7</v>
      </c>
      <c r="N499" s="33">
        <f>Ocupacao_Calendario!K499*C499*31</f>
        <v>1169.63</v>
      </c>
      <c r="O499" s="33">
        <f>Ocupacao_Calendario!L499*C499*30</f>
        <v>1117.2</v>
      </c>
      <c r="P499" s="33">
        <f>Ocupacao_Calendario!M499*C499*31</f>
        <v>1275.96</v>
      </c>
      <c r="Q499" s="33">
        <f t="shared" si="1"/>
        <v>13924.33</v>
      </c>
      <c r="R499" s="37" t="str">
        <f>IFS(D499=2,vacation_home_main_costs!$M$2,D499=3,vacation_home_main_costs!$M$3,D499=4,vacation_home_main_costs!$M$4,D499=5,vacation_home_main_costs!$M$5,D499=6,vacation_home_main_costs!$M$6)</f>
        <v>#N/A</v>
      </c>
      <c r="S499" s="38" t="s">
        <v>55</v>
      </c>
      <c r="T499" s="34" t="str">
        <f t="shared" si="3"/>
        <v>Lucro</v>
      </c>
    </row>
    <row r="500" ht="12.75" customHeight="1">
      <c r="A500" s="8">
        <v>5796419.0</v>
      </c>
      <c r="B500" s="30" t="s">
        <v>544</v>
      </c>
      <c r="C500" s="11">
        <v>87.0</v>
      </c>
      <c r="D500" s="24">
        <v>3.0</v>
      </c>
      <c r="E500" s="33">
        <f>Ocupacao_Calendario!B500*C500*31</f>
        <v>2373.36</v>
      </c>
      <c r="F500" s="33">
        <f>Ocupacao_Calendario!C500*C500*28</f>
        <v>1924.44</v>
      </c>
      <c r="G500" s="33">
        <f>Ocupacao_Calendario!D500*C500*31</f>
        <v>1132.74</v>
      </c>
      <c r="H500" s="33">
        <f>Ocupacao_Calendario!E500*C500*30</f>
        <v>1226.7</v>
      </c>
      <c r="I500" s="33">
        <f>Ocupacao_Calendario!F500*C500*31</f>
        <v>2130.63</v>
      </c>
      <c r="J500" s="33">
        <f>Ocupacao_Calendario!G500*C500*30</f>
        <v>2583.9</v>
      </c>
      <c r="K500" s="33">
        <f>Ocupacao_Calendario!H500*C500*31</f>
        <v>1941.84</v>
      </c>
      <c r="L500" s="33">
        <f>Ocupacao_Calendario!I500*C500*31</f>
        <v>2211.54</v>
      </c>
      <c r="M500" s="33">
        <f>Ocupacao_Calendario!J500*C500*30</f>
        <v>2453.4</v>
      </c>
      <c r="N500" s="33">
        <f>Ocupacao_Calendario!K500*C500*31</f>
        <v>2373.36</v>
      </c>
      <c r="O500" s="33">
        <f>Ocupacao_Calendario!L500*C500*30</f>
        <v>1983.6</v>
      </c>
      <c r="P500" s="33">
        <f>Ocupacao_Calendario!M500*C500*31</f>
        <v>2508.21</v>
      </c>
      <c r="Q500" s="33">
        <f t="shared" si="1"/>
        <v>24843.72</v>
      </c>
      <c r="R500" s="33">
        <f>IFS(D500=2,vacation_home_main_costs!$M$2,D500=3,vacation_home_main_costs!$M$3,D500=4,vacation_home_main_costs!$M$4,D500=5,vacation_home_main_costs!$M$5,D500=6,vacation_home_main_costs!$M$6)</f>
        <v>34800</v>
      </c>
      <c r="S500" s="33">
        <f t="shared" ref="S500:S507" si="26">Q500-R500</f>
        <v>-9956.28</v>
      </c>
      <c r="T500" s="34" t="str">
        <f t="shared" si="3"/>
        <v>Prejuizo</v>
      </c>
    </row>
    <row r="501" ht="12.75" customHeight="1">
      <c r="A501" s="8">
        <v>5857872.0</v>
      </c>
      <c r="B501" s="30" t="s">
        <v>545</v>
      </c>
      <c r="C501" s="11">
        <v>146.0</v>
      </c>
      <c r="D501" s="24">
        <v>4.0</v>
      </c>
      <c r="E501" s="33">
        <f>Ocupacao_Calendario!B501*C501*31</f>
        <v>4118.66</v>
      </c>
      <c r="F501" s="33">
        <f>Ocupacao_Calendario!C501*C501*28</f>
        <v>3311.28</v>
      </c>
      <c r="G501" s="33">
        <f>Ocupacao_Calendario!D501*C501*31</f>
        <v>3439.76</v>
      </c>
      <c r="H501" s="33">
        <f>Ocupacao_Calendario!E501*C501*30</f>
        <v>3416.4</v>
      </c>
      <c r="I501" s="33">
        <f>Ocupacao_Calendario!F501*C501*31</f>
        <v>2353.52</v>
      </c>
      <c r="J501" s="33">
        <f>Ocupacao_Calendario!G501*C501*30</f>
        <v>4204.8</v>
      </c>
      <c r="K501" s="33">
        <f>Ocupacao_Calendario!H501*C501*31</f>
        <v>4254.44</v>
      </c>
      <c r="L501" s="33">
        <f>Ocupacao_Calendario!I501*C501*31</f>
        <v>3982.88</v>
      </c>
      <c r="M501" s="33">
        <f>Ocupacao_Calendario!J501*C501*30</f>
        <v>4380</v>
      </c>
      <c r="N501" s="33">
        <f>Ocupacao_Calendario!K501*C501*31</f>
        <v>3303.98</v>
      </c>
      <c r="O501" s="33">
        <f>Ocupacao_Calendario!L501*C501*30</f>
        <v>3416.4</v>
      </c>
      <c r="P501" s="33">
        <f>Ocupacao_Calendario!M501*C501*31</f>
        <v>4028.14</v>
      </c>
      <c r="Q501" s="33">
        <f t="shared" si="1"/>
        <v>44210.26</v>
      </c>
      <c r="R501" s="33">
        <f>IFS(D501=2,vacation_home_main_costs!$M$2,D501=3,vacation_home_main_costs!$M$3,D501=4,vacation_home_main_costs!$M$4,D501=5,vacation_home_main_costs!$M$5,D501=6,vacation_home_main_costs!$M$6)</f>
        <v>40660</v>
      </c>
      <c r="S501" s="33">
        <f t="shared" si="26"/>
        <v>3550.26</v>
      </c>
      <c r="T501" s="34" t="str">
        <f t="shared" si="3"/>
        <v>Lucro</v>
      </c>
    </row>
    <row r="502" ht="12.75" customHeight="1">
      <c r="A502" s="8">
        <v>6722442.0</v>
      </c>
      <c r="B502" s="30" t="s">
        <v>546</v>
      </c>
      <c r="C502" s="11">
        <v>117.0</v>
      </c>
      <c r="D502" s="24">
        <v>3.0</v>
      </c>
      <c r="E502" s="33">
        <f>Ocupacao_Calendario!B502*C502*31</f>
        <v>3119.22</v>
      </c>
      <c r="F502" s="33">
        <f>Ocupacao_Calendario!C502*C502*28</f>
        <v>3144.96</v>
      </c>
      <c r="G502" s="33">
        <f>Ocupacao_Calendario!D502*C502*31</f>
        <v>1777.23</v>
      </c>
      <c r="H502" s="33">
        <f>Ocupacao_Calendario!E502*C502*30</f>
        <v>2737.8</v>
      </c>
      <c r="I502" s="33">
        <f>Ocupacao_Calendario!F502*C502*31</f>
        <v>1523.34</v>
      </c>
      <c r="J502" s="33">
        <f>Ocupacao_Calendario!G502*C502*30</f>
        <v>3229.2</v>
      </c>
      <c r="K502" s="33">
        <f>Ocupacao_Calendario!H502*C502*31</f>
        <v>2937.87</v>
      </c>
      <c r="L502" s="33">
        <f>Ocupacao_Calendario!I502*C502*31</f>
        <v>3119.22</v>
      </c>
      <c r="M502" s="33">
        <f>Ocupacao_Calendario!J502*C502*30</f>
        <v>2562.3</v>
      </c>
      <c r="N502" s="33">
        <f>Ocupacao_Calendario!K502*C502*31</f>
        <v>3300.57</v>
      </c>
      <c r="O502" s="33">
        <f>Ocupacao_Calendario!L502*C502*30</f>
        <v>3053.7</v>
      </c>
      <c r="P502" s="33">
        <f>Ocupacao_Calendario!M502*C502*31</f>
        <v>3300.57</v>
      </c>
      <c r="Q502" s="33">
        <f t="shared" si="1"/>
        <v>33805.98</v>
      </c>
      <c r="R502" s="33">
        <f>IFS(D502=2,vacation_home_main_costs!$M$2,D502=3,vacation_home_main_costs!$M$3,D502=4,vacation_home_main_costs!$M$4,D502=5,vacation_home_main_costs!$M$5,D502=6,vacation_home_main_costs!$M$6)</f>
        <v>34800</v>
      </c>
      <c r="S502" s="33">
        <f t="shared" si="26"/>
        <v>-994.02</v>
      </c>
      <c r="T502" s="34" t="str">
        <f t="shared" si="3"/>
        <v>Prejuizo</v>
      </c>
    </row>
    <row r="503" ht="12.75" customHeight="1">
      <c r="A503" s="8">
        <v>7900668.0</v>
      </c>
      <c r="B503" s="30" t="s">
        <v>547</v>
      </c>
      <c r="C503" s="11">
        <v>145.0</v>
      </c>
      <c r="D503" s="24">
        <v>4.0</v>
      </c>
      <c r="E503" s="33">
        <f>Ocupacao_Calendario!B503*C503*31</f>
        <v>2921.75</v>
      </c>
      <c r="F503" s="33">
        <f>Ocupacao_Calendario!C503*C503*28</f>
        <v>3410.4</v>
      </c>
      <c r="G503" s="33">
        <f>Ocupacao_Calendario!D503*C503*31</f>
        <v>3820.75</v>
      </c>
      <c r="H503" s="33">
        <f>Ocupacao_Calendario!E503*C503*30</f>
        <v>2262</v>
      </c>
      <c r="I503" s="33">
        <f>Ocupacao_Calendario!F503*C503*31</f>
        <v>3101.55</v>
      </c>
      <c r="J503" s="33">
        <f>Ocupacao_Calendario!G503*C503*30</f>
        <v>3349.5</v>
      </c>
      <c r="K503" s="33">
        <f>Ocupacao_Calendario!H503*C503*31</f>
        <v>4405.1</v>
      </c>
      <c r="L503" s="33">
        <f>Ocupacao_Calendario!I503*C503*31</f>
        <v>3146.5</v>
      </c>
      <c r="M503" s="33">
        <f>Ocupacao_Calendario!J503*C503*30</f>
        <v>4132.5</v>
      </c>
      <c r="N503" s="33">
        <f>Ocupacao_Calendario!K503*C503*31</f>
        <v>3596</v>
      </c>
      <c r="O503" s="33">
        <f>Ocupacao_Calendario!L503*C503*30</f>
        <v>3262.5</v>
      </c>
      <c r="P503" s="33">
        <f>Ocupacao_Calendario!M503*C503*31</f>
        <v>4180.35</v>
      </c>
      <c r="Q503" s="33">
        <f t="shared" si="1"/>
        <v>41588.9</v>
      </c>
      <c r="R503" s="33">
        <f>IFS(D503=2,vacation_home_main_costs!$M$2,D503=3,vacation_home_main_costs!$M$3,D503=4,vacation_home_main_costs!$M$4,D503=5,vacation_home_main_costs!$M$5,D503=6,vacation_home_main_costs!$M$6)</f>
        <v>40660</v>
      </c>
      <c r="S503" s="33">
        <f t="shared" si="26"/>
        <v>928.9</v>
      </c>
      <c r="T503" s="34" t="str">
        <f t="shared" si="3"/>
        <v>Lucro</v>
      </c>
    </row>
    <row r="504" ht="12.75" customHeight="1">
      <c r="A504" s="8">
        <v>8005325.0</v>
      </c>
      <c r="B504" s="30" t="s">
        <v>548</v>
      </c>
      <c r="C504" s="11">
        <v>120.0</v>
      </c>
      <c r="D504" s="24">
        <v>4.0</v>
      </c>
      <c r="E504" s="33">
        <f>Ocupacao_Calendario!B504*C504*31</f>
        <v>3124.8</v>
      </c>
      <c r="F504" s="33">
        <f>Ocupacao_Calendario!C504*C504*28</f>
        <v>3326.4</v>
      </c>
      <c r="G504" s="33">
        <f>Ocupacao_Calendario!D504*C504*31</f>
        <v>2938.8</v>
      </c>
      <c r="H504" s="33">
        <f>Ocupacao_Calendario!E504*C504*30</f>
        <v>2664</v>
      </c>
      <c r="I504" s="33">
        <f>Ocupacao_Calendario!F504*C504*31</f>
        <v>2901.6</v>
      </c>
      <c r="J504" s="33">
        <f>Ocupacao_Calendario!G504*C504*30</f>
        <v>3456</v>
      </c>
      <c r="K504" s="33">
        <f>Ocupacao_Calendario!H504*C504*31</f>
        <v>2938.8</v>
      </c>
      <c r="L504" s="33">
        <f>Ocupacao_Calendario!I504*C504*31</f>
        <v>2529.6</v>
      </c>
      <c r="M504" s="33">
        <f>Ocupacao_Calendario!J504*C504*30</f>
        <v>2880</v>
      </c>
      <c r="N504" s="33">
        <f>Ocupacao_Calendario!K504*C504*31</f>
        <v>3459.6</v>
      </c>
      <c r="O504" s="33">
        <f>Ocupacao_Calendario!L504*C504*30</f>
        <v>3024</v>
      </c>
      <c r="P504" s="33">
        <f>Ocupacao_Calendario!M504*C504*31</f>
        <v>3720</v>
      </c>
      <c r="Q504" s="33">
        <f t="shared" si="1"/>
        <v>36963.6</v>
      </c>
      <c r="R504" s="33">
        <f>IFS(D504=2,vacation_home_main_costs!$M$2,D504=3,vacation_home_main_costs!$M$3,D504=4,vacation_home_main_costs!$M$4,D504=5,vacation_home_main_costs!$M$5,D504=6,vacation_home_main_costs!$M$6)</f>
        <v>40660</v>
      </c>
      <c r="S504" s="33">
        <f t="shared" si="26"/>
        <v>-3696.4</v>
      </c>
      <c r="T504" s="34" t="str">
        <f t="shared" si="3"/>
        <v>Prejuizo</v>
      </c>
    </row>
    <row r="505" ht="12.75" customHeight="1">
      <c r="A505" s="8">
        <v>8065879.0</v>
      </c>
      <c r="B505" s="30" t="s">
        <v>549</v>
      </c>
      <c r="C505" s="11">
        <v>120.0</v>
      </c>
      <c r="D505" s="24">
        <v>4.0</v>
      </c>
      <c r="E505" s="33">
        <f>Ocupacao_Calendario!B505*C505*31</f>
        <v>3348</v>
      </c>
      <c r="F505" s="33">
        <f>Ocupacao_Calendario!C505*C505*28</f>
        <v>3326.4</v>
      </c>
      <c r="G505" s="33">
        <f>Ocupacao_Calendario!D505*C505*31</f>
        <v>2343.6</v>
      </c>
      <c r="H505" s="33">
        <f>Ocupacao_Calendario!E505*C505*30</f>
        <v>2484</v>
      </c>
      <c r="I505" s="33">
        <f>Ocupacao_Calendario!F505*C505*31</f>
        <v>2492.4</v>
      </c>
      <c r="J505" s="33">
        <f>Ocupacao_Calendario!G505*C505*30</f>
        <v>2880</v>
      </c>
      <c r="K505" s="33">
        <f>Ocupacao_Calendario!H505*C505*31</f>
        <v>3720</v>
      </c>
      <c r="L505" s="33">
        <f>Ocupacao_Calendario!I505*C505*31</f>
        <v>2976</v>
      </c>
      <c r="M505" s="33">
        <f>Ocupacao_Calendario!J505*C505*30</f>
        <v>3204</v>
      </c>
      <c r="N505" s="33">
        <f>Ocupacao_Calendario!K505*C505*31</f>
        <v>3459.6</v>
      </c>
      <c r="O505" s="33">
        <f>Ocupacao_Calendario!L505*C505*30</f>
        <v>3204</v>
      </c>
      <c r="P505" s="33">
        <f>Ocupacao_Calendario!M505*C505*31</f>
        <v>3087.6</v>
      </c>
      <c r="Q505" s="33">
        <f t="shared" si="1"/>
        <v>36525.6</v>
      </c>
      <c r="R505" s="33">
        <f>IFS(D505=2,vacation_home_main_costs!$M$2,D505=3,vacation_home_main_costs!$M$3,D505=4,vacation_home_main_costs!$M$4,D505=5,vacation_home_main_costs!$M$5,D505=6,vacation_home_main_costs!$M$6)</f>
        <v>40660</v>
      </c>
      <c r="S505" s="33">
        <f t="shared" si="26"/>
        <v>-4134.4</v>
      </c>
      <c r="T505" s="34" t="str">
        <f t="shared" si="3"/>
        <v>Prejuizo</v>
      </c>
    </row>
    <row r="506" ht="12.75" customHeight="1">
      <c r="A506" s="8">
        <v>8240267.0</v>
      </c>
      <c r="B506" s="30" t="s">
        <v>550</v>
      </c>
      <c r="C506" s="11">
        <v>78.0</v>
      </c>
      <c r="D506" s="24">
        <v>2.0</v>
      </c>
      <c r="E506" s="33">
        <f>Ocupacao_Calendario!B506*C506*31</f>
        <v>1982.76</v>
      </c>
      <c r="F506" s="33">
        <f>Ocupacao_Calendario!C506*C506*28</f>
        <v>1485.12</v>
      </c>
      <c r="G506" s="33">
        <f>Ocupacao_Calendario!D506*C506*31</f>
        <v>1620.06</v>
      </c>
      <c r="H506" s="33">
        <f>Ocupacao_Calendario!E506*C506*30</f>
        <v>1216.8</v>
      </c>
      <c r="I506" s="33">
        <f>Ocupacao_Calendario!F506*C506*31</f>
        <v>1039.74</v>
      </c>
      <c r="J506" s="33">
        <f>Ocupacao_Calendario!G506*C506*30</f>
        <v>2316.6</v>
      </c>
      <c r="K506" s="33">
        <f>Ocupacao_Calendario!H506*C506*31</f>
        <v>2321.28</v>
      </c>
      <c r="L506" s="33">
        <f>Ocupacao_Calendario!I506*C506*31</f>
        <v>1716.78</v>
      </c>
      <c r="M506" s="33">
        <f>Ocupacao_Calendario!J506*C506*30</f>
        <v>1918.8</v>
      </c>
      <c r="N506" s="33">
        <f>Ocupacao_Calendario!K506*C506*31</f>
        <v>2224.56</v>
      </c>
      <c r="O506" s="33">
        <f>Ocupacao_Calendario!L506*C506*30</f>
        <v>1708.2</v>
      </c>
      <c r="P506" s="33">
        <f>Ocupacao_Calendario!M506*C506*31</f>
        <v>2031.12</v>
      </c>
      <c r="Q506" s="33">
        <f t="shared" si="1"/>
        <v>21581.82</v>
      </c>
      <c r="R506" s="33">
        <f>IFS(D506=2,vacation_home_main_costs!$M$2,D506=3,vacation_home_main_costs!$M$3,D506=4,vacation_home_main_costs!$M$4,D506=5,vacation_home_main_costs!$M$5,D506=6,vacation_home_main_costs!$M$6)</f>
        <v>31100</v>
      </c>
      <c r="S506" s="33">
        <f t="shared" si="26"/>
        <v>-9518.18</v>
      </c>
      <c r="T506" s="34" t="str">
        <f t="shared" si="3"/>
        <v>Prejuizo</v>
      </c>
    </row>
    <row r="507" ht="12.75" customHeight="1">
      <c r="A507" s="8">
        <v>8407531.0</v>
      </c>
      <c r="B507" s="30" t="s">
        <v>551</v>
      </c>
      <c r="C507" s="11">
        <v>119.0</v>
      </c>
      <c r="D507" s="24">
        <v>5.0</v>
      </c>
      <c r="E507" s="33">
        <f>Ocupacao_Calendario!B507*C507*31</f>
        <v>2766.75</v>
      </c>
      <c r="F507" s="33">
        <f>Ocupacao_Calendario!C507*C507*28</f>
        <v>3232.04</v>
      </c>
      <c r="G507" s="33">
        <f>Ocupacao_Calendario!D507*C507*31</f>
        <v>1918.28</v>
      </c>
      <c r="H507" s="33">
        <f>Ocupacao_Calendario!E507*C507*30</f>
        <v>1999.2</v>
      </c>
      <c r="I507" s="33">
        <f>Ocupacao_Calendario!F507*C507*31</f>
        <v>2065.84</v>
      </c>
      <c r="J507" s="33">
        <f>Ocupacao_Calendario!G507*C507*30</f>
        <v>2748.9</v>
      </c>
      <c r="K507" s="33">
        <f>Ocupacao_Calendario!H507*C507*31</f>
        <v>3024.98</v>
      </c>
      <c r="L507" s="33">
        <f>Ocupacao_Calendario!I507*C507*31</f>
        <v>2914.31</v>
      </c>
      <c r="M507" s="33">
        <f>Ocupacao_Calendario!J507*C507*30</f>
        <v>3570</v>
      </c>
      <c r="N507" s="33">
        <f>Ocupacao_Calendario!K507*C507*31</f>
        <v>3467.66</v>
      </c>
      <c r="O507" s="33">
        <f>Ocupacao_Calendario!L507*C507*30</f>
        <v>2963.1</v>
      </c>
      <c r="P507" s="33">
        <f>Ocupacao_Calendario!M507*C507*31</f>
        <v>3098.76</v>
      </c>
      <c r="Q507" s="33">
        <f t="shared" si="1"/>
        <v>33769.82</v>
      </c>
      <c r="R507" s="33">
        <f>IFS(D507=2,vacation_home_main_costs!$M$2,D507=3,vacation_home_main_costs!$M$3,D507=4,vacation_home_main_costs!$M$4,D507=5,vacation_home_main_costs!$M$5,D507=6,vacation_home_main_costs!$M$6)</f>
        <v>45400</v>
      </c>
      <c r="S507" s="33">
        <f t="shared" si="26"/>
        <v>-11630.18</v>
      </c>
      <c r="T507" s="34" t="str">
        <f t="shared" si="3"/>
        <v>Prejuizo</v>
      </c>
    </row>
    <row r="508" ht="12.75" customHeight="1">
      <c r="A508" s="8">
        <v>8763124.0</v>
      </c>
      <c r="B508" s="30" t="s">
        <v>552</v>
      </c>
      <c r="C508" s="11">
        <v>99.0</v>
      </c>
      <c r="D508" s="24" t="s">
        <v>57</v>
      </c>
      <c r="E508" s="33">
        <f>Ocupacao_Calendario!B508*C508*31</f>
        <v>3038.31</v>
      </c>
      <c r="F508" s="33">
        <f>Ocupacao_Calendario!C508*C508*28</f>
        <v>2744.28</v>
      </c>
      <c r="G508" s="33">
        <f>Ocupacao_Calendario!D508*C508*31</f>
        <v>2608.65</v>
      </c>
      <c r="H508" s="33">
        <f>Ocupacao_Calendario!E508*C508*30</f>
        <v>1871.1</v>
      </c>
      <c r="I508" s="33">
        <f>Ocupacao_Calendario!F508*C508*31</f>
        <v>1841.4</v>
      </c>
      <c r="J508" s="33">
        <f>Ocupacao_Calendario!G508*C508*30</f>
        <v>2168.1</v>
      </c>
      <c r="K508" s="33">
        <f>Ocupacao_Calendario!H508*C508*31</f>
        <v>2148.3</v>
      </c>
      <c r="L508" s="33">
        <f>Ocupacao_Calendario!I508*C508*31</f>
        <v>2884.86</v>
      </c>
      <c r="M508" s="33">
        <f>Ocupacao_Calendario!J508*C508*30</f>
        <v>2316.6</v>
      </c>
      <c r="N508" s="33">
        <f>Ocupacao_Calendario!K508*C508*31</f>
        <v>2976.93</v>
      </c>
      <c r="O508" s="33">
        <f>Ocupacao_Calendario!L508*C508*30</f>
        <v>2762.1</v>
      </c>
      <c r="P508" s="33">
        <f>Ocupacao_Calendario!M508*C508*31</f>
        <v>2424.51</v>
      </c>
      <c r="Q508" s="33">
        <f t="shared" si="1"/>
        <v>29785.14</v>
      </c>
      <c r="R508" s="37" t="str">
        <f>IFS(D508=2,vacation_home_main_costs!$M$2,D508=3,vacation_home_main_costs!$M$3,D508=4,vacation_home_main_costs!$M$4,D508=5,vacation_home_main_costs!$M$5,D508=6,vacation_home_main_costs!$M$6)</f>
        <v>#N/A</v>
      </c>
      <c r="S508" s="38" t="s">
        <v>55</v>
      </c>
      <c r="T508" s="34" t="str">
        <f t="shared" si="3"/>
        <v>Lucro</v>
      </c>
    </row>
    <row r="509" ht="12.75" customHeight="1">
      <c r="A509" s="8">
        <v>8799049.0</v>
      </c>
      <c r="B509" s="30" t="s">
        <v>553</v>
      </c>
      <c r="C509" s="11">
        <v>60.0</v>
      </c>
      <c r="D509" s="24">
        <v>1.0</v>
      </c>
      <c r="E509" s="33">
        <f>Ocupacao_Calendario!B509*C509*31</f>
        <v>1674</v>
      </c>
      <c r="F509" s="33">
        <f>Ocupacao_Calendario!C509*C509*28</f>
        <v>1142.4</v>
      </c>
      <c r="G509" s="33">
        <f>Ocupacao_Calendario!D509*C509*31</f>
        <v>781.2</v>
      </c>
      <c r="H509" s="33">
        <f>Ocupacao_Calendario!E509*C509*30</f>
        <v>1566</v>
      </c>
      <c r="I509" s="33">
        <f>Ocupacao_Calendario!F509*C509*31</f>
        <v>818.4</v>
      </c>
      <c r="J509" s="33">
        <f>Ocupacao_Calendario!G509*C509*30</f>
        <v>1224</v>
      </c>
      <c r="K509" s="33">
        <f>Ocupacao_Calendario!H509*C509*31</f>
        <v>1804.2</v>
      </c>
      <c r="L509" s="33">
        <f>Ocupacao_Calendario!I509*C509*31</f>
        <v>1748.4</v>
      </c>
      <c r="M509" s="33">
        <f>Ocupacao_Calendario!J509*C509*30</f>
        <v>1476</v>
      </c>
      <c r="N509" s="33">
        <f>Ocupacao_Calendario!K509*C509*31</f>
        <v>1525.2</v>
      </c>
      <c r="O509" s="33">
        <f>Ocupacao_Calendario!L509*C509*30</f>
        <v>1458</v>
      </c>
      <c r="P509" s="33">
        <f>Ocupacao_Calendario!M509*C509*31</f>
        <v>1692.6</v>
      </c>
      <c r="Q509" s="33">
        <f t="shared" si="1"/>
        <v>16910.4</v>
      </c>
      <c r="R509" s="37" t="str">
        <f>IFS(D509=2,vacation_home_main_costs!$M$2,D509=3,vacation_home_main_costs!$M$3,D509=4,vacation_home_main_costs!$M$4,D509=5,vacation_home_main_costs!$M$5,D509=6,vacation_home_main_costs!$M$6)</f>
        <v>#N/A</v>
      </c>
      <c r="S509" s="38" t="s">
        <v>55</v>
      </c>
      <c r="T509" s="34" t="str">
        <f t="shared" si="3"/>
        <v>Lucro</v>
      </c>
    </row>
    <row r="510" ht="12.75" customHeight="1">
      <c r="A510" s="8">
        <v>9044487.0</v>
      </c>
      <c r="B510" s="30" t="s">
        <v>554</v>
      </c>
      <c r="C510" s="11">
        <v>79.0</v>
      </c>
      <c r="D510" s="24">
        <v>2.0</v>
      </c>
      <c r="E510" s="33">
        <f>Ocupacao_Calendario!B510*C510*31</f>
        <v>2032.67</v>
      </c>
      <c r="F510" s="33">
        <f>Ocupacao_Calendario!C510*C510*28</f>
        <v>1526.28</v>
      </c>
      <c r="G510" s="33">
        <f>Ocupacao_Calendario!D510*C510*31</f>
        <v>1200.01</v>
      </c>
      <c r="H510" s="33">
        <f>Ocupacao_Calendario!E510*C510*30</f>
        <v>1185</v>
      </c>
      <c r="I510" s="33">
        <f>Ocupacao_Calendario!F510*C510*31</f>
        <v>1836.75</v>
      </c>
      <c r="J510" s="33">
        <f>Ocupacao_Calendario!G510*C510*30</f>
        <v>2109.3</v>
      </c>
      <c r="K510" s="33">
        <f>Ocupacao_Calendario!H510*C510*31</f>
        <v>2400.02</v>
      </c>
      <c r="L510" s="33">
        <f>Ocupacao_Calendario!I510*C510*31</f>
        <v>2326.55</v>
      </c>
      <c r="M510" s="33">
        <f>Ocupacao_Calendario!J510*C510*30</f>
        <v>2109.3</v>
      </c>
      <c r="N510" s="33">
        <f>Ocupacao_Calendario!K510*C510*31</f>
        <v>2351.04</v>
      </c>
      <c r="O510" s="33">
        <f>Ocupacao_Calendario!L510*C510*30</f>
        <v>1706.4</v>
      </c>
      <c r="P510" s="33">
        <f>Ocupacao_Calendario!M510*C510*31</f>
        <v>2008.18</v>
      </c>
      <c r="Q510" s="33">
        <f t="shared" si="1"/>
        <v>22791.5</v>
      </c>
      <c r="R510" s="33">
        <f>IFS(D510=2,vacation_home_main_costs!$M$2,D510=3,vacation_home_main_costs!$M$3,D510=4,vacation_home_main_costs!$M$4,D510=5,vacation_home_main_costs!$M$5,D510=6,vacation_home_main_costs!$M$6)</f>
        <v>31100</v>
      </c>
      <c r="S510" s="33">
        <f t="shared" ref="S510:S517" si="27">Q510-R510</f>
        <v>-8308.5</v>
      </c>
      <c r="T510" s="34" t="str">
        <f t="shared" si="3"/>
        <v>Prejuizo</v>
      </c>
    </row>
    <row r="511" ht="12.75" customHeight="1">
      <c r="A511" s="8">
        <v>9215121.0</v>
      </c>
      <c r="B511" s="30" t="s">
        <v>555</v>
      </c>
      <c r="C511" s="11">
        <v>78.0</v>
      </c>
      <c r="D511" s="24">
        <v>2.0</v>
      </c>
      <c r="E511" s="33">
        <f>Ocupacao_Calendario!B511*C511*31</f>
        <v>1886.04</v>
      </c>
      <c r="F511" s="33">
        <f>Ocupacao_Calendario!C511*C511*28</f>
        <v>2074.8</v>
      </c>
      <c r="G511" s="33">
        <f>Ocupacao_Calendario!D511*C511*31</f>
        <v>1329.9</v>
      </c>
      <c r="H511" s="33">
        <f>Ocupacao_Calendario!E511*C511*30</f>
        <v>2082.6</v>
      </c>
      <c r="I511" s="33">
        <f>Ocupacao_Calendario!F511*C511*31</f>
        <v>1305.72</v>
      </c>
      <c r="J511" s="33">
        <f>Ocupacao_Calendario!G511*C511*30</f>
        <v>2246.4</v>
      </c>
      <c r="K511" s="33">
        <f>Ocupacao_Calendario!H511*C511*31</f>
        <v>2297.1</v>
      </c>
      <c r="L511" s="33">
        <f>Ocupacao_Calendario!I511*C511*31</f>
        <v>1934.4</v>
      </c>
      <c r="M511" s="33">
        <f>Ocupacao_Calendario!J511*C511*30</f>
        <v>2340</v>
      </c>
      <c r="N511" s="33">
        <f>Ocupacao_Calendario!K511*C511*31</f>
        <v>2176.2</v>
      </c>
      <c r="O511" s="33">
        <f>Ocupacao_Calendario!L511*C511*30</f>
        <v>1872</v>
      </c>
      <c r="P511" s="33">
        <f>Ocupacao_Calendario!M511*C511*31</f>
        <v>2152.02</v>
      </c>
      <c r="Q511" s="33">
        <f t="shared" si="1"/>
        <v>23697.18</v>
      </c>
      <c r="R511" s="33">
        <f>IFS(D511=2,vacation_home_main_costs!$M$2,D511=3,vacation_home_main_costs!$M$3,D511=4,vacation_home_main_costs!$M$4,D511=5,vacation_home_main_costs!$M$5,D511=6,vacation_home_main_costs!$M$6)</f>
        <v>31100</v>
      </c>
      <c r="S511" s="33">
        <f t="shared" si="27"/>
        <v>-7402.82</v>
      </c>
      <c r="T511" s="34" t="str">
        <f t="shared" si="3"/>
        <v>Prejuizo</v>
      </c>
    </row>
    <row r="512" ht="12.75" customHeight="1">
      <c r="A512" s="8">
        <v>9334210.0</v>
      </c>
      <c r="B512" s="30" t="s">
        <v>556</v>
      </c>
      <c r="C512" s="11">
        <v>111.0</v>
      </c>
      <c r="D512" s="24">
        <v>3.0</v>
      </c>
      <c r="E512" s="33">
        <f>Ocupacao_Calendario!B512*C512*31</f>
        <v>2202.24</v>
      </c>
      <c r="F512" s="33">
        <f>Ocupacao_Calendario!C512*C512*28</f>
        <v>2921.52</v>
      </c>
      <c r="G512" s="33">
        <f>Ocupacao_Calendario!D512*C512*31</f>
        <v>2236.65</v>
      </c>
      <c r="H512" s="33">
        <f>Ocupacao_Calendario!E512*C512*30</f>
        <v>1498.5</v>
      </c>
      <c r="I512" s="33">
        <f>Ocupacao_Calendario!F512*C512*31</f>
        <v>2615.16</v>
      </c>
      <c r="J512" s="33">
        <f>Ocupacao_Calendario!G512*C512*30</f>
        <v>2730.6</v>
      </c>
      <c r="K512" s="33">
        <f>Ocupacao_Calendario!H512*C512*31</f>
        <v>3200.13</v>
      </c>
      <c r="L512" s="33">
        <f>Ocupacao_Calendario!I512*C512*31</f>
        <v>3303.36</v>
      </c>
      <c r="M512" s="33">
        <f>Ocupacao_Calendario!J512*C512*30</f>
        <v>2497.5</v>
      </c>
      <c r="N512" s="33">
        <f>Ocupacao_Calendario!K512*C512*31</f>
        <v>3303.36</v>
      </c>
      <c r="O512" s="33">
        <f>Ocupacao_Calendario!L512*C512*30</f>
        <v>3230.1</v>
      </c>
      <c r="P512" s="33">
        <f>Ocupacao_Calendario!M512*C512*31</f>
        <v>2683.98</v>
      </c>
      <c r="Q512" s="33">
        <f t="shared" si="1"/>
        <v>32423.1</v>
      </c>
      <c r="R512" s="33">
        <f>IFS(D512=2,vacation_home_main_costs!$M$2,D512=3,vacation_home_main_costs!$M$3,D512=4,vacation_home_main_costs!$M$4,D512=5,vacation_home_main_costs!$M$5,D512=6,vacation_home_main_costs!$M$6)</f>
        <v>34800</v>
      </c>
      <c r="S512" s="33">
        <f t="shared" si="27"/>
        <v>-2376.9</v>
      </c>
      <c r="T512" s="34" t="str">
        <f t="shared" si="3"/>
        <v>Prejuizo</v>
      </c>
    </row>
    <row r="513" ht="12.75" customHeight="1">
      <c r="A513" s="8">
        <v>9489402.0</v>
      </c>
      <c r="B513" s="30" t="s">
        <v>557</v>
      </c>
      <c r="C513" s="11">
        <v>199.0</v>
      </c>
      <c r="D513" s="24">
        <v>5.0</v>
      </c>
      <c r="E513" s="33">
        <f>Ocupacao_Calendario!B513*C513*31</f>
        <v>5737.17</v>
      </c>
      <c r="F513" s="33">
        <f>Ocupacao_Calendario!C513*C513*28</f>
        <v>4123.28</v>
      </c>
      <c r="G513" s="33">
        <f>Ocupacao_Calendario!D513*C513*31</f>
        <v>5243.65</v>
      </c>
      <c r="H513" s="33">
        <f>Ocupacao_Calendario!E513*C513*30</f>
        <v>3999.9</v>
      </c>
      <c r="I513" s="33">
        <f>Ocupacao_Calendario!F513*C513*31</f>
        <v>2714.36</v>
      </c>
      <c r="J513" s="33">
        <f>Ocupacao_Calendario!G513*C513*30</f>
        <v>5790.9</v>
      </c>
      <c r="K513" s="33">
        <f>Ocupacao_Calendario!H513*C513*31</f>
        <v>6045.62</v>
      </c>
      <c r="L513" s="33">
        <f>Ocupacao_Calendario!I513*C513*31</f>
        <v>6045.62</v>
      </c>
      <c r="M513" s="33">
        <f>Ocupacao_Calendario!J513*C513*30</f>
        <v>5790.9</v>
      </c>
      <c r="N513" s="33">
        <f>Ocupacao_Calendario!K513*C513*31</f>
        <v>5552.1</v>
      </c>
      <c r="O513" s="33">
        <f>Ocupacao_Calendario!L513*C513*30</f>
        <v>5014.8</v>
      </c>
      <c r="P513" s="33">
        <f>Ocupacao_Calendario!M513*C513*31</f>
        <v>5798.86</v>
      </c>
      <c r="Q513" s="33">
        <f t="shared" si="1"/>
        <v>61857.16</v>
      </c>
      <c r="R513" s="33">
        <f>IFS(D513=2,vacation_home_main_costs!$M$2,D513=3,vacation_home_main_costs!$M$3,D513=4,vacation_home_main_costs!$M$4,D513=5,vacation_home_main_costs!$M$5,D513=6,vacation_home_main_costs!$M$6)</f>
        <v>45400</v>
      </c>
      <c r="S513" s="33">
        <f t="shared" si="27"/>
        <v>16457.16</v>
      </c>
      <c r="T513" s="34" t="str">
        <f t="shared" si="3"/>
        <v>Lucro</v>
      </c>
    </row>
    <row r="514" ht="12.75" customHeight="1">
      <c r="A514" s="8">
        <v>9514338.0</v>
      </c>
      <c r="B514" s="30" t="s">
        <v>558</v>
      </c>
      <c r="C514" s="11">
        <v>210.0</v>
      </c>
      <c r="D514" s="24">
        <v>5.0</v>
      </c>
      <c r="E514" s="33">
        <f>Ocupacao_Calendario!B514*C514*31</f>
        <v>4687.2</v>
      </c>
      <c r="F514" s="33">
        <f>Ocupacao_Calendario!C514*C514*28</f>
        <v>4704</v>
      </c>
      <c r="G514" s="33">
        <f>Ocupacao_Calendario!D514*C514*31</f>
        <v>5012.7</v>
      </c>
      <c r="H514" s="33">
        <f>Ocupacao_Calendario!E514*C514*30</f>
        <v>2835</v>
      </c>
      <c r="I514" s="33">
        <f>Ocupacao_Calendario!F514*C514*31</f>
        <v>4882.5</v>
      </c>
      <c r="J514" s="33">
        <f>Ocupacao_Calendario!G514*C514*30</f>
        <v>5355</v>
      </c>
      <c r="K514" s="33">
        <f>Ocupacao_Calendario!H514*C514*31</f>
        <v>5859</v>
      </c>
      <c r="L514" s="33">
        <f>Ocupacao_Calendario!I514*C514*31</f>
        <v>6314.7</v>
      </c>
      <c r="M514" s="33">
        <f>Ocupacao_Calendario!J514*C514*30</f>
        <v>4662</v>
      </c>
      <c r="N514" s="33">
        <f>Ocupacao_Calendario!K514*C514*31</f>
        <v>5403.3</v>
      </c>
      <c r="O514" s="33">
        <f>Ocupacao_Calendario!L514*C514*30</f>
        <v>5292</v>
      </c>
      <c r="P514" s="33">
        <f>Ocupacao_Calendario!M514*C514*31</f>
        <v>5338.2</v>
      </c>
      <c r="Q514" s="33">
        <f t="shared" si="1"/>
        <v>60345.6</v>
      </c>
      <c r="R514" s="33">
        <f>IFS(D514=2,vacation_home_main_costs!$M$2,D514=3,vacation_home_main_costs!$M$3,D514=4,vacation_home_main_costs!$M$4,D514=5,vacation_home_main_costs!$M$5,D514=6,vacation_home_main_costs!$M$6)</f>
        <v>45400</v>
      </c>
      <c r="S514" s="33">
        <f t="shared" si="27"/>
        <v>14945.6</v>
      </c>
      <c r="T514" s="34" t="str">
        <f t="shared" si="3"/>
        <v>Lucro</v>
      </c>
    </row>
    <row r="515" ht="12.75" customHeight="1">
      <c r="A515" s="8">
        <v>9522910.0</v>
      </c>
      <c r="B515" s="30" t="s">
        <v>559</v>
      </c>
      <c r="C515" s="11">
        <v>179.0</v>
      </c>
      <c r="D515" s="24">
        <v>6.0</v>
      </c>
      <c r="E515" s="33">
        <f>Ocupacao_Calendario!B515*C515*31</f>
        <v>3551.36</v>
      </c>
      <c r="F515" s="33">
        <f>Ocupacao_Calendario!C515*C515*28</f>
        <v>4711.28</v>
      </c>
      <c r="G515" s="33">
        <f>Ocupacao_Calendario!D515*C515*31</f>
        <v>3828.81</v>
      </c>
      <c r="H515" s="33">
        <f>Ocupacao_Calendario!E515*C515*30</f>
        <v>2738.7</v>
      </c>
      <c r="I515" s="33">
        <f>Ocupacao_Calendario!F515*C515*31</f>
        <v>4217.24</v>
      </c>
      <c r="J515" s="33">
        <f>Ocupacao_Calendario!G515*C515*30</f>
        <v>4349.7</v>
      </c>
      <c r="K515" s="33">
        <f>Ocupacao_Calendario!H515*C515*31</f>
        <v>4661.16</v>
      </c>
      <c r="L515" s="33">
        <f>Ocupacao_Calendario!I515*C515*31</f>
        <v>4772.14</v>
      </c>
      <c r="M515" s="33">
        <f>Ocupacao_Calendario!J515*C515*30</f>
        <v>4457.1</v>
      </c>
      <c r="N515" s="33">
        <f>Ocupacao_Calendario!K515*C515*31</f>
        <v>3995.28</v>
      </c>
      <c r="O515" s="33">
        <f>Ocupacao_Calendario!L515*C515*30</f>
        <v>4027.5</v>
      </c>
      <c r="P515" s="33">
        <f>Ocupacao_Calendario!M515*C515*31</f>
        <v>5549</v>
      </c>
      <c r="Q515" s="33">
        <f t="shared" si="1"/>
        <v>50859.27</v>
      </c>
      <c r="R515" s="33">
        <f>IFS(D515=2,vacation_home_main_costs!$M$2,D515=3,vacation_home_main_costs!$M$3,D515=4,vacation_home_main_costs!$M$4,D515=5,vacation_home_main_costs!$M$5,D515=6,vacation_home_main_costs!$M$6)</f>
        <v>51900</v>
      </c>
      <c r="S515" s="33">
        <f t="shared" si="27"/>
        <v>-1040.73</v>
      </c>
      <c r="T515" s="34" t="str">
        <f t="shared" si="3"/>
        <v>Prejuizo</v>
      </c>
    </row>
    <row r="516" ht="12.75" customHeight="1">
      <c r="A516" s="8">
        <v>9985269.0</v>
      </c>
      <c r="B516" s="30" t="s">
        <v>560</v>
      </c>
      <c r="C516" s="11">
        <v>50.0</v>
      </c>
      <c r="D516" s="24">
        <v>2.0</v>
      </c>
      <c r="E516" s="33">
        <f>Ocupacao_Calendario!B516*C516*31</f>
        <v>1317.5</v>
      </c>
      <c r="F516" s="33">
        <f>Ocupacao_Calendario!C516*C516*28</f>
        <v>1148</v>
      </c>
      <c r="G516" s="33">
        <f>Ocupacao_Calendario!D516*C516*31</f>
        <v>1286.5</v>
      </c>
      <c r="H516" s="33">
        <f>Ocupacao_Calendario!E516*C516*30</f>
        <v>1350</v>
      </c>
      <c r="I516" s="33">
        <f>Ocupacao_Calendario!F516*C516*31</f>
        <v>790.5</v>
      </c>
      <c r="J516" s="33">
        <f>Ocupacao_Calendario!G516*C516*30</f>
        <v>1215</v>
      </c>
      <c r="K516" s="33">
        <f>Ocupacao_Calendario!H516*C516*31</f>
        <v>1224.5</v>
      </c>
      <c r="L516" s="33">
        <f>Ocupacao_Calendario!I516*C516*31</f>
        <v>1472.5</v>
      </c>
      <c r="M516" s="33">
        <f>Ocupacao_Calendario!J516*C516*30</f>
        <v>1500</v>
      </c>
      <c r="N516" s="33">
        <f>Ocupacao_Calendario!K516*C516*31</f>
        <v>1224.5</v>
      </c>
      <c r="O516" s="33">
        <f>Ocupacao_Calendario!L516*C516*30</f>
        <v>1425</v>
      </c>
      <c r="P516" s="33">
        <f>Ocupacao_Calendario!M516*C516*31</f>
        <v>1240</v>
      </c>
      <c r="Q516" s="33">
        <f t="shared" si="1"/>
        <v>15194</v>
      </c>
      <c r="R516" s="33">
        <f>IFS(D516=2,vacation_home_main_costs!$M$2,D516=3,vacation_home_main_costs!$M$3,D516=4,vacation_home_main_costs!$M$4,D516=5,vacation_home_main_costs!$M$5,D516=6,vacation_home_main_costs!$M$6)</f>
        <v>31100</v>
      </c>
      <c r="S516" s="33">
        <f t="shared" si="27"/>
        <v>-15906</v>
      </c>
      <c r="T516" s="34" t="str">
        <f t="shared" si="3"/>
        <v>Prejuizo</v>
      </c>
    </row>
    <row r="517" ht="12.75" customHeight="1">
      <c r="A517" s="8">
        <v>1.0549074E7</v>
      </c>
      <c r="B517" s="30" t="s">
        <v>561</v>
      </c>
      <c r="C517" s="11">
        <v>49.0</v>
      </c>
      <c r="D517" s="24">
        <v>2.0</v>
      </c>
      <c r="E517" s="33">
        <f>Ocupacao_Calendario!B517*C517*31</f>
        <v>1169.63</v>
      </c>
      <c r="F517" s="33">
        <f>Ocupacao_Calendario!C517*C517*28</f>
        <v>1042.72</v>
      </c>
      <c r="G517" s="33">
        <f>Ocupacao_Calendario!D517*C517*31</f>
        <v>941.78</v>
      </c>
      <c r="H517" s="33">
        <f>Ocupacao_Calendario!E517*C517*30</f>
        <v>793.8</v>
      </c>
      <c r="I517" s="33">
        <f>Ocupacao_Calendario!F517*C517*31</f>
        <v>1230.39</v>
      </c>
      <c r="J517" s="33">
        <f>Ocupacao_Calendario!G517*C517*30</f>
        <v>1293.6</v>
      </c>
      <c r="K517" s="33">
        <f>Ocupacao_Calendario!H517*C517*31</f>
        <v>1169.63</v>
      </c>
      <c r="L517" s="33">
        <f>Ocupacao_Calendario!I517*C517*31</f>
        <v>1473.43</v>
      </c>
      <c r="M517" s="33">
        <f>Ocupacao_Calendario!J517*C517*30</f>
        <v>1352.4</v>
      </c>
      <c r="N517" s="33">
        <f>Ocupacao_Calendario!K517*C517*31</f>
        <v>1382.29</v>
      </c>
      <c r="O517" s="33">
        <f>Ocupacao_Calendario!L517*C517*30</f>
        <v>1249.5</v>
      </c>
      <c r="P517" s="33">
        <f>Ocupacao_Calendario!M517*C517*31</f>
        <v>1048.11</v>
      </c>
      <c r="Q517" s="33">
        <f t="shared" si="1"/>
        <v>14147.28</v>
      </c>
      <c r="R517" s="33">
        <f>IFS(D517=2,vacation_home_main_costs!$M$2,D517=3,vacation_home_main_costs!$M$3,D517=4,vacation_home_main_costs!$M$4,D517=5,vacation_home_main_costs!$M$5,D517=6,vacation_home_main_costs!$M$6)</f>
        <v>31100</v>
      </c>
      <c r="S517" s="33">
        <f t="shared" si="27"/>
        <v>-16952.72</v>
      </c>
      <c r="T517" s="34" t="str">
        <f t="shared" si="3"/>
        <v>Prejuizo</v>
      </c>
    </row>
    <row r="518" ht="12.75" customHeight="1">
      <c r="A518" s="8">
        <v>1.1142694E7</v>
      </c>
      <c r="B518" s="30" t="s">
        <v>562</v>
      </c>
      <c r="C518" s="11">
        <v>58.0</v>
      </c>
      <c r="D518" s="24">
        <v>1.0</v>
      </c>
      <c r="E518" s="33">
        <f>Ocupacao_Calendario!B518*C518*31</f>
        <v>1240.62</v>
      </c>
      <c r="F518" s="33">
        <f>Ocupacao_Calendario!C518*C518*28</f>
        <v>1607.76</v>
      </c>
      <c r="G518" s="33">
        <f>Ocupacao_Calendario!D518*C518*31</f>
        <v>1204.66</v>
      </c>
      <c r="H518" s="33">
        <f>Ocupacao_Calendario!E518*C518*30</f>
        <v>1061.4</v>
      </c>
      <c r="I518" s="33">
        <f>Ocupacao_Calendario!F518*C518*31</f>
        <v>1492.34</v>
      </c>
      <c r="J518" s="33">
        <f>Ocupacao_Calendario!G518*C518*30</f>
        <v>1218</v>
      </c>
      <c r="K518" s="33">
        <f>Ocupacao_Calendario!H518*C518*31</f>
        <v>1510.32</v>
      </c>
      <c r="L518" s="33">
        <f>Ocupacao_Calendario!I518*C518*31</f>
        <v>1744.06</v>
      </c>
      <c r="M518" s="33">
        <f>Ocupacao_Calendario!J518*C518*30</f>
        <v>1479</v>
      </c>
      <c r="N518" s="33">
        <f>Ocupacao_Calendario!K518*C518*31</f>
        <v>1636.18</v>
      </c>
      <c r="O518" s="33">
        <f>Ocupacao_Calendario!L518*C518*30</f>
        <v>1531.2</v>
      </c>
      <c r="P518" s="33">
        <f>Ocupacao_Calendario!M518*C518*31</f>
        <v>1582.24</v>
      </c>
      <c r="Q518" s="33">
        <f t="shared" si="1"/>
        <v>17307.78</v>
      </c>
      <c r="R518" s="37" t="str">
        <f>IFS(D518=2,vacation_home_main_costs!$M$2,D518=3,vacation_home_main_costs!$M$3,D518=4,vacation_home_main_costs!$M$4,D518=5,vacation_home_main_costs!$M$5,D518=6,vacation_home_main_costs!$M$6)</f>
        <v>#N/A</v>
      </c>
      <c r="S518" s="38" t="s">
        <v>55</v>
      </c>
      <c r="T518" s="34" t="str">
        <f t="shared" si="3"/>
        <v>Lucro</v>
      </c>
    </row>
    <row r="519" ht="12.75" customHeight="1">
      <c r="A519" s="8">
        <v>1.2289071E7</v>
      </c>
      <c r="B519" s="30" t="s">
        <v>563</v>
      </c>
      <c r="C519" s="11">
        <v>155.0</v>
      </c>
      <c r="D519" s="24">
        <v>4.0</v>
      </c>
      <c r="E519" s="33">
        <f>Ocupacao_Calendario!B519*C519*31</f>
        <v>3075.2</v>
      </c>
      <c r="F519" s="33">
        <f>Ocupacao_Calendario!C519*C519*28</f>
        <v>3472</v>
      </c>
      <c r="G519" s="33">
        <f>Ocupacao_Calendario!D519*C519*31</f>
        <v>3363.5</v>
      </c>
      <c r="H519" s="33">
        <f>Ocupacao_Calendario!E519*C519*30</f>
        <v>3859.5</v>
      </c>
      <c r="I519" s="33">
        <f>Ocupacao_Calendario!F519*C519*31</f>
        <v>2786.9</v>
      </c>
      <c r="J519" s="33">
        <f>Ocupacao_Calendario!G519*C519*30</f>
        <v>4278</v>
      </c>
      <c r="K519" s="33">
        <f>Ocupacao_Calendario!H519*C519*31</f>
        <v>3507.65</v>
      </c>
      <c r="L519" s="33">
        <f>Ocupacao_Calendario!I519*C519*31</f>
        <v>3747.9</v>
      </c>
      <c r="M519" s="33">
        <f>Ocupacao_Calendario!J519*C519*30</f>
        <v>3906</v>
      </c>
      <c r="N519" s="33">
        <f>Ocupacao_Calendario!K519*C519*31</f>
        <v>4324.5</v>
      </c>
      <c r="O519" s="33">
        <f>Ocupacao_Calendario!L519*C519*30</f>
        <v>4278</v>
      </c>
      <c r="P519" s="33">
        <f>Ocupacao_Calendario!M519*C519*31</f>
        <v>3892.05</v>
      </c>
      <c r="Q519" s="33">
        <f t="shared" si="1"/>
        <v>44491.2</v>
      </c>
      <c r="R519" s="33">
        <f>IFS(D519=2,vacation_home_main_costs!$M$2,D519=3,vacation_home_main_costs!$M$3,D519=4,vacation_home_main_costs!$M$4,D519=5,vacation_home_main_costs!$M$5,D519=6,vacation_home_main_costs!$M$6)</f>
        <v>40660</v>
      </c>
      <c r="S519" s="33">
        <f t="shared" ref="S519:S520" si="28">Q519-R519</f>
        <v>3831.2</v>
      </c>
      <c r="T519" s="34" t="str">
        <f t="shared" si="3"/>
        <v>Lucro</v>
      </c>
    </row>
    <row r="520" ht="12.75" customHeight="1">
      <c r="A520" s="8">
        <v>1.2431348E7</v>
      </c>
      <c r="B520" s="30" t="s">
        <v>564</v>
      </c>
      <c r="C520" s="11">
        <v>100.0</v>
      </c>
      <c r="D520" s="24">
        <v>3.0</v>
      </c>
      <c r="E520" s="33">
        <f>Ocupacao_Calendario!B520*C520*31</f>
        <v>2263</v>
      </c>
      <c r="F520" s="33">
        <f>Ocupacao_Calendario!C520*C520*28</f>
        <v>2128</v>
      </c>
      <c r="G520" s="33">
        <f>Ocupacao_Calendario!D520*C520*31</f>
        <v>1674</v>
      </c>
      <c r="H520" s="33">
        <f>Ocupacao_Calendario!E520*C520*30</f>
        <v>2640</v>
      </c>
      <c r="I520" s="33">
        <f>Ocupacao_Calendario!F520*C520*31</f>
        <v>1581</v>
      </c>
      <c r="J520" s="33">
        <f>Ocupacao_Calendario!G520*C520*30</f>
        <v>2580</v>
      </c>
      <c r="K520" s="33">
        <f>Ocupacao_Calendario!H520*C520*31</f>
        <v>3100</v>
      </c>
      <c r="L520" s="33">
        <f>Ocupacao_Calendario!I520*C520*31</f>
        <v>2883</v>
      </c>
      <c r="M520" s="33">
        <f>Ocupacao_Calendario!J520*C520*30</f>
        <v>2490</v>
      </c>
      <c r="N520" s="33">
        <f>Ocupacao_Calendario!K520*C520*31</f>
        <v>2294</v>
      </c>
      <c r="O520" s="33">
        <f>Ocupacao_Calendario!L520*C520*30</f>
        <v>2250</v>
      </c>
      <c r="P520" s="33">
        <f>Ocupacao_Calendario!M520*C520*31</f>
        <v>3038</v>
      </c>
      <c r="Q520" s="33">
        <f t="shared" si="1"/>
        <v>28921</v>
      </c>
      <c r="R520" s="33">
        <f>IFS(D520=2,vacation_home_main_costs!$M$2,D520=3,vacation_home_main_costs!$M$3,D520=4,vacation_home_main_costs!$M$4,D520=5,vacation_home_main_costs!$M$5,D520=6,vacation_home_main_costs!$M$6)</f>
        <v>34800</v>
      </c>
      <c r="S520" s="33">
        <f t="shared" si="28"/>
        <v>-5879</v>
      </c>
      <c r="T520" s="34" t="str">
        <f t="shared" si="3"/>
        <v>Prejuizo</v>
      </c>
    </row>
    <row r="521" ht="12.75" customHeight="1">
      <c r="A521" s="8">
        <v>1.3017929E7</v>
      </c>
      <c r="B521" s="30" t="s">
        <v>565</v>
      </c>
      <c r="C521" s="11">
        <v>81.0</v>
      </c>
      <c r="D521" s="24">
        <v>1.0</v>
      </c>
      <c r="E521" s="33">
        <f>Ocupacao_Calendario!B521*C521*31</f>
        <v>1632.15</v>
      </c>
      <c r="F521" s="33">
        <f>Ocupacao_Calendario!C521*C521*28</f>
        <v>1973.16</v>
      </c>
      <c r="G521" s="33">
        <f>Ocupacao_Calendario!D521*C521*31</f>
        <v>1381.05</v>
      </c>
      <c r="H521" s="33">
        <f>Ocupacao_Calendario!E521*C521*30</f>
        <v>1530.9</v>
      </c>
      <c r="I521" s="33">
        <f>Ocupacao_Calendario!F521*C521*31</f>
        <v>1481.49</v>
      </c>
      <c r="J521" s="33">
        <f>Ocupacao_Calendario!G521*C521*30</f>
        <v>2089.8</v>
      </c>
      <c r="K521" s="33">
        <f>Ocupacao_Calendario!H521*C521*31</f>
        <v>2134.35</v>
      </c>
      <c r="L521" s="33">
        <f>Ocupacao_Calendario!I521*C521*31</f>
        <v>2184.57</v>
      </c>
      <c r="M521" s="33">
        <f>Ocupacao_Calendario!J521*C521*30</f>
        <v>1895.4</v>
      </c>
      <c r="N521" s="33">
        <f>Ocupacao_Calendario!K521*C521*31</f>
        <v>2259.9</v>
      </c>
      <c r="O521" s="33">
        <f>Ocupacao_Calendario!L521*C521*30</f>
        <v>2332.8</v>
      </c>
      <c r="P521" s="33">
        <f>Ocupacao_Calendario!M521*C521*31</f>
        <v>2134.35</v>
      </c>
      <c r="Q521" s="33">
        <f t="shared" si="1"/>
        <v>23029.92</v>
      </c>
      <c r="R521" s="37" t="str">
        <f>IFS(D521=2,vacation_home_main_costs!$M$2,D521=3,vacation_home_main_costs!$M$3,D521=4,vacation_home_main_costs!$M$4,D521=5,vacation_home_main_costs!$M$5,D521=6,vacation_home_main_costs!$M$6)</f>
        <v>#N/A</v>
      </c>
      <c r="S521" s="38" t="s">
        <v>55</v>
      </c>
      <c r="T521" s="34" t="str">
        <f t="shared" si="3"/>
        <v>Lucro</v>
      </c>
    </row>
    <row r="522" ht="12.75" customHeight="1">
      <c r="A522" s="8">
        <v>1.3216232E7</v>
      </c>
      <c r="B522" s="30" t="s">
        <v>566</v>
      </c>
      <c r="C522" s="11">
        <v>187.0</v>
      </c>
      <c r="D522" s="24">
        <v>6.0</v>
      </c>
      <c r="E522" s="33">
        <f>Ocupacao_Calendario!B522*C522*31</f>
        <v>4695.57</v>
      </c>
      <c r="F522" s="33">
        <f>Ocupacao_Calendario!C522*C522*28</f>
        <v>3927</v>
      </c>
      <c r="G522" s="33">
        <f>Ocupacao_Calendario!D522*C522*31</f>
        <v>2550.68</v>
      </c>
      <c r="H522" s="33">
        <f>Ocupacao_Calendario!E522*C522*30</f>
        <v>5049</v>
      </c>
      <c r="I522" s="33">
        <f>Ocupacao_Calendario!F522*C522*31</f>
        <v>3826.02</v>
      </c>
      <c r="J522" s="33">
        <f>Ocupacao_Calendario!G522*C522*30</f>
        <v>4936.8</v>
      </c>
      <c r="K522" s="33">
        <f>Ocupacao_Calendario!H522*C522*31</f>
        <v>5333.24</v>
      </c>
      <c r="L522" s="33">
        <f>Ocupacao_Calendario!I522*C522*31</f>
        <v>4579.63</v>
      </c>
      <c r="M522" s="33">
        <f>Ocupacao_Calendario!J522*C522*30</f>
        <v>4936.8</v>
      </c>
      <c r="N522" s="33">
        <f>Ocupacao_Calendario!K522*C522*31</f>
        <v>4173.84</v>
      </c>
      <c r="O522" s="33">
        <f>Ocupacao_Calendario!L522*C522*30</f>
        <v>4039.2</v>
      </c>
      <c r="P522" s="33">
        <f>Ocupacao_Calendario!M522*C522*31</f>
        <v>5391.21</v>
      </c>
      <c r="Q522" s="33">
        <f t="shared" si="1"/>
        <v>53438.99</v>
      </c>
      <c r="R522" s="33">
        <f>IFS(D522=2,vacation_home_main_costs!$M$2,D522=3,vacation_home_main_costs!$M$3,D522=4,vacation_home_main_costs!$M$4,D522=5,vacation_home_main_costs!$M$5,D522=6,vacation_home_main_costs!$M$6)</f>
        <v>51900</v>
      </c>
      <c r="S522" s="33">
        <f>Q522-R522</f>
        <v>1538.99</v>
      </c>
      <c r="T522" s="34" t="str">
        <f t="shared" si="3"/>
        <v>Lucro</v>
      </c>
    </row>
    <row r="523" ht="12.75" customHeight="1">
      <c r="A523" s="8">
        <v>1.4088159E7</v>
      </c>
      <c r="B523" s="30" t="s">
        <v>567</v>
      </c>
      <c r="C523" s="11">
        <v>229.0</v>
      </c>
      <c r="D523" s="24">
        <v>7.0</v>
      </c>
      <c r="E523" s="33">
        <f>Ocupacao_Calendario!B523*C523*31</f>
        <v>5040.29</v>
      </c>
      <c r="F523" s="33">
        <f>Ocupacao_Calendario!C523*C523*28</f>
        <v>4873.12</v>
      </c>
      <c r="G523" s="33">
        <f>Ocupacao_Calendario!D523*C523*31</f>
        <v>5963.16</v>
      </c>
      <c r="H523" s="33">
        <f>Ocupacao_Calendario!E523*C523*30</f>
        <v>4534.2</v>
      </c>
      <c r="I523" s="33">
        <f>Ocupacao_Calendario!F523*C523*31</f>
        <v>3265.54</v>
      </c>
      <c r="J523" s="33">
        <f>Ocupacao_Calendario!G523*C523*30</f>
        <v>6732.6</v>
      </c>
      <c r="K523" s="33">
        <f>Ocupacao_Calendario!H523*C523*31</f>
        <v>5111.28</v>
      </c>
      <c r="L523" s="33">
        <f>Ocupacao_Calendario!I523*C523*31</f>
        <v>6602.07</v>
      </c>
      <c r="M523" s="33">
        <f>Ocupacao_Calendario!J523*C523*30</f>
        <v>5221.2</v>
      </c>
      <c r="N523" s="33">
        <f>Ocupacao_Calendario!K523*C523*31</f>
        <v>5821.18</v>
      </c>
      <c r="O523" s="33">
        <f>Ocupacao_Calendario!L523*C523*30</f>
        <v>5633.4</v>
      </c>
      <c r="P523" s="33">
        <f>Ocupacao_Calendario!M523*C523*31</f>
        <v>6531.08</v>
      </c>
      <c r="Q523" s="33">
        <f t="shared" si="1"/>
        <v>65329.12</v>
      </c>
      <c r="R523" s="37" t="str">
        <f>IFS(D523=2,vacation_home_main_costs!$M$2,D523=3,vacation_home_main_costs!$M$3,D523=4,vacation_home_main_costs!$M$4,D523=5,vacation_home_main_costs!$M$5,D523=6,vacation_home_main_costs!$M$6)</f>
        <v>#N/A</v>
      </c>
      <c r="S523" s="38" t="s">
        <v>55</v>
      </c>
      <c r="T523" s="34" t="str">
        <f t="shared" si="3"/>
        <v>Lucro</v>
      </c>
    </row>
    <row r="524" ht="12.75" customHeight="1">
      <c r="A524" s="8">
        <v>1.4662246E7</v>
      </c>
      <c r="B524" s="30" t="s">
        <v>568</v>
      </c>
      <c r="C524" s="11">
        <v>130.0</v>
      </c>
      <c r="D524" s="24">
        <v>4.0</v>
      </c>
      <c r="E524" s="33">
        <f>Ocupacao_Calendario!B524*C524*31</f>
        <v>3264.3</v>
      </c>
      <c r="F524" s="33">
        <f>Ocupacao_Calendario!C524*C524*28</f>
        <v>3640</v>
      </c>
      <c r="G524" s="33">
        <f>Ocupacao_Calendario!D524*C524*31</f>
        <v>1894.1</v>
      </c>
      <c r="H524" s="33">
        <f>Ocupacao_Calendario!E524*C524*30</f>
        <v>2769</v>
      </c>
      <c r="I524" s="33">
        <f>Ocupacao_Calendario!F524*C524*31</f>
        <v>3103.1</v>
      </c>
      <c r="J524" s="33">
        <f>Ocupacao_Calendario!G524*C524*30</f>
        <v>2847</v>
      </c>
      <c r="K524" s="33">
        <f>Ocupacao_Calendario!H524*C524*31</f>
        <v>2941.9</v>
      </c>
      <c r="L524" s="33">
        <f>Ocupacao_Calendario!I524*C524*31</f>
        <v>3143.4</v>
      </c>
      <c r="M524" s="33">
        <f>Ocupacao_Calendario!J524*C524*30</f>
        <v>3393</v>
      </c>
      <c r="N524" s="33">
        <f>Ocupacao_Calendario!K524*C524*31</f>
        <v>2982.2</v>
      </c>
      <c r="O524" s="33">
        <f>Ocupacao_Calendario!L524*C524*30</f>
        <v>3393</v>
      </c>
      <c r="P524" s="33">
        <f>Ocupacao_Calendario!M524*C524*31</f>
        <v>3546.4</v>
      </c>
      <c r="Q524" s="33">
        <f t="shared" si="1"/>
        <v>36917.4</v>
      </c>
      <c r="R524" s="33">
        <f>IFS(D524=2,vacation_home_main_costs!$M$2,D524=3,vacation_home_main_costs!$M$3,D524=4,vacation_home_main_costs!$M$4,D524=5,vacation_home_main_costs!$M$5,D524=6,vacation_home_main_costs!$M$6)</f>
        <v>40660</v>
      </c>
      <c r="S524" s="33">
        <f>Q524-R524</f>
        <v>-3742.6</v>
      </c>
      <c r="T524" s="34" t="str">
        <f t="shared" si="3"/>
        <v>Prejuizo</v>
      </c>
    </row>
    <row r="525" ht="12.75" customHeight="1">
      <c r="A525" s="8">
        <v>1.4722368E7</v>
      </c>
      <c r="B525" s="30" t="s">
        <v>569</v>
      </c>
      <c r="C525" s="11">
        <v>60.0</v>
      </c>
      <c r="D525" s="24">
        <v>1.0</v>
      </c>
      <c r="E525" s="33">
        <f>Ocupacao_Calendario!B525*C525*31</f>
        <v>1320.6</v>
      </c>
      <c r="F525" s="33">
        <f>Ocupacao_Calendario!C525*C525*28</f>
        <v>1579.2</v>
      </c>
      <c r="G525" s="33">
        <f>Ocupacao_Calendario!D525*C525*31</f>
        <v>1618.2</v>
      </c>
      <c r="H525" s="33">
        <f>Ocupacao_Calendario!E525*C525*30</f>
        <v>1494</v>
      </c>
      <c r="I525" s="33">
        <f>Ocupacao_Calendario!F525*C525*31</f>
        <v>1190.4</v>
      </c>
      <c r="J525" s="33">
        <f>Ocupacao_Calendario!G525*C525*30</f>
        <v>1512</v>
      </c>
      <c r="K525" s="33">
        <f>Ocupacao_Calendario!H525*C525*31</f>
        <v>1692.6</v>
      </c>
      <c r="L525" s="33">
        <f>Ocupacao_Calendario!I525*C525*31</f>
        <v>1376.4</v>
      </c>
      <c r="M525" s="33">
        <f>Ocupacao_Calendario!J525*C525*30</f>
        <v>1746</v>
      </c>
      <c r="N525" s="33">
        <f>Ocupacao_Calendario!K525*C525*31</f>
        <v>1674</v>
      </c>
      <c r="O525" s="33">
        <f>Ocupacao_Calendario!L525*C525*30</f>
        <v>1422</v>
      </c>
      <c r="P525" s="33">
        <f>Ocupacao_Calendario!M525*C525*31</f>
        <v>1357.8</v>
      </c>
      <c r="Q525" s="33">
        <f t="shared" si="1"/>
        <v>17983.2</v>
      </c>
      <c r="R525" s="37" t="str">
        <f>IFS(D525=2,vacation_home_main_costs!$M$2,D525=3,vacation_home_main_costs!$M$3,D525=4,vacation_home_main_costs!$M$4,D525=5,vacation_home_main_costs!$M$5,D525=6,vacation_home_main_costs!$M$6)</f>
        <v>#N/A</v>
      </c>
      <c r="S525" s="38" t="s">
        <v>55</v>
      </c>
      <c r="T525" s="34" t="str">
        <f t="shared" si="3"/>
        <v>Lucro</v>
      </c>
    </row>
    <row r="526" ht="12.75" customHeight="1">
      <c r="A526" s="8">
        <v>1.493513E7</v>
      </c>
      <c r="B526" s="30" t="s">
        <v>570</v>
      </c>
      <c r="C526" s="11">
        <v>179.0</v>
      </c>
      <c r="D526" s="24">
        <v>5.0</v>
      </c>
      <c r="E526" s="33">
        <f>Ocupacao_Calendario!B526*C526*31</f>
        <v>5271.55</v>
      </c>
      <c r="F526" s="33">
        <f>Ocupacao_Calendario!C526*C526*28</f>
        <v>3759</v>
      </c>
      <c r="G526" s="33">
        <f>Ocupacao_Calendario!D526*C526*31</f>
        <v>4217.24</v>
      </c>
      <c r="H526" s="33">
        <f>Ocupacao_Calendario!E526*C526*30</f>
        <v>4134.9</v>
      </c>
      <c r="I526" s="33">
        <f>Ocupacao_Calendario!F526*C526*31</f>
        <v>3495.87</v>
      </c>
      <c r="J526" s="33">
        <f>Ocupacao_Calendario!G526*C526*30</f>
        <v>4027.5</v>
      </c>
      <c r="K526" s="33">
        <f>Ocupacao_Calendario!H526*C526*31</f>
        <v>4883.12</v>
      </c>
      <c r="L526" s="33">
        <f>Ocupacao_Calendario!I526*C526*31</f>
        <v>3828.81</v>
      </c>
      <c r="M526" s="33">
        <f>Ocupacao_Calendario!J526*C526*30</f>
        <v>4457.1</v>
      </c>
      <c r="N526" s="33">
        <f>Ocupacao_Calendario!K526*C526*31</f>
        <v>4716.65</v>
      </c>
      <c r="O526" s="33">
        <f>Ocupacao_Calendario!L526*C526*30</f>
        <v>4403.4</v>
      </c>
      <c r="P526" s="33">
        <f>Ocupacao_Calendario!M526*C526*31</f>
        <v>4827.63</v>
      </c>
      <c r="Q526" s="33">
        <f t="shared" si="1"/>
        <v>52022.77</v>
      </c>
      <c r="R526" s="33">
        <f>IFS(D526=2,vacation_home_main_costs!$M$2,D526=3,vacation_home_main_costs!$M$3,D526=4,vacation_home_main_costs!$M$4,D526=5,vacation_home_main_costs!$M$5,D526=6,vacation_home_main_costs!$M$6)</f>
        <v>45400</v>
      </c>
      <c r="S526" s="33">
        <f>Q526-R526</f>
        <v>6622.77</v>
      </c>
      <c r="T526" s="34" t="str">
        <f t="shared" si="3"/>
        <v>Lucro</v>
      </c>
    </row>
    <row r="527" ht="12.75" customHeight="1">
      <c r="A527" s="8">
        <v>1.5080601E7</v>
      </c>
      <c r="B527" s="30" t="s">
        <v>571</v>
      </c>
      <c r="C527" s="11">
        <v>75.0</v>
      </c>
      <c r="D527" s="24">
        <v>1.0</v>
      </c>
      <c r="E527" s="33">
        <f>Ocupacao_Calendario!B527*C527*31</f>
        <v>2278.5</v>
      </c>
      <c r="F527" s="33">
        <f>Ocupacao_Calendario!C527*C527*28</f>
        <v>1638</v>
      </c>
      <c r="G527" s="33">
        <f>Ocupacao_Calendario!D527*C527*31</f>
        <v>1418.25</v>
      </c>
      <c r="H527" s="33">
        <f>Ocupacao_Calendario!E527*C527*30</f>
        <v>1507.5</v>
      </c>
      <c r="I527" s="33">
        <f>Ocupacao_Calendario!F527*C527*31</f>
        <v>1116</v>
      </c>
      <c r="J527" s="33">
        <f>Ocupacao_Calendario!G527*C527*30</f>
        <v>1642.5</v>
      </c>
      <c r="K527" s="33">
        <f>Ocupacao_Calendario!H527*C527*31</f>
        <v>2325</v>
      </c>
      <c r="L527" s="33">
        <f>Ocupacao_Calendario!I527*C527*31</f>
        <v>2046</v>
      </c>
      <c r="M527" s="33">
        <f>Ocupacao_Calendario!J527*C527*30</f>
        <v>2002.5</v>
      </c>
      <c r="N527" s="33">
        <f>Ocupacao_Calendario!K527*C527*31</f>
        <v>1999.5</v>
      </c>
      <c r="O527" s="33">
        <f>Ocupacao_Calendario!L527*C527*30</f>
        <v>1687.5</v>
      </c>
      <c r="P527" s="33">
        <f>Ocupacao_Calendario!M527*C527*31</f>
        <v>2069.25</v>
      </c>
      <c r="Q527" s="33">
        <f t="shared" si="1"/>
        <v>21730.5</v>
      </c>
      <c r="R527" s="37" t="str">
        <f>IFS(D527=2,vacation_home_main_costs!$M$2,D527=3,vacation_home_main_costs!$M$3,D527=4,vacation_home_main_costs!$M$4,D527=5,vacation_home_main_costs!$M$5,D527=6,vacation_home_main_costs!$M$6)</f>
        <v>#N/A</v>
      </c>
      <c r="S527" s="38" t="s">
        <v>55</v>
      </c>
      <c r="T527" s="34" t="str">
        <f t="shared" si="3"/>
        <v>Lucro</v>
      </c>
    </row>
    <row r="528" ht="12.75" customHeight="1">
      <c r="A528" s="8">
        <v>1.5361238E7</v>
      </c>
      <c r="B528" s="30" t="s">
        <v>572</v>
      </c>
      <c r="C528" s="11">
        <v>175.0</v>
      </c>
      <c r="D528" s="24">
        <v>4.0</v>
      </c>
      <c r="E528" s="33">
        <f>Ocupacao_Calendario!B528*C528*31</f>
        <v>3363.5</v>
      </c>
      <c r="F528" s="33">
        <f>Ocupacao_Calendario!C528*C528*28</f>
        <v>3430</v>
      </c>
      <c r="G528" s="33">
        <f>Ocupacao_Calendario!D528*C528*31</f>
        <v>3689</v>
      </c>
      <c r="H528" s="33">
        <f>Ocupacao_Calendario!E528*C528*30</f>
        <v>2782.5</v>
      </c>
      <c r="I528" s="33">
        <f>Ocupacao_Calendario!F528*C528*31</f>
        <v>2332.75</v>
      </c>
      <c r="J528" s="33">
        <f>Ocupacao_Calendario!G528*C528*30</f>
        <v>4147.5</v>
      </c>
      <c r="K528" s="33">
        <f>Ocupacao_Calendario!H528*C528*31</f>
        <v>5045.25</v>
      </c>
      <c r="L528" s="33">
        <f>Ocupacao_Calendario!I528*C528*31</f>
        <v>4123</v>
      </c>
      <c r="M528" s="33">
        <f>Ocupacao_Calendario!J528*C528*30</f>
        <v>4095</v>
      </c>
      <c r="N528" s="33">
        <f>Ocupacao_Calendario!K528*C528*31</f>
        <v>5425</v>
      </c>
      <c r="O528" s="33">
        <f>Ocupacao_Calendario!L528*C528*30</f>
        <v>4252.5</v>
      </c>
      <c r="P528" s="33">
        <f>Ocupacao_Calendario!M528*C528*31</f>
        <v>5262.25</v>
      </c>
      <c r="Q528" s="33">
        <f t="shared" si="1"/>
        <v>47948.25</v>
      </c>
      <c r="R528" s="33">
        <f>IFS(D528=2,vacation_home_main_costs!$M$2,D528=3,vacation_home_main_costs!$M$3,D528=4,vacation_home_main_costs!$M$4,D528=5,vacation_home_main_costs!$M$5,D528=6,vacation_home_main_costs!$M$6)</f>
        <v>40660</v>
      </c>
      <c r="S528" s="33">
        <f t="shared" ref="S528:S529" si="29">Q528-R528</f>
        <v>7288.25</v>
      </c>
      <c r="T528" s="34" t="str">
        <f t="shared" si="3"/>
        <v>Lucro</v>
      </c>
    </row>
    <row r="529" ht="12.75" customHeight="1">
      <c r="A529" s="8">
        <v>1.5535946E7</v>
      </c>
      <c r="B529" s="30" t="s">
        <v>573</v>
      </c>
      <c r="C529" s="11">
        <v>99.0</v>
      </c>
      <c r="D529" s="24">
        <v>4.0</v>
      </c>
      <c r="E529" s="33">
        <f>Ocupacao_Calendario!B529*C529*31</f>
        <v>2209.68</v>
      </c>
      <c r="F529" s="33">
        <f>Ocupacao_Calendario!C529*C529*28</f>
        <v>2383.92</v>
      </c>
      <c r="G529" s="33">
        <f>Ocupacao_Calendario!D529*C529*31</f>
        <v>1841.4</v>
      </c>
      <c r="H529" s="33">
        <f>Ocupacao_Calendario!E529*C529*30</f>
        <v>1395.9</v>
      </c>
      <c r="I529" s="33">
        <f>Ocupacao_Calendario!F529*C529*31</f>
        <v>2393.82</v>
      </c>
      <c r="J529" s="33">
        <f>Ocupacao_Calendario!G529*C529*30</f>
        <v>2970</v>
      </c>
      <c r="K529" s="33">
        <f>Ocupacao_Calendario!H529*C529*31</f>
        <v>2946.24</v>
      </c>
      <c r="L529" s="33">
        <f>Ocupacao_Calendario!I529*C529*31</f>
        <v>2178.99</v>
      </c>
      <c r="M529" s="33">
        <f>Ocupacao_Calendario!J529*C529*30</f>
        <v>2376</v>
      </c>
      <c r="N529" s="33">
        <f>Ocupacao_Calendario!K529*C529*31</f>
        <v>2516.58</v>
      </c>
      <c r="O529" s="33">
        <f>Ocupacao_Calendario!L529*C529*30</f>
        <v>2108.7</v>
      </c>
      <c r="P529" s="33">
        <f>Ocupacao_Calendario!M529*C529*31</f>
        <v>3038.31</v>
      </c>
      <c r="Q529" s="33">
        <f t="shared" si="1"/>
        <v>28359.54</v>
      </c>
      <c r="R529" s="33">
        <f>IFS(D529=2,vacation_home_main_costs!$M$2,D529=3,vacation_home_main_costs!$M$3,D529=4,vacation_home_main_costs!$M$4,D529=5,vacation_home_main_costs!$M$5,D529=6,vacation_home_main_costs!$M$6)</f>
        <v>40660</v>
      </c>
      <c r="S529" s="33">
        <f t="shared" si="29"/>
        <v>-12300.46</v>
      </c>
      <c r="T529" s="34" t="str">
        <f t="shared" si="3"/>
        <v>Prejuizo</v>
      </c>
    </row>
    <row r="530" ht="12.75" customHeight="1">
      <c r="A530" s="8">
        <v>1.598476E7</v>
      </c>
      <c r="B530" s="30" t="s">
        <v>574</v>
      </c>
      <c r="C530" s="11">
        <v>69.0</v>
      </c>
      <c r="D530" s="24">
        <v>1.0</v>
      </c>
      <c r="E530" s="33">
        <f>Ocupacao_Calendario!B530*C530*31</f>
        <v>1711.2</v>
      </c>
      <c r="F530" s="33">
        <f>Ocupacao_Calendario!C530*C530*28</f>
        <v>1506.96</v>
      </c>
      <c r="G530" s="33">
        <f>Ocupacao_Calendario!D530*C530*31</f>
        <v>1540.08</v>
      </c>
      <c r="H530" s="33">
        <f>Ocupacao_Calendario!E530*C530*30</f>
        <v>1821.6</v>
      </c>
      <c r="I530" s="33">
        <f>Ocupacao_Calendario!F530*C530*31</f>
        <v>1753.98</v>
      </c>
      <c r="J530" s="33">
        <f>Ocupacao_Calendario!G530*C530*30</f>
        <v>1366.2</v>
      </c>
      <c r="K530" s="33">
        <f>Ocupacao_Calendario!H530*C530*31</f>
        <v>1540.08</v>
      </c>
      <c r="L530" s="33">
        <f>Ocupacao_Calendario!I530*C530*31</f>
        <v>1604.25</v>
      </c>
      <c r="M530" s="33">
        <f>Ocupacao_Calendario!J530*C530*30</f>
        <v>1614.6</v>
      </c>
      <c r="N530" s="33">
        <f>Ocupacao_Calendario!K530*C530*31</f>
        <v>1647.03</v>
      </c>
      <c r="O530" s="33">
        <f>Ocupacao_Calendario!L530*C530*30</f>
        <v>1904.4</v>
      </c>
      <c r="P530" s="33">
        <f>Ocupacao_Calendario!M530*C530*31</f>
        <v>2010.66</v>
      </c>
      <c r="Q530" s="33">
        <f t="shared" si="1"/>
        <v>20021.04</v>
      </c>
      <c r="R530" s="37" t="str">
        <f>IFS(D530=2,vacation_home_main_costs!$M$2,D530=3,vacation_home_main_costs!$M$3,D530=4,vacation_home_main_costs!$M$4,D530=5,vacation_home_main_costs!$M$5,D530=6,vacation_home_main_costs!$M$6)</f>
        <v>#N/A</v>
      </c>
      <c r="S530" s="38" t="s">
        <v>55</v>
      </c>
      <c r="T530" s="34" t="str">
        <f t="shared" si="3"/>
        <v>Lucro</v>
      </c>
    </row>
    <row r="531" ht="12.75" customHeight="1">
      <c r="A531" s="8">
        <v>1.5987926E7</v>
      </c>
      <c r="B531" s="30" t="s">
        <v>575</v>
      </c>
      <c r="C531" s="11">
        <v>79.0</v>
      </c>
      <c r="D531" s="24">
        <v>1.0</v>
      </c>
      <c r="E531" s="33">
        <f>Ocupacao_Calendario!B531*C531*31</f>
        <v>2155.12</v>
      </c>
      <c r="F531" s="33">
        <f>Ocupacao_Calendario!C531*C531*28</f>
        <v>1482.04</v>
      </c>
      <c r="G531" s="33">
        <f>Ocupacao_Calendario!D531*C531*31</f>
        <v>1297.97</v>
      </c>
      <c r="H531" s="33">
        <f>Ocupacao_Calendario!E531*C531*30</f>
        <v>1990.8</v>
      </c>
      <c r="I531" s="33">
        <f>Ocupacao_Calendario!F531*C531*31</f>
        <v>1346.95</v>
      </c>
      <c r="J531" s="33">
        <f>Ocupacao_Calendario!G531*C531*30</f>
        <v>1990.8</v>
      </c>
      <c r="K531" s="33">
        <f>Ocupacao_Calendario!H531*C531*31</f>
        <v>1836.75</v>
      </c>
      <c r="L531" s="33">
        <f>Ocupacao_Calendario!I531*C531*31</f>
        <v>1861.24</v>
      </c>
      <c r="M531" s="33">
        <f>Ocupacao_Calendario!J531*C531*30</f>
        <v>2227.8</v>
      </c>
      <c r="N531" s="33">
        <f>Ocupacao_Calendario!K531*C531*31</f>
        <v>2400.02</v>
      </c>
      <c r="O531" s="33">
        <f>Ocupacao_Calendario!L531*C531*30</f>
        <v>2133</v>
      </c>
      <c r="P531" s="33">
        <f>Ocupacao_Calendario!M531*C531*31</f>
        <v>1959.2</v>
      </c>
      <c r="Q531" s="33">
        <f t="shared" si="1"/>
        <v>22681.69</v>
      </c>
      <c r="R531" s="37" t="str">
        <f>IFS(D531=2,vacation_home_main_costs!$M$2,D531=3,vacation_home_main_costs!$M$3,D531=4,vacation_home_main_costs!$M$4,D531=5,vacation_home_main_costs!$M$5,D531=6,vacation_home_main_costs!$M$6)</f>
        <v>#N/A</v>
      </c>
      <c r="S531" s="38" t="s">
        <v>55</v>
      </c>
      <c r="T531" s="34" t="str">
        <f t="shared" si="3"/>
        <v>Lucro</v>
      </c>
    </row>
    <row r="532" ht="12.75" customHeight="1">
      <c r="A532" s="8">
        <v>1.6487922E7</v>
      </c>
      <c r="B532" s="30" t="s">
        <v>576</v>
      </c>
      <c r="C532" s="11">
        <v>80.0</v>
      </c>
      <c r="D532" s="24">
        <v>3.0</v>
      </c>
      <c r="E532" s="33">
        <f>Ocupacao_Calendario!B532*C532*31</f>
        <v>1612</v>
      </c>
      <c r="F532" s="33">
        <f>Ocupacao_Calendario!C532*C532*28</f>
        <v>1881.6</v>
      </c>
      <c r="G532" s="33">
        <f>Ocupacao_Calendario!D532*C532*31</f>
        <v>1190.4</v>
      </c>
      <c r="H532" s="33">
        <f>Ocupacao_Calendario!E532*C532*30</f>
        <v>1296</v>
      </c>
      <c r="I532" s="33">
        <f>Ocupacao_Calendario!F532*C532*31</f>
        <v>1066.4</v>
      </c>
      <c r="J532" s="33">
        <f>Ocupacao_Calendario!G532*C532*30</f>
        <v>2088</v>
      </c>
      <c r="K532" s="33">
        <f>Ocupacao_Calendario!H532*C532*31</f>
        <v>1984</v>
      </c>
      <c r="L532" s="33">
        <f>Ocupacao_Calendario!I532*C532*31</f>
        <v>2157.6</v>
      </c>
      <c r="M532" s="33">
        <f>Ocupacao_Calendario!J532*C532*30</f>
        <v>2016</v>
      </c>
      <c r="N532" s="33">
        <f>Ocupacao_Calendario!K532*C532*31</f>
        <v>1835.2</v>
      </c>
      <c r="O532" s="33">
        <f>Ocupacao_Calendario!L532*C532*30</f>
        <v>2064</v>
      </c>
      <c r="P532" s="33">
        <f>Ocupacao_Calendario!M532*C532*31</f>
        <v>2281.6</v>
      </c>
      <c r="Q532" s="33">
        <f t="shared" si="1"/>
        <v>21472.8</v>
      </c>
      <c r="R532" s="33">
        <f>IFS(D532=2,vacation_home_main_costs!$M$2,D532=3,vacation_home_main_costs!$M$3,D532=4,vacation_home_main_costs!$M$4,D532=5,vacation_home_main_costs!$M$5,D532=6,vacation_home_main_costs!$M$6)</f>
        <v>34800</v>
      </c>
      <c r="S532" s="33">
        <f t="shared" ref="S532:S535" si="30">Q532-R532</f>
        <v>-13327.2</v>
      </c>
      <c r="T532" s="34" t="str">
        <f t="shared" si="3"/>
        <v>Prejuizo</v>
      </c>
    </row>
    <row r="533" ht="12.75" customHeight="1">
      <c r="A533" s="8">
        <v>1.6575525E7</v>
      </c>
      <c r="B533" s="30" t="s">
        <v>577</v>
      </c>
      <c r="C533" s="11">
        <v>180.0</v>
      </c>
      <c r="D533" s="24">
        <v>5.0</v>
      </c>
      <c r="E533" s="33">
        <f>Ocupacao_Calendario!B533*C533*31</f>
        <v>4352.4</v>
      </c>
      <c r="F533" s="33">
        <f>Ocupacao_Calendario!C533*C533*28</f>
        <v>3780</v>
      </c>
      <c r="G533" s="33">
        <f>Ocupacao_Calendario!D533*C533*31</f>
        <v>4240.8</v>
      </c>
      <c r="H533" s="33">
        <f>Ocupacao_Calendario!E533*C533*30</f>
        <v>4698</v>
      </c>
      <c r="I533" s="33">
        <f>Ocupacao_Calendario!F533*C533*31</f>
        <v>3961.8</v>
      </c>
      <c r="J533" s="33">
        <f>Ocupacao_Calendario!G533*C533*30</f>
        <v>5076</v>
      </c>
      <c r="K533" s="33">
        <f>Ocupacao_Calendario!H533*C533*31</f>
        <v>5468.4</v>
      </c>
      <c r="L533" s="33">
        <f>Ocupacao_Calendario!I533*C533*31</f>
        <v>4910.4</v>
      </c>
      <c r="M533" s="33">
        <f>Ocupacao_Calendario!J533*C533*30</f>
        <v>5076</v>
      </c>
      <c r="N533" s="33">
        <f>Ocupacao_Calendario!K533*C533*31</f>
        <v>5356.8</v>
      </c>
      <c r="O533" s="33">
        <f>Ocupacao_Calendario!L533*C533*30</f>
        <v>5076</v>
      </c>
      <c r="P533" s="33">
        <f>Ocupacao_Calendario!M533*C533*31</f>
        <v>4408.2</v>
      </c>
      <c r="Q533" s="33">
        <f t="shared" si="1"/>
        <v>56404.8</v>
      </c>
      <c r="R533" s="33">
        <f>IFS(D533=2,vacation_home_main_costs!$M$2,D533=3,vacation_home_main_costs!$M$3,D533=4,vacation_home_main_costs!$M$4,D533=5,vacation_home_main_costs!$M$5,D533=6,vacation_home_main_costs!$M$6)</f>
        <v>45400</v>
      </c>
      <c r="S533" s="33">
        <f t="shared" si="30"/>
        <v>11004.8</v>
      </c>
      <c r="T533" s="34" t="str">
        <f t="shared" si="3"/>
        <v>Lucro</v>
      </c>
    </row>
    <row r="534" ht="12.75" customHeight="1">
      <c r="A534" s="8">
        <v>1.692929E7</v>
      </c>
      <c r="B534" s="30" t="s">
        <v>578</v>
      </c>
      <c r="C534" s="11">
        <v>80.0</v>
      </c>
      <c r="D534" s="24">
        <v>2.0</v>
      </c>
      <c r="E534" s="33">
        <f>Ocupacao_Calendario!B534*C534*31</f>
        <v>2306.4</v>
      </c>
      <c r="F534" s="33">
        <f>Ocupacao_Calendario!C534*C534*28</f>
        <v>1836.8</v>
      </c>
      <c r="G534" s="33">
        <f>Ocupacao_Calendario!D534*C534*31</f>
        <v>1364</v>
      </c>
      <c r="H534" s="33">
        <f>Ocupacao_Calendario!E534*C534*30</f>
        <v>1368</v>
      </c>
      <c r="I534" s="33">
        <f>Ocupacao_Calendario!F534*C534*31</f>
        <v>1512.8</v>
      </c>
      <c r="J534" s="33">
        <f>Ocupacao_Calendario!G534*C534*30</f>
        <v>2160</v>
      </c>
      <c r="K534" s="33">
        <f>Ocupacao_Calendario!H534*C534*31</f>
        <v>2033.6</v>
      </c>
      <c r="L534" s="33">
        <f>Ocupacao_Calendario!I534*C534*31</f>
        <v>2132.8</v>
      </c>
      <c r="M534" s="33">
        <f>Ocupacao_Calendario!J534*C534*30</f>
        <v>2352</v>
      </c>
      <c r="N534" s="33">
        <f>Ocupacao_Calendario!K534*C534*31</f>
        <v>1934.4</v>
      </c>
      <c r="O534" s="33">
        <f>Ocupacao_Calendario!L534*C534*30</f>
        <v>1824</v>
      </c>
      <c r="P534" s="33">
        <f>Ocupacao_Calendario!M534*C534*31</f>
        <v>2356</v>
      </c>
      <c r="Q534" s="33">
        <f t="shared" si="1"/>
        <v>23180.8</v>
      </c>
      <c r="R534" s="33">
        <f>IFS(D534=2,vacation_home_main_costs!$M$2,D534=3,vacation_home_main_costs!$M$3,D534=4,vacation_home_main_costs!$M$4,D534=5,vacation_home_main_costs!$M$5,D534=6,vacation_home_main_costs!$M$6)</f>
        <v>31100</v>
      </c>
      <c r="S534" s="33">
        <f t="shared" si="30"/>
        <v>-7919.2</v>
      </c>
      <c r="T534" s="34" t="str">
        <f t="shared" si="3"/>
        <v>Prejuizo</v>
      </c>
    </row>
    <row r="535" ht="12.75" customHeight="1">
      <c r="A535" s="8">
        <v>1.7684845E7</v>
      </c>
      <c r="B535" s="30" t="s">
        <v>579</v>
      </c>
      <c r="C535" s="11">
        <v>68.0</v>
      </c>
      <c r="D535" s="24">
        <v>3.0</v>
      </c>
      <c r="E535" s="33">
        <f>Ocupacao_Calendario!B535*C535*31</f>
        <v>1897.2</v>
      </c>
      <c r="F535" s="33">
        <f>Ocupacao_Calendario!C535*C535*28</f>
        <v>1770.72</v>
      </c>
      <c r="G535" s="33">
        <f>Ocupacao_Calendario!D535*C535*31</f>
        <v>1602.08</v>
      </c>
      <c r="H535" s="33">
        <f>Ocupacao_Calendario!E535*C535*30</f>
        <v>1632</v>
      </c>
      <c r="I535" s="33">
        <f>Ocupacao_Calendario!F535*C535*31</f>
        <v>1349.12</v>
      </c>
      <c r="J535" s="33">
        <f>Ocupacao_Calendario!G535*C535*30</f>
        <v>1611.6</v>
      </c>
      <c r="K535" s="33">
        <f>Ocupacao_Calendario!H535*C535*31</f>
        <v>1538.84</v>
      </c>
      <c r="L535" s="33">
        <f>Ocupacao_Calendario!I535*C535*31</f>
        <v>1496.68</v>
      </c>
      <c r="M535" s="33">
        <f>Ocupacao_Calendario!J535*C535*30</f>
        <v>1489.2</v>
      </c>
      <c r="N535" s="33">
        <f>Ocupacao_Calendario!K535*C535*31</f>
        <v>1876.12</v>
      </c>
      <c r="O535" s="33">
        <f>Ocupacao_Calendario!L535*C535*30</f>
        <v>1489.2</v>
      </c>
      <c r="P535" s="33">
        <f>Ocupacao_Calendario!M535*C535*31</f>
        <v>1918.28</v>
      </c>
      <c r="Q535" s="33">
        <f t="shared" si="1"/>
        <v>19671.04</v>
      </c>
      <c r="R535" s="33">
        <f>IFS(D535=2,vacation_home_main_costs!$M$2,D535=3,vacation_home_main_costs!$M$3,D535=4,vacation_home_main_costs!$M$4,D535=5,vacation_home_main_costs!$M$5,D535=6,vacation_home_main_costs!$M$6)</f>
        <v>34800</v>
      </c>
      <c r="S535" s="33">
        <f t="shared" si="30"/>
        <v>-15128.96</v>
      </c>
      <c r="T535" s="34" t="str">
        <f t="shared" si="3"/>
        <v>Prejuizo</v>
      </c>
    </row>
    <row r="536" ht="12.75" customHeight="1">
      <c r="A536" s="8">
        <v>1.7703298E7</v>
      </c>
      <c r="B536" s="30" t="s">
        <v>580</v>
      </c>
      <c r="C536" s="11">
        <v>64.0</v>
      </c>
      <c r="D536" s="24">
        <v>1.0</v>
      </c>
      <c r="E536" s="33">
        <f>Ocupacao_Calendario!B536*C536*31</f>
        <v>1765.76</v>
      </c>
      <c r="F536" s="33">
        <f>Ocupacao_Calendario!C536*C536*28</f>
        <v>1756.16</v>
      </c>
      <c r="G536" s="33">
        <f>Ocupacao_Calendario!D536*C536*31</f>
        <v>1190.4</v>
      </c>
      <c r="H536" s="33">
        <f>Ocupacao_Calendario!E536*C536*30</f>
        <v>1478.4</v>
      </c>
      <c r="I536" s="33">
        <f>Ocupacao_Calendario!F536*C536*31</f>
        <v>1210.24</v>
      </c>
      <c r="J536" s="33">
        <f>Ocupacao_Calendario!G536*C536*30</f>
        <v>1651.2</v>
      </c>
      <c r="K536" s="33">
        <f>Ocupacao_Calendario!H536*C536*31</f>
        <v>1706.24</v>
      </c>
      <c r="L536" s="33">
        <f>Ocupacao_Calendario!I536*C536*31</f>
        <v>1349.12</v>
      </c>
      <c r="M536" s="33">
        <f>Ocupacao_Calendario!J536*C536*30</f>
        <v>1824</v>
      </c>
      <c r="N536" s="33">
        <f>Ocupacao_Calendario!K536*C536*31</f>
        <v>1745.92</v>
      </c>
      <c r="O536" s="33">
        <f>Ocupacao_Calendario!L536*C536*30</f>
        <v>1843.2</v>
      </c>
      <c r="P536" s="33">
        <f>Ocupacao_Calendario!M536*C536*31</f>
        <v>1368.96</v>
      </c>
      <c r="Q536" s="33">
        <f t="shared" si="1"/>
        <v>18889.6</v>
      </c>
      <c r="R536" s="37" t="str">
        <f>IFS(D536=2,vacation_home_main_costs!$M$2,D536=3,vacation_home_main_costs!$M$3,D536=4,vacation_home_main_costs!$M$4,D536=5,vacation_home_main_costs!$M$5,D536=6,vacation_home_main_costs!$M$6)</f>
        <v>#N/A</v>
      </c>
      <c r="S536" s="38" t="s">
        <v>55</v>
      </c>
      <c r="T536" s="34" t="str">
        <f t="shared" si="3"/>
        <v>Lucro</v>
      </c>
    </row>
    <row r="537" ht="12.75" customHeight="1">
      <c r="A537" s="8">
        <v>1.7775379E7</v>
      </c>
      <c r="B537" s="30" t="s">
        <v>581</v>
      </c>
      <c r="C537" s="11">
        <v>85.0</v>
      </c>
      <c r="D537" s="24">
        <v>3.0</v>
      </c>
      <c r="E537" s="33">
        <f>Ocupacao_Calendario!B537*C537*31</f>
        <v>1660.05</v>
      </c>
      <c r="F537" s="33">
        <f>Ocupacao_Calendario!C537*C537*28</f>
        <v>2261</v>
      </c>
      <c r="G537" s="33">
        <f>Ocupacao_Calendario!D537*C537*31</f>
        <v>1660.05</v>
      </c>
      <c r="H537" s="33">
        <f>Ocupacao_Calendario!E537*C537*30</f>
        <v>1479</v>
      </c>
      <c r="I537" s="33">
        <f>Ocupacao_Calendario!F537*C537*31</f>
        <v>2028.95</v>
      </c>
      <c r="J537" s="33">
        <f>Ocupacao_Calendario!G537*C537*30</f>
        <v>2448</v>
      </c>
      <c r="K537" s="33">
        <f>Ocupacao_Calendario!H537*C537*31</f>
        <v>2371.5</v>
      </c>
      <c r="L537" s="33">
        <f>Ocupacao_Calendario!I537*C537*31</f>
        <v>2503.25</v>
      </c>
      <c r="M537" s="33">
        <f>Ocupacao_Calendario!J537*C537*30</f>
        <v>1887</v>
      </c>
      <c r="N537" s="33">
        <f>Ocupacao_Calendario!K537*C537*31</f>
        <v>2292.45</v>
      </c>
      <c r="O537" s="33">
        <f>Ocupacao_Calendario!L537*C537*30</f>
        <v>2218.5</v>
      </c>
      <c r="P537" s="33">
        <f>Ocupacao_Calendario!M537*C537*31</f>
        <v>2213.4</v>
      </c>
      <c r="Q537" s="33">
        <f t="shared" si="1"/>
        <v>25023.15</v>
      </c>
      <c r="R537" s="33">
        <f>IFS(D537=2,vacation_home_main_costs!$M$2,D537=3,vacation_home_main_costs!$M$3,D537=4,vacation_home_main_costs!$M$4,D537=5,vacation_home_main_costs!$M$5,D537=6,vacation_home_main_costs!$M$6)</f>
        <v>34800</v>
      </c>
      <c r="S537" s="33">
        <f t="shared" ref="S537:S538" si="31">Q537-R537</f>
        <v>-9776.85</v>
      </c>
      <c r="T537" s="34" t="str">
        <f t="shared" si="3"/>
        <v>Prejuizo</v>
      </c>
    </row>
    <row r="538" ht="12.75" customHeight="1">
      <c r="A538" s="8">
        <v>1.7827575E7</v>
      </c>
      <c r="B538" s="30" t="s">
        <v>582</v>
      </c>
      <c r="C538" s="11">
        <v>160.0</v>
      </c>
      <c r="D538" s="24">
        <v>5.0</v>
      </c>
      <c r="E538" s="33">
        <f>Ocupacao_Calendario!B538*C538*31</f>
        <v>4216</v>
      </c>
      <c r="F538" s="33">
        <f>Ocupacao_Calendario!C538*C538*28</f>
        <v>3584</v>
      </c>
      <c r="G538" s="33">
        <f>Ocupacao_Calendario!D538*C538*31</f>
        <v>2976</v>
      </c>
      <c r="H538" s="33">
        <f>Ocupacao_Calendario!E538*C538*30</f>
        <v>2976</v>
      </c>
      <c r="I538" s="33">
        <f>Ocupacao_Calendario!F538*C538*31</f>
        <v>4116.8</v>
      </c>
      <c r="J538" s="33">
        <f>Ocupacao_Calendario!G538*C538*30</f>
        <v>4320</v>
      </c>
      <c r="K538" s="33">
        <f>Ocupacao_Calendario!H538*C538*31</f>
        <v>4910.4</v>
      </c>
      <c r="L538" s="33">
        <f>Ocupacao_Calendario!I538*C538*31</f>
        <v>3422.4</v>
      </c>
      <c r="M538" s="33">
        <f>Ocupacao_Calendario!J538*C538*30</f>
        <v>4176</v>
      </c>
      <c r="N538" s="33">
        <f>Ocupacao_Calendario!K538*C538*31</f>
        <v>3868.8</v>
      </c>
      <c r="O538" s="33">
        <f>Ocupacao_Calendario!L538*C538*30</f>
        <v>4032</v>
      </c>
      <c r="P538" s="33">
        <f>Ocupacao_Calendario!M538*C538*31</f>
        <v>4216</v>
      </c>
      <c r="Q538" s="33">
        <f t="shared" si="1"/>
        <v>46814.4</v>
      </c>
      <c r="R538" s="33">
        <f>IFS(D538=2,vacation_home_main_costs!$M$2,D538=3,vacation_home_main_costs!$M$3,D538=4,vacation_home_main_costs!$M$4,D538=5,vacation_home_main_costs!$M$5,D538=6,vacation_home_main_costs!$M$6)</f>
        <v>45400</v>
      </c>
      <c r="S538" s="33">
        <f t="shared" si="31"/>
        <v>1414.4</v>
      </c>
      <c r="T538" s="34" t="str">
        <f t="shared" si="3"/>
        <v>Lucro</v>
      </c>
    </row>
    <row r="539" ht="12.75" customHeight="1">
      <c r="A539" s="8">
        <v>1.7986541E7</v>
      </c>
      <c r="B539" s="30" t="s">
        <v>583</v>
      </c>
      <c r="C539" s="11">
        <v>50.0</v>
      </c>
      <c r="D539" s="24">
        <v>1.0</v>
      </c>
      <c r="E539" s="33">
        <f>Ocupacao_Calendario!B539*C539*31</f>
        <v>1333</v>
      </c>
      <c r="F539" s="33">
        <f>Ocupacao_Calendario!C539*C539*28</f>
        <v>1148</v>
      </c>
      <c r="G539" s="33">
        <f>Ocupacao_Calendario!D539*C539*31</f>
        <v>759.5</v>
      </c>
      <c r="H539" s="33">
        <f>Ocupacao_Calendario!E539*C539*30</f>
        <v>765</v>
      </c>
      <c r="I539" s="33">
        <f>Ocupacao_Calendario!F539*C539*31</f>
        <v>1147</v>
      </c>
      <c r="J539" s="33">
        <f>Ocupacao_Calendario!G539*C539*30</f>
        <v>1170</v>
      </c>
      <c r="K539" s="33">
        <f>Ocupacao_Calendario!H539*C539*31</f>
        <v>1441.5</v>
      </c>
      <c r="L539" s="33">
        <f>Ocupacao_Calendario!I539*C539*31</f>
        <v>1054</v>
      </c>
      <c r="M539" s="33">
        <f>Ocupacao_Calendario!J539*C539*30</f>
        <v>1350</v>
      </c>
      <c r="N539" s="33">
        <f>Ocupacao_Calendario!K539*C539*31</f>
        <v>1503.5</v>
      </c>
      <c r="O539" s="33">
        <f>Ocupacao_Calendario!L539*C539*30</f>
        <v>1470</v>
      </c>
      <c r="P539" s="33">
        <f>Ocupacao_Calendario!M539*C539*31</f>
        <v>1162.5</v>
      </c>
      <c r="Q539" s="33">
        <f t="shared" si="1"/>
        <v>14304</v>
      </c>
      <c r="R539" s="37" t="str">
        <f>IFS(D539=2,vacation_home_main_costs!$M$2,D539=3,vacation_home_main_costs!$M$3,D539=4,vacation_home_main_costs!$M$4,D539=5,vacation_home_main_costs!$M$5,D539=6,vacation_home_main_costs!$M$6)</f>
        <v>#N/A</v>
      </c>
      <c r="S539" s="38" t="s">
        <v>55</v>
      </c>
      <c r="T539" s="34" t="str">
        <f t="shared" si="3"/>
        <v>Lucro</v>
      </c>
    </row>
    <row r="540" ht="12.75" customHeight="1">
      <c r="A540" s="8">
        <v>1.8398048E7</v>
      </c>
      <c r="B540" s="30" t="s">
        <v>584</v>
      </c>
      <c r="C540" s="11">
        <v>240.0</v>
      </c>
      <c r="D540" s="24">
        <v>6.0</v>
      </c>
      <c r="E540" s="33">
        <f>Ocupacao_Calendario!B540*C540*31</f>
        <v>4836</v>
      </c>
      <c r="F540" s="33">
        <f>Ocupacao_Calendario!C540*C540*28</f>
        <v>5577.6</v>
      </c>
      <c r="G540" s="33">
        <f>Ocupacao_Calendario!D540*C540*31</f>
        <v>4240.8</v>
      </c>
      <c r="H540" s="33">
        <f>Ocupacao_Calendario!E540*C540*30</f>
        <v>3816</v>
      </c>
      <c r="I540" s="33">
        <f>Ocupacao_Calendario!F540*C540*31</f>
        <v>4315.2</v>
      </c>
      <c r="J540" s="33">
        <f>Ocupacao_Calendario!G540*C540*30</f>
        <v>5976</v>
      </c>
      <c r="K540" s="33">
        <f>Ocupacao_Calendario!H540*C540*31</f>
        <v>6621.6</v>
      </c>
      <c r="L540" s="33">
        <f>Ocupacao_Calendario!I540*C540*31</f>
        <v>6770.4</v>
      </c>
      <c r="M540" s="33">
        <f>Ocupacao_Calendario!J540*C540*30</f>
        <v>5832</v>
      </c>
      <c r="N540" s="33">
        <f>Ocupacao_Calendario!K540*C540*31</f>
        <v>6249.6</v>
      </c>
      <c r="O540" s="33">
        <f>Ocupacao_Calendario!L540*C540*30</f>
        <v>7056</v>
      </c>
      <c r="P540" s="33">
        <f>Ocupacao_Calendario!M540*C540*31</f>
        <v>5580</v>
      </c>
      <c r="Q540" s="33">
        <f t="shared" si="1"/>
        <v>66871.2</v>
      </c>
      <c r="R540" s="33">
        <f>IFS(D540=2,vacation_home_main_costs!$M$2,D540=3,vacation_home_main_costs!$M$3,D540=4,vacation_home_main_costs!$M$4,D540=5,vacation_home_main_costs!$M$5,D540=6,vacation_home_main_costs!$M$6)</f>
        <v>51900</v>
      </c>
      <c r="S540" s="33">
        <f>Q540-R540</f>
        <v>14971.2</v>
      </c>
      <c r="T540" s="34" t="str">
        <f t="shared" si="3"/>
        <v>Lucro</v>
      </c>
    </row>
    <row r="541" ht="12.75" customHeight="1">
      <c r="A541" s="8">
        <v>1.8561121E7</v>
      </c>
      <c r="B541" s="30" t="s">
        <v>585</v>
      </c>
      <c r="C541" s="11">
        <v>59.0</v>
      </c>
      <c r="D541" s="24" t="s">
        <v>57</v>
      </c>
      <c r="E541" s="33">
        <f>Ocupacao_Calendario!B541*C541*31</f>
        <v>1792.42</v>
      </c>
      <c r="F541" s="33">
        <f>Ocupacao_Calendario!C541*C541*28</f>
        <v>1272.04</v>
      </c>
      <c r="G541" s="33">
        <f>Ocupacao_Calendario!D541*C541*31</f>
        <v>1262.01</v>
      </c>
      <c r="H541" s="33">
        <f>Ocupacao_Calendario!E541*C541*30</f>
        <v>955.8</v>
      </c>
      <c r="I541" s="33">
        <f>Ocupacao_Calendario!F541*C541*31</f>
        <v>749.89</v>
      </c>
      <c r="J541" s="33">
        <f>Ocupacao_Calendario!G541*C541*30</f>
        <v>1593</v>
      </c>
      <c r="K541" s="33">
        <f>Ocupacao_Calendario!H541*C541*31</f>
        <v>1426.62</v>
      </c>
      <c r="L541" s="33">
        <f>Ocupacao_Calendario!I541*C541*31</f>
        <v>1664.39</v>
      </c>
      <c r="M541" s="33">
        <f>Ocupacao_Calendario!J541*C541*30</f>
        <v>1752.3</v>
      </c>
      <c r="N541" s="33">
        <f>Ocupacao_Calendario!K541*C541*31</f>
        <v>1499.78</v>
      </c>
      <c r="O541" s="33">
        <f>Ocupacao_Calendario!L541*C541*30</f>
        <v>1699.2</v>
      </c>
      <c r="P541" s="33">
        <f>Ocupacao_Calendario!M541*C541*31</f>
        <v>1499.78</v>
      </c>
      <c r="Q541" s="33">
        <f t="shared" si="1"/>
        <v>17167.23</v>
      </c>
      <c r="R541" s="37" t="str">
        <f>IFS(D541=2,vacation_home_main_costs!$M$2,D541=3,vacation_home_main_costs!$M$3,D541=4,vacation_home_main_costs!$M$4,D541=5,vacation_home_main_costs!$M$5,D541=6,vacation_home_main_costs!$M$6)</f>
        <v>#N/A</v>
      </c>
      <c r="S541" s="38" t="s">
        <v>55</v>
      </c>
      <c r="T541" s="34" t="str">
        <f t="shared" si="3"/>
        <v>Lucro</v>
      </c>
    </row>
    <row r="542" ht="12.75" customHeight="1">
      <c r="A542" s="8">
        <v>1.8809463E7</v>
      </c>
      <c r="B542" s="30" t="s">
        <v>586</v>
      </c>
      <c r="C542" s="11">
        <v>207.0</v>
      </c>
      <c r="D542" s="24">
        <v>7.0</v>
      </c>
      <c r="E542" s="33">
        <f>Ocupacao_Calendario!B542*C542*31</f>
        <v>4042.71</v>
      </c>
      <c r="F542" s="33">
        <f>Ocupacao_Calendario!C542*C542*28</f>
        <v>4462.92</v>
      </c>
      <c r="G542" s="33">
        <f>Ocupacao_Calendario!D542*C542*31</f>
        <v>4620.24</v>
      </c>
      <c r="H542" s="33">
        <f>Ocupacao_Calendario!E542*C542*30</f>
        <v>3601.8</v>
      </c>
      <c r="I542" s="33">
        <f>Ocupacao_Calendario!F542*C542*31</f>
        <v>3529.35</v>
      </c>
      <c r="J542" s="33">
        <f>Ocupacao_Calendario!G542*C542*30</f>
        <v>4781.7</v>
      </c>
      <c r="K542" s="33">
        <f>Ocupacao_Calendario!H542*C542*31</f>
        <v>4941.09</v>
      </c>
      <c r="L542" s="33">
        <f>Ocupacao_Calendario!I542*C542*31</f>
        <v>4556.07</v>
      </c>
      <c r="M542" s="33">
        <f>Ocupacao_Calendario!J542*C542*30</f>
        <v>4781.7</v>
      </c>
      <c r="N542" s="33">
        <f>Ocupacao_Calendario!K542*C542*31</f>
        <v>6031.98</v>
      </c>
      <c r="O542" s="33">
        <f>Ocupacao_Calendario!L542*C542*30</f>
        <v>5526.9</v>
      </c>
      <c r="P542" s="33">
        <f>Ocupacao_Calendario!M542*C542*31</f>
        <v>5261.94</v>
      </c>
      <c r="Q542" s="33">
        <f t="shared" si="1"/>
        <v>56138.4</v>
      </c>
      <c r="R542" s="37" t="str">
        <f>IFS(D542=2,vacation_home_main_costs!$M$2,D542=3,vacation_home_main_costs!$M$3,D542=4,vacation_home_main_costs!$M$4,D542=5,vacation_home_main_costs!$M$5,D542=6,vacation_home_main_costs!$M$6)</f>
        <v>#N/A</v>
      </c>
      <c r="S542" s="38" t="s">
        <v>55</v>
      </c>
      <c r="T542" s="34" t="str">
        <f t="shared" si="3"/>
        <v>Lucro</v>
      </c>
    </row>
    <row r="543" ht="12.75" customHeight="1">
      <c r="A543" s="8">
        <v>1.8854613E7</v>
      </c>
      <c r="B543" s="30" t="s">
        <v>587</v>
      </c>
      <c r="C543" s="11">
        <v>99.0</v>
      </c>
      <c r="D543" s="24">
        <v>1.0</v>
      </c>
      <c r="E543" s="33">
        <f>Ocupacao_Calendario!B543*C543*31</f>
        <v>1872.09</v>
      </c>
      <c r="F543" s="33">
        <f>Ocupacao_Calendario!C543*C543*28</f>
        <v>2162.16</v>
      </c>
      <c r="G543" s="33">
        <f>Ocupacao_Calendario!D543*C543*31</f>
        <v>1534.5</v>
      </c>
      <c r="H543" s="33">
        <f>Ocupacao_Calendario!E543*C543*30</f>
        <v>1989.9</v>
      </c>
      <c r="I543" s="33">
        <f>Ocupacao_Calendario!F543*C543*31</f>
        <v>2086.92</v>
      </c>
      <c r="J543" s="33">
        <f>Ocupacao_Calendario!G543*C543*30</f>
        <v>2673</v>
      </c>
      <c r="K543" s="33">
        <f>Ocupacao_Calendario!H543*C543*31</f>
        <v>2455.2</v>
      </c>
      <c r="L543" s="33">
        <f>Ocupacao_Calendario!I543*C543*31</f>
        <v>2240.37</v>
      </c>
      <c r="M543" s="33">
        <f>Ocupacao_Calendario!J543*C543*30</f>
        <v>2346.3</v>
      </c>
      <c r="N543" s="33">
        <f>Ocupacao_Calendario!K543*C543*31</f>
        <v>2577.96</v>
      </c>
      <c r="O543" s="33">
        <f>Ocupacao_Calendario!L543*C543*30</f>
        <v>2435.4</v>
      </c>
      <c r="P543" s="33">
        <f>Ocupacao_Calendario!M543*C543*31</f>
        <v>2086.92</v>
      </c>
      <c r="Q543" s="33">
        <f t="shared" si="1"/>
        <v>26460.72</v>
      </c>
      <c r="R543" s="37" t="str">
        <f>IFS(D543=2,vacation_home_main_costs!$M$2,D543=3,vacation_home_main_costs!$M$3,D543=4,vacation_home_main_costs!$M$4,D543=5,vacation_home_main_costs!$M$5,D543=6,vacation_home_main_costs!$M$6)</f>
        <v>#N/A</v>
      </c>
      <c r="S543" s="38" t="s">
        <v>55</v>
      </c>
      <c r="T543" s="34" t="str">
        <f t="shared" si="3"/>
        <v>Lucro</v>
      </c>
    </row>
    <row r="544" ht="12.75" customHeight="1">
      <c r="A544" s="8">
        <v>1.8882626E7</v>
      </c>
      <c r="B544" s="30" t="s">
        <v>588</v>
      </c>
      <c r="C544" s="11">
        <v>84.0</v>
      </c>
      <c r="D544" s="24">
        <v>2.0</v>
      </c>
      <c r="E544" s="33">
        <f>Ocupacao_Calendario!B544*C544*31</f>
        <v>2135.28</v>
      </c>
      <c r="F544" s="33">
        <f>Ocupacao_Calendario!C544*C544*28</f>
        <v>2022.72</v>
      </c>
      <c r="G544" s="33">
        <f>Ocupacao_Calendario!D544*C544*31</f>
        <v>1432.2</v>
      </c>
      <c r="H544" s="33">
        <f>Ocupacao_Calendario!E544*C544*30</f>
        <v>1764</v>
      </c>
      <c r="I544" s="33">
        <f>Ocupacao_Calendario!F544*C544*31</f>
        <v>1041.6</v>
      </c>
      <c r="J544" s="33">
        <f>Ocupacao_Calendario!G544*C544*30</f>
        <v>1663.2</v>
      </c>
      <c r="K544" s="33">
        <f>Ocupacao_Calendario!H544*C544*31</f>
        <v>2005.08</v>
      </c>
      <c r="L544" s="33">
        <f>Ocupacao_Calendario!I544*C544*31</f>
        <v>2135.28</v>
      </c>
      <c r="M544" s="33">
        <f>Ocupacao_Calendario!J544*C544*30</f>
        <v>2242.8</v>
      </c>
      <c r="N544" s="33">
        <f>Ocupacao_Calendario!K544*C544*31</f>
        <v>2604</v>
      </c>
      <c r="O544" s="33">
        <f>Ocupacao_Calendario!L544*C544*30</f>
        <v>2217.6</v>
      </c>
      <c r="P544" s="33">
        <f>Ocupacao_Calendario!M544*C544*31</f>
        <v>2577.96</v>
      </c>
      <c r="Q544" s="33">
        <f t="shared" si="1"/>
        <v>23841.72</v>
      </c>
      <c r="R544" s="33">
        <f>IFS(D544=2,vacation_home_main_costs!$M$2,D544=3,vacation_home_main_costs!$M$3,D544=4,vacation_home_main_costs!$M$4,D544=5,vacation_home_main_costs!$M$5,D544=6,vacation_home_main_costs!$M$6)</f>
        <v>31100</v>
      </c>
      <c r="S544" s="33">
        <f>Q544-R544</f>
        <v>-7258.28</v>
      </c>
      <c r="T544" s="34" t="str">
        <f t="shared" si="3"/>
        <v>Prejuizo</v>
      </c>
    </row>
    <row r="545" ht="12.75" customHeight="1">
      <c r="A545" s="8">
        <v>1.9068754E7</v>
      </c>
      <c r="B545" s="30" t="s">
        <v>589</v>
      </c>
      <c r="C545" s="11">
        <v>78.0</v>
      </c>
      <c r="D545" s="24">
        <v>1.0</v>
      </c>
      <c r="E545" s="33">
        <f>Ocupacao_Calendario!B545*C545*31</f>
        <v>1886.04</v>
      </c>
      <c r="F545" s="33">
        <f>Ocupacao_Calendario!C545*C545*28</f>
        <v>2096.64</v>
      </c>
      <c r="G545" s="33">
        <f>Ocupacao_Calendario!D545*C545*31</f>
        <v>1354.08</v>
      </c>
      <c r="H545" s="33">
        <f>Ocupacao_Calendario!E545*C545*30</f>
        <v>2035.8</v>
      </c>
      <c r="I545" s="33">
        <f>Ocupacao_Calendario!F545*C545*31</f>
        <v>1547.52</v>
      </c>
      <c r="J545" s="33">
        <f>Ocupacao_Calendario!G545*C545*30</f>
        <v>2129.4</v>
      </c>
      <c r="K545" s="33">
        <f>Ocupacao_Calendario!H545*C545*31</f>
        <v>2200.38</v>
      </c>
      <c r="L545" s="33">
        <f>Ocupacao_Calendario!I545*C545*31</f>
        <v>1692.6</v>
      </c>
      <c r="M545" s="33">
        <f>Ocupacao_Calendario!J545*C545*30</f>
        <v>2106</v>
      </c>
      <c r="N545" s="33">
        <f>Ocupacao_Calendario!K545*C545*31</f>
        <v>2345.46</v>
      </c>
      <c r="O545" s="33">
        <f>Ocupacao_Calendario!L545*C545*30</f>
        <v>2293.2</v>
      </c>
      <c r="P545" s="33">
        <f>Ocupacao_Calendario!M545*C545*31</f>
        <v>1644.24</v>
      </c>
      <c r="Q545" s="33">
        <f t="shared" si="1"/>
        <v>23331.36</v>
      </c>
      <c r="R545" s="37" t="str">
        <f>IFS(D545=2,vacation_home_main_costs!$M$2,D545=3,vacation_home_main_costs!$M$3,D545=4,vacation_home_main_costs!$M$4,D545=5,vacation_home_main_costs!$M$5,D545=6,vacation_home_main_costs!$M$6)</f>
        <v>#N/A</v>
      </c>
      <c r="S545" s="38" t="s">
        <v>55</v>
      </c>
      <c r="T545" s="34" t="str">
        <f t="shared" si="3"/>
        <v>Lucro</v>
      </c>
    </row>
    <row r="546" ht="12.75" customHeight="1">
      <c r="A546" s="8">
        <v>1.9138964E7</v>
      </c>
      <c r="B546" s="30" t="s">
        <v>590</v>
      </c>
      <c r="C546" s="11">
        <v>59.0</v>
      </c>
      <c r="D546" s="24">
        <v>1.0</v>
      </c>
      <c r="E546" s="33">
        <f>Ocupacao_Calendario!B546*C546*31</f>
        <v>1518.07</v>
      </c>
      <c r="F546" s="33">
        <f>Ocupacao_Calendario!C546*C546*28</f>
        <v>1404.2</v>
      </c>
      <c r="G546" s="33">
        <f>Ocupacao_Calendario!D546*C546*31</f>
        <v>1188.85</v>
      </c>
      <c r="H546" s="33">
        <f>Ocupacao_Calendario!E546*C546*30</f>
        <v>1539.9</v>
      </c>
      <c r="I546" s="33">
        <f>Ocupacao_Calendario!F546*C546*31</f>
        <v>896.21</v>
      </c>
      <c r="J546" s="33">
        <f>Ocupacao_Calendario!G546*C546*30</f>
        <v>1575.3</v>
      </c>
      <c r="K546" s="33">
        <f>Ocupacao_Calendario!H546*C546*31</f>
        <v>1298.59</v>
      </c>
      <c r="L546" s="33">
        <f>Ocupacao_Calendario!I546*C546*31</f>
        <v>1262.01</v>
      </c>
      <c r="M546" s="33">
        <f>Ocupacao_Calendario!J546*C546*30</f>
        <v>1469.1</v>
      </c>
      <c r="N546" s="33">
        <f>Ocupacao_Calendario!K546*C546*31</f>
        <v>1536.36</v>
      </c>
      <c r="O546" s="33">
        <f>Ocupacao_Calendario!L546*C546*30</f>
        <v>1256.7</v>
      </c>
      <c r="P546" s="33">
        <f>Ocupacao_Calendario!M546*C546*31</f>
        <v>1463.2</v>
      </c>
      <c r="Q546" s="33">
        <f t="shared" si="1"/>
        <v>16408.49</v>
      </c>
      <c r="R546" s="37" t="str">
        <f>IFS(D546=2,vacation_home_main_costs!$M$2,D546=3,vacation_home_main_costs!$M$3,D546=4,vacation_home_main_costs!$M$4,D546=5,vacation_home_main_costs!$M$5,D546=6,vacation_home_main_costs!$M$6)</f>
        <v>#N/A</v>
      </c>
      <c r="S546" s="38" t="s">
        <v>55</v>
      </c>
      <c r="T546" s="34" t="str">
        <f t="shared" si="3"/>
        <v>Lucro</v>
      </c>
    </row>
    <row r="547" ht="12.75" customHeight="1">
      <c r="A547" s="8">
        <v>1.9264153E7</v>
      </c>
      <c r="B547" s="30" t="s">
        <v>591</v>
      </c>
      <c r="C547" s="11">
        <v>135.0</v>
      </c>
      <c r="D547" s="24">
        <v>4.0</v>
      </c>
      <c r="E547" s="33">
        <f>Ocupacao_Calendario!B547*C547*31</f>
        <v>4101.3</v>
      </c>
      <c r="F547" s="33">
        <f>Ocupacao_Calendario!C547*C547*28</f>
        <v>3742.2</v>
      </c>
      <c r="G547" s="33">
        <f>Ocupacao_Calendario!D547*C547*31</f>
        <v>2092.5</v>
      </c>
      <c r="H547" s="33">
        <f>Ocupacao_Calendario!E547*C547*30</f>
        <v>2592</v>
      </c>
      <c r="I547" s="33">
        <f>Ocupacao_Calendario!F547*C547*31</f>
        <v>2008.8</v>
      </c>
      <c r="J547" s="33">
        <f>Ocupacao_Calendario!G547*C547*30</f>
        <v>3969</v>
      </c>
      <c r="K547" s="33">
        <f>Ocupacao_Calendario!H547*C547*31</f>
        <v>3850.2</v>
      </c>
      <c r="L547" s="33">
        <f>Ocupacao_Calendario!I547*C547*31</f>
        <v>3264.3</v>
      </c>
      <c r="M547" s="33">
        <f>Ocupacao_Calendario!J547*C547*30</f>
        <v>3685.5</v>
      </c>
      <c r="N547" s="33">
        <f>Ocupacao_Calendario!K547*C547*31</f>
        <v>3180.6</v>
      </c>
      <c r="O547" s="33">
        <f>Ocupacao_Calendario!L547*C547*30</f>
        <v>3280.5</v>
      </c>
      <c r="P547" s="33">
        <f>Ocupacao_Calendario!M547*C547*31</f>
        <v>3557.25</v>
      </c>
      <c r="Q547" s="33">
        <f t="shared" si="1"/>
        <v>39324.15</v>
      </c>
      <c r="R547" s="33">
        <f>IFS(D547=2,vacation_home_main_costs!$M$2,D547=3,vacation_home_main_costs!$M$3,D547=4,vacation_home_main_costs!$M$4,D547=5,vacation_home_main_costs!$M$5,D547=6,vacation_home_main_costs!$M$6)</f>
        <v>40660</v>
      </c>
      <c r="S547" s="33">
        <f t="shared" ref="S547:S549" si="32">Q547-R547</f>
        <v>-1335.85</v>
      </c>
      <c r="T547" s="34" t="str">
        <f t="shared" si="3"/>
        <v>Prejuizo</v>
      </c>
    </row>
    <row r="548" ht="12.75" customHeight="1">
      <c r="A548" s="8">
        <v>1.9483578E7</v>
      </c>
      <c r="B548" s="30" t="s">
        <v>592</v>
      </c>
      <c r="C548" s="11">
        <v>90.0</v>
      </c>
      <c r="D548" s="24">
        <v>3.0</v>
      </c>
      <c r="E548" s="33">
        <f>Ocupacao_Calendario!B548*C548*31</f>
        <v>2287.8</v>
      </c>
      <c r="F548" s="33">
        <f>Ocupacao_Calendario!C548*C548*28</f>
        <v>2142</v>
      </c>
      <c r="G548" s="33">
        <f>Ocupacao_Calendario!D548*C548*31</f>
        <v>1367.1</v>
      </c>
      <c r="H548" s="33">
        <f>Ocupacao_Calendario!E548*C548*30</f>
        <v>1566</v>
      </c>
      <c r="I548" s="33">
        <f>Ocupacao_Calendario!F548*C548*31</f>
        <v>1674</v>
      </c>
      <c r="J548" s="33">
        <f>Ocupacao_Calendario!G548*C548*30</f>
        <v>2646</v>
      </c>
      <c r="K548" s="33">
        <f>Ocupacao_Calendario!H548*C548*31</f>
        <v>2790</v>
      </c>
      <c r="L548" s="33">
        <f>Ocupacao_Calendario!I548*C548*31</f>
        <v>2315.7</v>
      </c>
      <c r="M548" s="33">
        <f>Ocupacao_Calendario!J548*C548*30</f>
        <v>1998</v>
      </c>
      <c r="N548" s="33">
        <f>Ocupacao_Calendario!K548*C548*31</f>
        <v>1980.9</v>
      </c>
      <c r="O548" s="33">
        <f>Ocupacao_Calendario!L548*C548*30</f>
        <v>2619</v>
      </c>
      <c r="P548" s="33">
        <f>Ocupacao_Calendario!M548*C548*31</f>
        <v>2566.8</v>
      </c>
      <c r="Q548" s="33">
        <f t="shared" si="1"/>
        <v>25953.3</v>
      </c>
      <c r="R548" s="33">
        <f>IFS(D548=2,vacation_home_main_costs!$M$2,D548=3,vacation_home_main_costs!$M$3,D548=4,vacation_home_main_costs!$M$4,D548=5,vacation_home_main_costs!$M$5,D548=6,vacation_home_main_costs!$M$6)</f>
        <v>34800</v>
      </c>
      <c r="S548" s="33">
        <f t="shared" si="32"/>
        <v>-8846.7</v>
      </c>
      <c r="T548" s="34" t="str">
        <f t="shared" si="3"/>
        <v>Prejuizo</v>
      </c>
    </row>
    <row r="549" ht="12.75" customHeight="1">
      <c r="A549" s="8">
        <v>1.9554226E7</v>
      </c>
      <c r="B549" s="30" t="s">
        <v>593</v>
      </c>
      <c r="C549" s="11">
        <v>180.0</v>
      </c>
      <c r="D549" s="24">
        <v>4.0</v>
      </c>
      <c r="E549" s="33">
        <f>Ocupacao_Calendario!B549*C549*31</f>
        <v>5077.8</v>
      </c>
      <c r="F549" s="33">
        <f>Ocupacao_Calendario!C549*C549*28</f>
        <v>4586.4</v>
      </c>
      <c r="G549" s="33">
        <f>Ocupacao_Calendario!D549*C549*31</f>
        <v>4575.6</v>
      </c>
      <c r="H549" s="33">
        <f>Ocupacao_Calendario!E549*C549*30</f>
        <v>4536</v>
      </c>
      <c r="I549" s="33">
        <f>Ocupacao_Calendario!F549*C549*31</f>
        <v>3738.6</v>
      </c>
      <c r="J549" s="33">
        <f>Ocupacao_Calendario!G549*C549*30</f>
        <v>3510</v>
      </c>
      <c r="K549" s="33">
        <f>Ocupacao_Calendario!H549*C549*31</f>
        <v>4743</v>
      </c>
      <c r="L549" s="33">
        <f>Ocupacao_Calendario!I549*C549*31</f>
        <v>3794.4</v>
      </c>
      <c r="M549" s="33">
        <f>Ocupacao_Calendario!J549*C549*30</f>
        <v>4860</v>
      </c>
      <c r="N549" s="33">
        <f>Ocupacao_Calendario!K549*C549*31</f>
        <v>5245.2</v>
      </c>
      <c r="O549" s="33">
        <f>Ocupacao_Calendario!L549*C549*30</f>
        <v>5346</v>
      </c>
      <c r="P549" s="33">
        <f>Ocupacao_Calendario!M549*C549*31</f>
        <v>4575.6</v>
      </c>
      <c r="Q549" s="33">
        <f t="shared" si="1"/>
        <v>54588.6</v>
      </c>
      <c r="R549" s="33">
        <f>IFS(D549=2,vacation_home_main_costs!$M$2,D549=3,vacation_home_main_costs!$M$3,D549=4,vacation_home_main_costs!$M$4,D549=5,vacation_home_main_costs!$M$5,D549=6,vacation_home_main_costs!$M$6)</f>
        <v>40660</v>
      </c>
      <c r="S549" s="33">
        <f t="shared" si="32"/>
        <v>13928.6</v>
      </c>
      <c r="T549" s="34" t="str">
        <f t="shared" si="3"/>
        <v>Lucro</v>
      </c>
    </row>
    <row r="550" ht="12.75" customHeight="1">
      <c r="A550" s="8">
        <v>1.9573599E7</v>
      </c>
      <c r="B550" s="30" t="s">
        <v>594</v>
      </c>
      <c r="C550" s="11">
        <v>57.0</v>
      </c>
      <c r="D550" s="24" t="s">
        <v>57</v>
      </c>
      <c r="E550" s="33">
        <f>Ocupacao_Calendario!B550*C550*31</f>
        <v>1484.28</v>
      </c>
      <c r="F550" s="33">
        <f>Ocupacao_Calendario!C550*C550*28</f>
        <v>1165.08</v>
      </c>
      <c r="G550" s="33">
        <f>Ocupacao_Calendario!D550*C550*31</f>
        <v>742.14</v>
      </c>
      <c r="H550" s="33">
        <f>Ocupacao_Calendario!E550*C550*30</f>
        <v>1487.7</v>
      </c>
      <c r="I550" s="33">
        <f>Ocupacao_Calendario!F550*C550*31</f>
        <v>1378.26</v>
      </c>
      <c r="J550" s="33">
        <f>Ocupacao_Calendario!G550*C550*30</f>
        <v>1436.4</v>
      </c>
      <c r="K550" s="33">
        <f>Ocupacao_Calendario!H550*C550*31</f>
        <v>1448.94</v>
      </c>
      <c r="L550" s="33">
        <f>Ocupacao_Calendario!I550*C550*31</f>
        <v>1325.25</v>
      </c>
      <c r="M550" s="33">
        <f>Ocupacao_Calendario!J550*C550*30</f>
        <v>1556.1</v>
      </c>
      <c r="N550" s="33">
        <f>Ocupacao_Calendario!K550*C550*31</f>
        <v>1554.96</v>
      </c>
      <c r="O550" s="33">
        <f>Ocupacao_Calendario!L550*C550*30</f>
        <v>1675.8</v>
      </c>
      <c r="P550" s="33">
        <f>Ocupacao_Calendario!M550*C550*31</f>
        <v>1625.64</v>
      </c>
      <c r="Q550" s="33">
        <f t="shared" si="1"/>
        <v>16880.55</v>
      </c>
      <c r="R550" s="37" t="str">
        <f>IFS(D550=2,vacation_home_main_costs!$M$2,D550=3,vacation_home_main_costs!$M$3,D550=4,vacation_home_main_costs!$M$4,D550=5,vacation_home_main_costs!$M$5,D550=6,vacation_home_main_costs!$M$6)</f>
        <v>#N/A</v>
      </c>
      <c r="S550" s="38" t="s">
        <v>55</v>
      </c>
      <c r="T550" s="34" t="str">
        <f t="shared" si="3"/>
        <v>Lucro</v>
      </c>
    </row>
    <row r="551" ht="12.75" customHeight="1">
      <c r="A551" s="8">
        <v>1.9621956E7</v>
      </c>
      <c r="B551" s="30" t="s">
        <v>595</v>
      </c>
      <c r="C551" s="11">
        <v>55.0</v>
      </c>
      <c r="D551" s="24">
        <v>1.0</v>
      </c>
      <c r="E551" s="33">
        <f>Ocupacao_Calendario!B551*C551*31</f>
        <v>1585.65</v>
      </c>
      <c r="F551" s="33">
        <f>Ocupacao_Calendario!C551*C551*28</f>
        <v>1540</v>
      </c>
      <c r="G551" s="33">
        <f>Ocupacao_Calendario!D551*C551*31</f>
        <v>1159.4</v>
      </c>
      <c r="H551" s="33">
        <f>Ocupacao_Calendario!E551*C551*30</f>
        <v>1452</v>
      </c>
      <c r="I551" s="33">
        <f>Ocupacao_Calendario!F551*C551*31</f>
        <v>801.35</v>
      </c>
      <c r="J551" s="33">
        <f>Ocupacao_Calendario!G551*C551*30</f>
        <v>1386</v>
      </c>
      <c r="K551" s="33">
        <f>Ocupacao_Calendario!H551*C551*31</f>
        <v>1329.9</v>
      </c>
      <c r="L551" s="33">
        <f>Ocupacao_Calendario!I551*C551*31</f>
        <v>1670.9</v>
      </c>
      <c r="M551" s="33">
        <f>Ocupacao_Calendario!J551*C551*30</f>
        <v>1452</v>
      </c>
      <c r="N551" s="33">
        <f>Ocupacao_Calendario!K551*C551*31</f>
        <v>1483.35</v>
      </c>
      <c r="O551" s="33">
        <f>Ocupacao_Calendario!L551*C551*30</f>
        <v>1171.5</v>
      </c>
      <c r="P551" s="33">
        <f>Ocupacao_Calendario!M551*C551*31</f>
        <v>1619.75</v>
      </c>
      <c r="Q551" s="33">
        <f t="shared" si="1"/>
        <v>16651.8</v>
      </c>
      <c r="R551" s="37" t="str">
        <f>IFS(D551=2,vacation_home_main_costs!$M$2,D551=3,vacation_home_main_costs!$M$3,D551=4,vacation_home_main_costs!$M$4,D551=5,vacation_home_main_costs!$M$5,D551=6,vacation_home_main_costs!$M$6)</f>
        <v>#N/A</v>
      </c>
      <c r="S551" s="38" t="s">
        <v>55</v>
      </c>
      <c r="T551" s="34" t="str">
        <f t="shared" si="3"/>
        <v>Lucro</v>
      </c>
    </row>
    <row r="552" ht="12.75" customHeight="1">
      <c r="A552" s="8">
        <v>1.971398E7</v>
      </c>
      <c r="B552" s="30" t="s">
        <v>596</v>
      </c>
      <c r="C552" s="11">
        <v>100.0</v>
      </c>
      <c r="D552" s="24">
        <v>3.0</v>
      </c>
      <c r="E552" s="33">
        <f>Ocupacao_Calendario!B552*C552*31</f>
        <v>1891</v>
      </c>
      <c r="F552" s="33">
        <f>Ocupacao_Calendario!C552*C552*28</f>
        <v>2464</v>
      </c>
      <c r="G552" s="33">
        <f>Ocupacao_Calendario!D552*C552*31</f>
        <v>1829</v>
      </c>
      <c r="H552" s="33">
        <f>Ocupacao_Calendario!E552*C552*30</f>
        <v>1560</v>
      </c>
      <c r="I552" s="33">
        <f>Ocupacao_Calendario!F552*C552*31</f>
        <v>1426</v>
      </c>
      <c r="J552" s="33">
        <f>Ocupacao_Calendario!G552*C552*30</f>
        <v>2610</v>
      </c>
      <c r="K552" s="33">
        <f>Ocupacao_Calendario!H552*C552*31</f>
        <v>2387</v>
      </c>
      <c r="L552" s="33">
        <f>Ocupacao_Calendario!I552*C552*31</f>
        <v>2728</v>
      </c>
      <c r="M552" s="33">
        <f>Ocupacao_Calendario!J552*C552*30</f>
        <v>2910</v>
      </c>
      <c r="N552" s="33">
        <f>Ocupacao_Calendario!K552*C552*31</f>
        <v>3100</v>
      </c>
      <c r="O552" s="33">
        <f>Ocupacao_Calendario!L552*C552*30</f>
        <v>2610</v>
      </c>
      <c r="P552" s="33">
        <f>Ocupacao_Calendario!M552*C552*31</f>
        <v>2542</v>
      </c>
      <c r="Q552" s="33">
        <f t="shared" si="1"/>
        <v>28057</v>
      </c>
      <c r="R552" s="33">
        <f>IFS(D552=2,vacation_home_main_costs!$M$2,D552=3,vacation_home_main_costs!$M$3,D552=4,vacation_home_main_costs!$M$4,D552=5,vacation_home_main_costs!$M$5,D552=6,vacation_home_main_costs!$M$6)</f>
        <v>34800</v>
      </c>
      <c r="S552" s="33">
        <f t="shared" ref="S552:S554" si="33">Q552-R552</f>
        <v>-6743</v>
      </c>
      <c r="T552" s="34" t="str">
        <f t="shared" si="3"/>
        <v>Prejuizo</v>
      </c>
    </row>
    <row r="553" ht="12.75" customHeight="1">
      <c r="A553" s="8">
        <v>1.980055E7</v>
      </c>
      <c r="B553" s="30" t="s">
        <v>597</v>
      </c>
      <c r="C553" s="11">
        <v>125.0</v>
      </c>
      <c r="D553" s="24">
        <v>2.0</v>
      </c>
      <c r="E553" s="33">
        <f>Ocupacao_Calendario!B553*C553*31</f>
        <v>3138.75</v>
      </c>
      <c r="F553" s="33">
        <f>Ocupacao_Calendario!C553*C553*28</f>
        <v>2730</v>
      </c>
      <c r="G553" s="33">
        <f>Ocupacao_Calendario!D553*C553*31</f>
        <v>2208.75</v>
      </c>
      <c r="H553" s="33">
        <f>Ocupacao_Calendario!E553*C553*30</f>
        <v>2175</v>
      </c>
      <c r="I553" s="33">
        <f>Ocupacao_Calendario!F553*C553*31</f>
        <v>1666.25</v>
      </c>
      <c r="J553" s="33">
        <f>Ocupacao_Calendario!G553*C553*30</f>
        <v>3225</v>
      </c>
      <c r="K553" s="33">
        <f>Ocupacao_Calendario!H553*C553*31</f>
        <v>2906.25</v>
      </c>
      <c r="L553" s="33">
        <f>Ocupacao_Calendario!I553*C553*31</f>
        <v>2673.75</v>
      </c>
      <c r="M553" s="33">
        <f>Ocupacao_Calendario!J553*C553*30</f>
        <v>3487.5</v>
      </c>
      <c r="N553" s="33">
        <f>Ocupacao_Calendario!K553*C553*31</f>
        <v>3255</v>
      </c>
      <c r="O553" s="33">
        <f>Ocupacao_Calendario!L553*C553*30</f>
        <v>3037.5</v>
      </c>
      <c r="P553" s="33">
        <f>Ocupacao_Calendario!M553*C553*31</f>
        <v>3836.25</v>
      </c>
      <c r="Q553" s="33">
        <f t="shared" si="1"/>
        <v>34340</v>
      </c>
      <c r="R553" s="33">
        <f>IFS(D553=2,vacation_home_main_costs!$M$2,D553=3,vacation_home_main_costs!$M$3,D553=4,vacation_home_main_costs!$M$4,D553=5,vacation_home_main_costs!$M$5,D553=6,vacation_home_main_costs!$M$6)</f>
        <v>31100</v>
      </c>
      <c r="S553" s="33">
        <f t="shared" si="33"/>
        <v>3240</v>
      </c>
      <c r="T553" s="34" t="str">
        <f t="shared" si="3"/>
        <v>Lucro</v>
      </c>
    </row>
    <row r="554" ht="12.75" customHeight="1">
      <c r="A554" s="8">
        <v>1.9874111E7</v>
      </c>
      <c r="B554" s="30" t="s">
        <v>598</v>
      </c>
      <c r="C554" s="11">
        <v>109.0</v>
      </c>
      <c r="D554" s="24">
        <v>3.0</v>
      </c>
      <c r="E554" s="33">
        <f>Ocupacao_Calendario!B554*C554*31</f>
        <v>3108.68</v>
      </c>
      <c r="F554" s="33">
        <f>Ocupacao_Calendario!C554*C554*28</f>
        <v>2044.84</v>
      </c>
      <c r="G554" s="33">
        <f>Ocupacao_Calendario!D554*C554*31</f>
        <v>2399.09</v>
      </c>
      <c r="H554" s="33">
        <f>Ocupacao_Calendario!E554*C554*30</f>
        <v>2943</v>
      </c>
      <c r="I554" s="33">
        <f>Ocupacao_Calendario!F554*C554*31</f>
        <v>2297.72</v>
      </c>
      <c r="J554" s="33">
        <f>Ocupacao_Calendario!G554*C554*30</f>
        <v>2452.5</v>
      </c>
      <c r="K554" s="33">
        <f>Ocupacao_Calendario!H554*C554*31</f>
        <v>2635.62</v>
      </c>
      <c r="L554" s="33">
        <f>Ocupacao_Calendario!I554*C554*31</f>
        <v>3142.47</v>
      </c>
      <c r="M554" s="33">
        <f>Ocupacao_Calendario!J554*C554*30</f>
        <v>2517.9</v>
      </c>
      <c r="N554" s="33">
        <f>Ocupacao_Calendario!K554*C554*31</f>
        <v>2804.57</v>
      </c>
      <c r="O554" s="33">
        <f>Ocupacao_Calendario!L554*C554*30</f>
        <v>2681.4</v>
      </c>
      <c r="P554" s="33">
        <f>Ocupacao_Calendario!M554*C554*31</f>
        <v>3041.1</v>
      </c>
      <c r="Q554" s="33">
        <f t="shared" si="1"/>
        <v>32068.89</v>
      </c>
      <c r="R554" s="33">
        <f>IFS(D554=2,vacation_home_main_costs!$M$2,D554=3,vacation_home_main_costs!$M$3,D554=4,vacation_home_main_costs!$M$4,D554=5,vacation_home_main_costs!$M$5,D554=6,vacation_home_main_costs!$M$6)</f>
        <v>34800</v>
      </c>
      <c r="S554" s="33">
        <f t="shared" si="33"/>
        <v>-2731.11</v>
      </c>
      <c r="T554" s="34" t="str">
        <f t="shared" si="3"/>
        <v>Prejuizo</v>
      </c>
    </row>
    <row r="555" ht="12.75" customHeight="1">
      <c r="A555" s="8">
        <v>2.0605722E7</v>
      </c>
      <c r="B555" s="30" t="s">
        <v>599</v>
      </c>
      <c r="C555" s="11">
        <v>89.0</v>
      </c>
      <c r="D555" s="24">
        <v>1.0</v>
      </c>
      <c r="E555" s="33">
        <f>Ocupacao_Calendario!B555*C555*31</f>
        <v>2400.33</v>
      </c>
      <c r="F555" s="33">
        <f>Ocupacao_Calendario!C555*C555*28</f>
        <v>1694.56</v>
      </c>
      <c r="G555" s="33">
        <f>Ocupacao_Calendario!D555*C555*31</f>
        <v>1462.27</v>
      </c>
      <c r="H555" s="33">
        <f>Ocupacao_Calendario!E555*C555*30</f>
        <v>1415.1</v>
      </c>
      <c r="I555" s="33">
        <f>Ocupacao_Calendario!F555*C555*31</f>
        <v>1600.22</v>
      </c>
      <c r="J555" s="33">
        <f>Ocupacao_Calendario!G555*C555*30</f>
        <v>1922.4</v>
      </c>
      <c r="K555" s="33">
        <f>Ocupacao_Calendario!H555*C555*31</f>
        <v>2372.74</v>
      </c>
      <c r="L555" s="33">
        <f>Ocupacao_Calendario!I555*C555*31</f>
        <v>2289.97</v>
      </c>
      <c r="M555" s="33">
        <f>Ocupacao_Calendario!J555*C555*30</f>
        <v>2162.7</v>
      </c>
      <c r="N555" s="33">
        <f>Ocupacao_Calendario!K555*C555*31</f>
        <v>2152.02</v>
      </c>
      <c r="O555" s="33">
        <f>Ocupacao_Calendario!L555*C555*30</f>
        <v>2136</v>
      </c>
      <c r="P555" s="33">
        <f>Ocupacao_Calendario!M555*C555*31</f>
        <v>2483.1</v>
      </c>
      <c r="Q555" s="33">
        <f t="shared" si="1"/>
        <v>24091.41</v>
      </c>
      <c r="R555" s="37" t="str">
        <f>IFS(D555=2,vacation_home_main_costs!$M$2,D555=3,vacation_home_main_costs!$M$3,D555=4,vacation_home_main_costs!$M$4,D555=5,vacation_home_main_costs!$M$5,D555=6,vacation_home_main_costs!$M$6)</f>
        <v>#N/A</v>
      </c>
      <c r="S555" s="38" t="s">
        <v>55</v>
      </c>
      <c r="T555" s="34" t="str">
        <f t="shared" si="3"/>
        <v>Lucro</v>
      </c>
    </row>
    <row r="556" ht="12.75" customHeight="1">
      <c r="A556" s="8">
        <v>2.068119E7</v>
      </c>
      <c r="B556" s="30" t="s">
        <v>600</v>
      </c>
      <c r="C556" s="11">
        <v>240.0</v>
      </c>
      <c r="D556" s="24">
        <v>5.0</v>
      </c>
      <c r="E556" s="33">
        <f>Ocupacao_Calendario!B556*C556*31</f>
        <v>6324</v>
      </c>
      <c r="F556" s="33">
        <f>Ocupacao_Calendario!C556*C556*28</f>
        <v>4838.4</v>
      </c>
      <c r="G556" s="33">
        <f>Ocupacao_Calendario!D556*C556*31</f>
        <v>5208</v>
      </c>
      <c r="H556" s="33">
        <f>Ocupacao_Calendario!E556*C556*30</f>
        <v>5688</v>
      </c>
      <c r="I556" s="33">
        <f>Ocupacao_Calendario!F556*C556*31</f>
        <v>4389.6</v>
      </c>
      <c r="J556" s="33">
        <f>Ocupacao_Calendario!G556*C556*30</f>
        <v>6192</v>
      </c>
      <c r="K556" s="33">
        <f>Ocupacao_Calendario!H556*C556*31</f>
        <v>6919.2</v>
      </c>
      <c r="L556" s="33">
        <f>Ocupacao_Calendario!I556*C556*31</f>
        <v>6696</v>
      </c>
      <c r="M556" s="33">
        <f>Ocupacao_Calendario!J556*C556*30</f>
        <v>6192</v>
      </c>
      <c r="N556" s="33">
        <f>Ocupacao_Calendario!K556*C556*31</f>
        <v>6844.8</v>
      </c>
      <c r="O556" s="33">
        <f>Ocupacao_Calendario!L556*C556*30</f>
        <v>6840</v>
      </c>
      <c r="P556" s="33">
        <f>Ocupacao_Calendario!M556*C556*31</f>
        <v>5654.4</v>
      </c>
      <c r="Q556" s="33">
        <f t="shared" si="1"/>
        <v>71786.4</v>
      </c>
      <c r="R556" s="33">
        <f>IFS(D556=2,vacation_home_main_costs!$M$2,D556=3,vacation_home_main_costs!$M$3,D556=4,vacation_home_main_costs!$M$4,D556=5,vacation_home_main_costs!$M$5,D556=6,vacation_home_main_costs!$M$6)</f>
        <v>45400</v>
      </c>
      <c r="S556" s="33">
        <f t="shared" ref="S556:S558" si="34">Q556-R556</f>
        <v>26386.4</v>
      </c>
      <c r="T556" s="34" t="str">
        <f t="shared" si="3"/>
        <v>Lucro</v>
      </c>
    </row>
    <row r="557" ht="12.75" customHeight="1">
      <c r="A557" s="8">
        <v>2.0723951E7</v>
      </c>
      <c r="B557" s="30" t="s">
        <v>601</v>
      </c>
      <c r="C557" s="11">
        <v>161.0</v>
      </c>
      <c r="D557" s="24">
        <v>6.0</v>
      </c>
      <c r="E557" s="33">
        <f>Ocupacao_Calendario!B557*C557*31</f>
        <v>4791.36</v>
      </c>
      <c r="F557" s="33">
        <f>Ocupacao_Calendario!C557*C557*28</f>
        <v>3786.72</v>
      </c>
      <c r="G557" s="33">
        <f>Ocupacao_Calendario!D557*C557*31</f>
        <v>2196.04</v>
      </c>
      <c r="H557" s="33">
        <f>Ocupacao_Calendario!E557*C557*30</f>
        <v>3091.2</v>
      </c>
      <c r="I557" s="33">
        <f>Ocupacao_Calendario!F557*C557*31</f>
        <v>2794.96</v>
      </c>
      <c r="J557" s="33">
        <f>Ocupacao_Calendario!G557*C557*30</f>
        <v>4588.5</v>
      </c>
      <c r="K557" s="33">
        <f>Ocupacao_Calendario!H557*C557*31</f>
        <v>3493.7</v>
      </c>
      <c r="L557" s="33">
        <f>Ocupacao_Calendario!I557*C557*31</f>
        <v>3443.79</v>
      </c>
      <c r="M557" s="33">
        <f>Ocupacao_Calendario!J557*C557*30</f>
        <v>3815.7</v>
      </c>
      <c r="N557" s="33">
        <f>Ocupacao_Calendario!K557*C557*31</f>
        <v>4841.27</v>
      </c>
      <c r="O557" s="33">
        <f>Ocupacao_Calendario!L557*C557*30</f>
        <v>3525.9</v>
      </c>
      <c r="P557" s="33">
        <f>Ocupacao_Calendario!M557*C557*31</f>
        <v>4491.9</v>
      </c>
      <c r="Q557" s="33">
        <f t="shared" si="1"/>
        <v>44861.04</v>
      </c>
      <c r="R557" s="33">
        <f>IFS(D557=2,vacation_home_main_costs!$M$2,D557=3,vacation_home_main_costs!$M$3,D557=4,vacation_home_main_costs!$M$4,D557=5,vacation_home_main_costs!$M$5,D557=6,vacation_home_main_costs!$M$6)</f>
        <v>51900</v>
      </c>
      <c r="S557" s="33">
        <f t="shared" si="34"/>
        <v>-7038.96</v>
      </c>
      <c r="T557" s="34" t="str">
        <f t="shared" si="3"/>
        <v>Prejuizo</v>
      </c>
    </row>
    <row r="558" ht="12.75" customHeight="1">
      <c r="A558" s="8">
        <v>2.0747478E7</v>
      </c>
      <c r="B558" s="30" t="s">
        <v>602</v>
      </c>
      <c r="C558" s="11">
        <v>259.0</v>
      </c>
      <c r="D558" s="24">
        <v>5.0</v>
      </c>
      <c r="E558" s="33">
        <f>Ocupacao_Calendario!B558*C558*31</f>
        <v>5620.3</v>
      </c>
      <c r="F558" s="33">
        <f>Ocupacao_Calendario!C558*C558*28</f>
        <v>5148.92</v>
      </c>
      <c r="G558" s="33">
        <f>Ocupacao_Calendario!D558*C558*31</f>
        <v>5138.56</v>
      </c>
      <c r="H558" s="33">
        <f>Ocupacao_Calendario!E558*C558*30</f>
        <v>4662</v>
      </c>
      <c r="I558" s="33">
        <f>Ocupacao_Calendario!F558*C558*31</f>
        <v>4496.24</v>
      </c>
      <c r="J558" s="33">
        <f>Ocupacao_Calendario!G558*C558*30</f>
        <v>5128.2</v>
      </c>
      <c r="K558" s="33">
        <f>Ocupacao_Calendario!H558*C558*31</f>
        <v>7868.42</v>
      </c>
      <c r="L558" s="33">
        <f>Ocupacao_Calendario!I558*C558*31</f>
        <v>5620.3</v>
      </c>
      <c r="M558" s="33">
        <f>Ocupacao_Calendario!J558*C558*30</f>
        <v>6060.6</v>
      </c>
      <c r="N558" s="33">
        <f>Ocupacao_Calendario!K558*C558*31</f>
        <v>7948.71</v>
      </c>
      <c r="O558" s="33">
        <f>Ocupacao_Calendario!L558*C558*30</f>
        <v>7692.3</v>
      </c>
      <c r="P558" s="33">
        <f>Ocupacao_Calendario!M558*C558*31</f>
        <v>7306.39</v>
      </c>
      <c r="Q558" s="33">
        <f t="shared" si="1"/>
        <v>72690.94</v>
      </c>
      <c r="R558" s="33">
        <f>IFS(D558=2,vacation_home_main_costs!$M$2,D558=3,vacation_home_main_costs!$M$3,D558=4,vacation_home_main_costs!$M$4,D558=5,vacation_home_main_costs!$M$5,D558=6,vacation_home_main_costs!$M$6)</f>
        <v>45400</v>
      </c>
      <c r="S558" s="33">
        <f t="shared" si="34"/>
        <v>27290.94</v>
      </c>
      <c r="T558" s="34" t="str">
        <f t="shared" si="3"/>
        <v>Lucro</v>
      </c>
    </row>
    <row r="559" ht="12.75" customHeight="1">
      <c r="A559" s="8">
        <v>2.0761421E7</v>
      </c>
      <c r="B559" s="30" t="s">
        <v>603</v>
      </c>
      <c r="C559" s="11">
        <v>50.0</v>
      </c>
      <c r="D559" s="24">
        <v>1.0</v>
      </c>
      <c r="E559" s="33">
        <f>Ocupacao_Calendario!B559*C559*31</f>
        <v>1286.5</v>
      </c>
      <c r="F559" s="33">
        <f>Ocupacao_Calendario!C559*C559*28</f>
        <v>1316</v>
      </c>
      <c r="G559" s="33">
        <f>Ocupacao_Calendario!D559*C559*31</f>
        <v>1224.5</v>
      </c>
      <c r="H559" s="33">
        <f>Ocupacao_Calendario!E559*C559*30</f>
        <v>840</v>
      </c>
      <c r="I559" s="33">
        <f>Ocupacao_Calendario!F559*C559*31</f>
        <v>1286.5</v>
      </c>
      <c r="J559" s="33">
        <f>Ocupacao_Calendario!G559*C559*30</f>
        <v>1245</v>
      </c>
      <c r="K559" s="33">
        <f>Ocupacao_Calendario!H559*C559*31</f>
        <v>1085</v>
      </c>
      <c r="L559" s="33">
        <f>Ocupacao_Calendario!I559*C559*31</f>
        <v>1379.5</v>
      </c>
      <c r="M559" s="33">
        <f>Ocupacao_Calendario!J559*C559*30</f>
        <v>1125</v>
      </c>
      <c r="N559" s="33">
        <f>Ocupacao_Calendario!K559*C559*31</f>
        <v>1147</v>
      </c>
      <c r="O559" s="33">
        <f>Ocupacao_Calendario!L559*C559*30</f>
        <v>1395</v>
      </c>
      <c r="P559" s="33">
        <f>Ocupacao_Calendario!M559*C559*31</f>
        <v>1550</v>
      </c>
      <c r="Q559" s="33">
        <f t="shared" si="1"/>
        <v>14880</v>
      </c>
      <c r="R559" s="37" t="str">
        <f>IFS(D559=2,vacation_home_main_costs!$M$2,D559=3,vacation_home_main_costs!$M$3,D559=4,vacation_home_main_costs!$M$4,D559=5,vacation_home_main_costs!$M$5,D559=6,vacation_home_main_costs!$M$6)</f>
        <v>#N/A</v>
      </c>
      <c r="S559" s="38" t="s">
        <v>55</v>
      </c>
      <c r="T559" s="34" t="str">
        <f t="shared" si="3"/>
        <v>Lucro</v>
      </c>
    </row>
    <row r="560" ht="12.75" customHeight="1">
      <c r="A560" s="8">
        <v>2.1015123E7</v>
      </c>
      <c r="B560" s="30" t="s">
        <v>604</v>
      </c>
      <c r="C560" s="11">
        <v>79.0</v>
      </c>
      <c r="D560" s="24">
        <v>1.0</v>
      </c>
      <c r="E560" s="33">
        <f>Ocupacao_Calendario!B560*C560*31</f>
        <v>2375.53</v>
      </c>
      <c r="F560" s="33">
        <f>Ocupacao_Calendario!C560*C560*28</f>
        <v>1681.12</v>
      </c>
      <c r="G560" s="33">
        <f>Ocupacao_Calendario!D560*C560*31</f>
        <v>1567.36</v>
      </c>
      <c r="H560" s="33">
        <f>Ocupacao_Calendario!E560*C560*30</f>
        <v>2109.3</v>
      </c>
      <c r="I560" s="33">
        <f>Ocupacao_Calendario!F560*C560*31</f>
        <v>1004.09</v>
      </c>
      <c r="J560" s="33">
        <f>Ocupacao_Calendario!G560*C560*30</f>
        <v>2227.8</v>
      </c>
      <c r="K560" s="33">
        <f>Ocupacao_Calendario!H560*C560*31</f>
        <v>2130.63</v>
      </c>
      <c r="L560" s="33">
        <f>Ocupacao_Calendario!I560*C560*31</f>
        <v>2179.61</v>
      </c>
      <c r="M560" s="33">
        <f>Ocupacao_Calendario!J560*C560*30</f>
        <v>2204.1</v>
      </c>
      <c r="N560" s="33">
        <f>Ocupacao_Calendario!K560*C560*31</f>
        <v>1763.28</v>
      </c>
      <c r="O560" s="33">
        <f>Ocupacao_Calendario!L560*C560*30</f>
        <v>1919.7</v>
      </c>
      <c r="P560" s="33">
        <f>Ocupacao_Calendario!M560*C560*31</f>
        <v>1665.32</v>
      </c>
      <c r="Q560" s="33">
        <f t="shared" si="1"/>
        <v>22827.84</v>
      </c>
      <c r="R560" s="37" t="str">
        <f>IFS(D560=2,vacation_home_main_costs!$M$2,D560=3,vacation_home_main_costs!$M$3,D560=4,vacation_home_main_costs!$M$4,D560=5,vacation_home_main_costs!$M$5,D560=6,vacation_home_main_costs!$M$6)</f>
        <v>#N/A</v>
      </c>
      <c r="S560" s="38" t="s">
        <v>55</v>
      </c>
      <c r="T560" s="34" t="str">
        <f t="shared" si="3"/>
        <v>Lucro</v>
      </c>
    </row>
    <row r="561" ht="12.75" customHeight="1">
      <c r="A561" s="8">
        <v>2.1039291E7</v>
      </c>
      <c r="B561" s="30" t="s">
        <v>605</v>
      </c>
      <c r="C561" s="11">
        <v>49.0</v>
      </c>
      <c r="D561" s="24">
        <v>1.0</v>
      </c>
      <c r="E561" s="33">
        <f>Ocupacao_Calendario!B561*C561*31</f>
        <v>1412.67</v>
      </c>
      <c r="F561" s="33">
        <f>Ocupacao_Calendario!C561*C561*28</f>
        <v>1125.04</v>
      </c>
      <c r="G561" s="33">
        <f>Ocupacao_Calendario!D561*C561*31</f>
        <v>683.55</v>
      </c>
      <c r="H561" s="33">
        <f>Ocupacao_Calendario!E561*C561*30</f>
        <v>1264.2</v>
      </c>
      <c r="I561" s="33">
        <f>Ocupacao_Calendario!F561*C561*31</f>
        <v>1139.25</v>
      </c>
      <c r="J561" s="33">
        <f>Ocupacao_Calendario!G561*C561*30</f>
        <v>1425.9</v>
      </c>
      <c r="K561" s="33">
        <f>Ocupacao_Calendario!H561*C561*31</f>
        <v>1093.68</v>
      </c>
      <c r="L561" s="33">
        <f>Ocupacao_Calendario!I561*C561*31</f>
        <v>1336.72</v>
      </c>
      <c r="M561" s="33">
        <f>Ocupacao_Calendario!J561*C561*30</f>
        <v>1220.1</v>
      </c>
      <c r="N561" s="33">
        <f>Ocupacao_Calendario!K561*C561*31</f>
        <v>1473.43</v>
      </c>
      <c r="O561" s="33">
        <f>Ocupacao_Calendario!L561*C561*30</f>
        <v>1381.8</v>
      </c>
      <c r="P561" s="33">
        <f>Ocupacao_Calendario!M561*C561*31</f>
        <v>1427.86</v>
      </c>
      <c r="Q561" s="33">
        <f t="shared" si="1"/>
        <v>14984.2</v>
      </c>
      <c r="R561" s="37" t="str">
        <f>IFS(D561=2,vacation_home_main_costs!$M$2,D561=3,vacation_home_main_costs!$M$3,D561=4,vacation_home_main_costs!$M$4,D561=5,vacation_home_main_costs!$M$5,D561=6,vacation_home_main_costs!$M$6)</f>
        <v>#N/A</v>
      </c>
      <c r="S561" s="38" t="s">
        <v>55</v>
      </c>
      <c r="T561" s="34" t="str">
        <f t="shared" si="3"/>
        <v>Lucro</v>
      </c>
    </row>
    <row r="562" ht="12.75" customHeight="1">
      <c r="A562" s="8">
        <v>2.1296646E7</v>
      </c>
      <c r="B562" s="30" t="s">
        <v>606</v>
      </c>
      <c r="C562" s="11">
        <v>125.0</v>
      </c>
      <c r="D562" s="24">
        <v>4.0</v>
      </c>
      <c r="E562" s="33">
        <f>Ocupacao_Calendario!B562*C562*31</f>
        <v>3758.75</v>
      </c>
      <c r="F562" s="33">
        <f>Ocupacao_Calendario!C562*C562*28</f>
        <v>2590</v>
      </c>
      <c r="G562" s="33">
        <f>Ocupacao_Calendario!D562*C562*31</f>
        <v>2170</v>
      </c>
      <c r="H562" s="33">
        <f>Ocupacao_Calendario!E562*C562*30</f>
        <v>2325</v>
      </c>
      <c r="I562" s="33">
        <f>Ocupacao_Calendario!F562*C562*31</f>
        <v>2441.25</v>
      </c>
      <c r="J562" s="33">
        <f>Ocupacao_Calendario!G562*C562*30</f>
        <v>2625</v>
      </c>
      <c r="K562" s="33">
        <f>Ocupacao_Calendario!H562*C562*31</f>
        <v>2906.25</v>
      </c>
      <c r="L562" s="33">
        <f>Ocupacao_Calendario!I562*C562*31</f>
        <v>2983.75</v>
      </c>
      <c r="M562" s="33">
        <f>Ocupacao_Calendario!J562*C562*30</f>
        <v>2775</v>
      </c>
      <c r="N562" s="33">
        <f>Ocupacao_Calendario!K562*C562*31</f>
        <v>2867.5</v>
      </c>
      <c r="O562" s="33">
        <f>Ocupacao_Calendario!L562*C562*30</f>
        <v>3375</v>
      </c>
      <c r="P562" s="33">
        <f>Ocupacao_Calendario!M562*C562*31</f>
        <v>3255</v>
      </c>
      <c r="Q562" s="33">
        <f t="shared" si="1"/>
        <v>34072.5</v>
      </c>
      <c r="R562" s="33">
        <f>IFS(D562=2,vacation_home_main_costs!$M$2,D562=3,vacation_home_main_costs!$M$3,D562=4,vacation_home_main_costs!$M$4,D562=5,vacation_home_main_costs!$M$5,D562=6,vacation_home_main_costs!$M$6)</f>
        <v>40660</v>
      </c>
      <c r="S562" s="33">
        <f>Q562-R562</f>
        <v>-6587.5</v>
      </c>
      <c r="T562" s="34" t="str">
        <f t="shared" si="3"/>
        <v>Prejuizo</v>
      </c>
    </row>
    <row r="563" ht="12.75" customHeight="1">
      <c r="A563" s="8">
        <v>2.1364907E7</v>
      </c>
      <c r="B563" s="30" t="s">
        <v>607</v>
      </c>
      <c r="C563" s="11">
        <v>30.0</v>
      </c>
      <c r="D563" s="24">
        <v>1.0</v>
      </c>
      <c r="E563" s="33">
        <f>Ocupacao_Calendario!B563*C563*31</f>
        <v>809.1</v>
      </c>
      <c r="F563" s="33">
        <f>Ocupacao_Calendario!C563*C563*28</f>
        <v>705.6</v>
      </c>
      <c r="G563" s="33">
        <f>Ocupacao_Calendario!D563*C563*31</f>
        <v>651</v>
      </c>
      <c r="H563" s="33">
        <f>Ocupacao_Calendario!E563*C563*30</f>
        <v>657</v>
      </c>
      <c r="I563" s="33">
        <f>Ocupacao_Calendario!F563*C563*31</f>
        <v>455.7</v>
      </c>
      <c r="J563" s="33">
        <f>Ocupacao_Calendario!G563*C563*30</f>
        <v>747</v>
      </c>
      <c r="K563" s="33">
        <f>Ocupacao_Calendario!H563*C563*31</f>
        <v>790.5</v>
      </c>
      <c r="L563" s="33">
        <f>Ocupacao_Calendario!I563*C563*31</f>
        <v>902.1</v>
      </c>
      <c r="M563" s="33">
        <f>Ocupacao_Calendario!J563*C563*30</f>
        <v>810</v>
      </c>
      <c r="N563" s="33">
        <f>Ocupacao_Calendario!K563*C563*31</f>
        <v>762.6</v>
      </c>
      <c r="O563" s="33">
        <f>Ocupacao_Calendario!L563*C563*30</f>
        <v>801</v>
      </c>
      <c r="P563" s="33">
        <f>Ocupacao_Calendario!M563*C563*31</f>
        <v>678.9</v>
      </c>
      <c r="Q563" s="33">
        <f t="shared" si="1"/>
        <v>8770.5</v>
      </c>
      <c r="R563" s="37" t="str">
        <f>IFS(D563=2,vacation_home_main_costs!$M$2,D563=3,vacation_home_main_costs!$M$3,D563=4,vacation_home_main_costs!$M$4,D563=5,vacation_home_main_costs!$M$5,D563=6,vacation_home_main_costs!$M$6)</f>
        <v>#N/A</v>
      </c>
      <c r="S563" s="38" t="s">
        <v>55</v>
      </c>
      <c r="T563" s="34" t="str">
        <f t="shared" si="3"/>
        <v>Lucro</v>
      </c>
    </row>
    <row r="564" ht="12.75" customHeight="1">
      <c r="A564" s="8">
        <v>2.1502688E7</v>
      </c>
      <c r="B564" s="30" t="s">
        <v>608</v>
      </c>
      <c r="C564" s="11">
        <v>119.0</v>
      </c>
      <c r="D564" s="24">
        <v>4.0</v>
      </c>
      <c r="E564" s="33">
        <f>Ocupacao_Calendario!B564*C564*31</f>
        <v>2840.53</v>
      </c>
      <c r="F564" s="33">
        <f>Ocupacao_Calendario!C564*C564*28</f>
        <v>3232.04</v>
      </c>
      <c r="G564" s="33">
        <f>Ocupacao_Calendario!D564*C564*31</f>
        <v>2766.75</v>
      </c>
      <c r="H564" s="33">
        <f>Ocupacao_Calendario!E564*C564*30</f>
        <v>1999.2</v>
      </c>
      <c r="I564" s="33">
        <f>Ocupacao_Calendario!F564*C564*31</f>
        <v>2176.51</v>
      </c>
      <c r="J564" s="33">
        <f>Ocupacao_Calendario!G564*C564*30</f>
        <v>2606.1</v>
      </c>
      <c r="K564" s="33">
        <f>Ocupacao_Calendario!H564*C564*31</f>
        <v>3172.54</v>
      </c>
      <c r="L564" s="33">
        <f>Ocupacao_Calendario!I564*C564*31</f>
        <v>2803.64</v>
      </c>
      <c r="M564" s="33">
        <f>Ocupacao_Calendario!J564*C564*30</f>
        <v>2963.1</v>
      </c>
      <c r="N564" s="33">
        <f>Ocupacao_Calendario!K564*C564*31</f>
        <v>3246.32</v>
      </c>
      <c r="O564" s="33">
        <f>Ocupacao_Calendario!L564*C564*30</f>
        <v>3034.5</v>
      </c>
      <c r="P564" s="33">
        <f>Ocupacao_Calendario!M564*C564*31</f>
        <v>3283.21</v>
      </c>
      <c r="Q564" s="33">
        <f t="shared" si="1"/>
        <v>34124.44</v>
      </c>
      <c r="R564" s="33">
        <f>IFS(D564=2,vacation_home_main_costs!$M$2,D564=3,vacation_home_main_costs!$M$3,D564=4,vacation_home_main_costs!$M$4,D564=5,vacation_home_main_costs!$M$5,D564=6,vacation_home_main_costs!$M$6)</f>
        <v>40660</v>
      </c>
      <c r="S564" s="33">
        <f t="shared" ref="S564:S565" si="35">Q564-R564</f>
        <v>-6535.56</v>
      </c>
      <c r="T564" s="34" t="str">
        <f t="shared" si="3"/>
        <v>Prejuizo</v>
      </c>
    </row>
    <row r="565" ht="12.75" customHeight="1">
      <c r="A565" s="8">
        <v>2.2158655E7</v>
      </c>
      <c r="B565" s="30" t="s">
        <v>609</v>
      </c>
      <c r="C565" s="11">
        <v>75.0</v>
      </c>
      <c r="D565" s="24">
        <v>2.0</v>
      </c>
      <c r="E565" s="33">
        <f>Ocupacao_Calendario!B565*C565*31</f>
        <v>1604.25</v>
      </c>
      <c r="F565" s="33">
        <f>Ocupacao_Calendario!C565*C565*28</f>
        <v>1806</v>
      </c>
      <c r="G565" s="33">
        <f>Ocupacao_Calendario!D565*C565*31</f>
        <v>1743.75</v>
      </c>
      <c r="H565" s="33">
        <f>Ocupacao_Calendario!E565*C565*30</f>
        <v>1057.5</v>
      </c>
      <c r="I565" s="33">
        <f>Ocupacao_Calendario!F565*C565*31</f>
        <v>1627.5</v>
      </c>
      <c r="J565" s="33">
        <f>Ocupacao_Calendario!G565*C565*30</f>
        <v>1957.5</v>
      </c>
      <c r="K565" s="33">
        <f>Ocupacao_Calendario!H565*C565*31</f>
        <v>1836.75</v>
      </c>
      <c r="L565" s="33">
        <f>Ocupacao_Calendario!I565*C565*31</f>
        <v>1953</v>
      </c>
      <c r="M565" s="33">
        <f>Ocupacao_Calendario!J565*C565*30</f>
        <v>1710</v>
      </c>
      <c r="N565" s="33">
        <f>Ocupacao_Calendario!K565*C565*31</f>
        <v>1790.25</v>
      </c>
      <c r="O565" s="33">
        <f>Ocupacao_Calendario!L565*C565*30</f>
        <v>1980</v>
      </c>
      <c r="P565" s="33">
        <f>Ocupacao_Calendario!M565*C565*31</f>
        <v>2255.25</v>
      </c>
      <c r="Q565" s="33">
        <f t="shared" si="1"/>
        <v>21321.75</v>
      </c>
      <c r="R565" s="33">
        <f>IFS(D565=2,vacation_home_main_costs!$M$2,D565=3,vacation_home_main_costs!$M$3,D565=4,vacation_home_main_costs!$M$4,D565=5,vacation_home_main_costs!$M$5,D565=6,vacation_home_main_costs!$M$6)</f>
        <v>31100</v>
      </c>
      <c r="S565" s="33">
        <f t="shared" si="35"/>
        <v>-9778.25</v>
      </c>
      <c r="T565" s="34" t="str">
        <f t="shared" si="3"/>
        <v>Prejuizo</v>
      </c>
    </row>
    <row r="566" ht="12.75" customHeight="1">
      <c r="A566" s="8">
        <v>2.2224937E7</v>
      </c>
      <c r="B566" s="30" t="s">
        <v>610</v>
      </c>
      <c r="C566" s="11">
        <v>54.0</v>
      </c>
      <c r="D566" s="24" t="s">
        <v>57</v>
      </c>
      <c r="E566" s="33">
        <f>Ocupacao_Calendario!B566*C566*31</f>
        <v>1657.26</v>
      </c>
      <c r="F566" s="33">
        <f>Ocupacao_Calendario!C566*C566*28</f>
        <v>1375.92</v>
      </c>
      <c r="G566" s="33">
        <f>Ocupacao_Calendario!D566*C566*31</f>
        <v>970.92</v>
      </c>
      <c r="H566" s="33">
        <f>Ocupacao_Calendario!E566*C566*30</f>
        <v>1036.8</v>
      </c>
      <c r="I566" s="33">
        <f>Ocupacao_Calendario!F566*C566*31</f>
        <v>920.7</v>
      </c>
      <c r="J566" s="33">
        <f>Ocupacao_Calendario!G566*C566*30</f>
        <v>1393.2</v>
      </c>
      <c r="K566" s="33">
        <f>Ocupacao_Calendario!H566*C566*31</f>
        <v>1205.28</v>
      </c>
      <c r="L566" s="33">
        <f>Ocupacao_Calendario!I566*C566*31</f>
        <v>1422.9</v>
      </c>
      <c r="M566" s="33">
        <f>Ocupacao_Calendario!J566*C566*30</f>
        <v>1231.2</v>
      </c>
      <c r="N566" s="33">
        <f>Ocupacao_Calendario!K566*C566*31</f>
        <v>1372.68</v>
      </c>
      <c r="O566" s="33">
        <f>Ocupacao_Calendario!L566*C566*30</f>
        <v>1506.6</v>
      </c>
      <c r="P566" s="33">
        <f>Ocupacao_Calendario!M566*C566*31</f>
        <v>1607.04</v>
      </c>
      <c r="Q566" s="33">
        <f t="shared" si="1"/>
        <v>15700.5</v>
      </c>
      <c r="R566" s="37" t="str">
        <f>IFS(D566=2,vacation_home_main_costs!$M$2,D566=3,vacation_home_main_costs!$M$3,D566=4,vacation_home_main_costs!$M$4,D566=5,vacation_home_main_costs!$M$5,D566=6,vacation_home_main_costs!$M$6)</f>
        <v>#N/A</v>
      </c>
      <c r="S566" s="38" t="s">
        <v>55</v>
      </c>
      <c r="T566" s="34" t="str">
        <f t="shared" si="3"/>
        <v>Lucro</v>
      </c>
    </row>
    <row r="567" ht="12.75" customHeight="1">
      <c r="A567" s="8">
        <v>2.2526082E7</v>
      </c>
      <c r="B567" s="30" t="s">
        <v>611</v>
      </c>
      <c r="C567" s="11">
        <v>70.0</v>
      </c>
      <c r="D567" s="24">
        <v>2.0</v>
      </c>
      <c r="E567" s="33">
        <f>Ocupacao_Calendario!B567*C567*31</f>
        <v>2018.1</v>
      </c>
      <c r="F567" s="33">
        <f>Ocupacao_Calendario!C567*C567*28</f>
        <v>1842.4</v>
      </c>
      <c r="G567" s="33">
        <f>Ocupacao_Calendario!D567*C567*31</f>
        <v>1302</v>
      </c>
      <c r="H567" s="33">
        <f>Ocupacao_Calendario!E567*C567*30</f>
        <v>1512</v>
      </c>
      <c r="I567" s="33">
        <f>Ocupacao_Calendario!F567*C567*31</f>
        <v>1085</v>
      </c>
      <c r="J567" s="33">
        <f>Ocupacao_Calendario!G567*C567*30</f>
        <v>1365</v>
      </c>
      <c r="K567" s="33">
        <f>Ocupacao_Calendario!H567*C567*31</f>
        <v>1953</v>
      </c>
      <c r="L567" s="33">
        <f>Ocupacao_Calendario!I567*C567*31</f>
        <v>2148.3</v>
      </c>
      <c r="M567" s="33">
        <f>Ocupacao_Calendario!J567*C567*30</f>
        <v>2016</v>
      </c>
      <c r="N567" s="33">
        <f>Ocupacao_Calendario!K567*C567*31</f>
        <v>1931.3</v>
      </c>
      <c r="O567" s="33">
        <f>Ocupacao_Calendario!L567*C567*30</f>
        <v>1785</v>
      </c>
      <c r="P567" s="33">
        <f>Ocupacao_Calendario!M567*C567*31</f>
        <v>1627.5</v>
      </c>
      <c r="Q567" s="33">
        <f t="shared" si="1"/>
        <v>20585.6</v>
      </c>
      <c r="R567" s="33">
        <f>IFS(D567=2,vacation_home_main_costs!$M$2,D567=3,vacation_home_main_costs!$M$3,D567=4,vacation_home_main_costs!$M$4,D567=5,vacation_home_main_costs!$M$5,D567=6,vacation_home_main_costs!$M$6)</f>
        <v>31100</v>
      </c>
      <c r="S567" s="33">
        <f t="shared" ref="S567:S631" si="36">Q567-R567</f>
        <v>-10514.4</v>
      </c>
      <c r="T567" s="34" t="str">
        <f t="shared" si="3"/>
        <v>Prejuizo</v>
      </c>
    </row>
    <row r="568" ht="12.75" customHeight="1">
      <c r="A568" s="8">
        <v>2.3269741E7</v>
      </c>
      <c r="B568" s="30" t="s">
        <v>612</v>
      </c>
      <c r="C568" s="11">
        <v>190.0</v>
      </c>
      <c r="D568" s="24">
        <v>5.0</v>
      </c>
      <c r="E568" s="33">
        <f>Ocupacao_Calendario!B568*C568*31</f>
        <v>3710.7</v>
      </c>
      <c r="F568" s="33">
        <f>Ocupacao_Calendario!C568*C568*28</f>
        <v>4362.4</v>
      </c>
      <c r="G568" s="33">
        <f>Ocupacao_Calendario!D568*C568*31</f>
        <v>2532.7</v>
      </c>
      <c r="H568" s="33">
        <f>Ocupacao_Calendario!E568*C568*30</f>
        <v>3078</v>
      </c>
      <c r="I568" s="33">
        <f>Ocupacao_Calendario!F568*C568*31</f>
        <v>4181.9</v>
      </c>
      <c r="J568" s="33">
        <f>Ocupacao_Calendario!G568*C568*30</f>
        <v>4446</v>
      </c>
      <c r="K568" s="33">
        <f>Ocupacao_Calendario!H568*C568*31</f>
        <v>5183.2</v>
      </c>
      <c r="L568" s="33">
        <f>Ocupacao_Calendario!I568*C568*31</f>
        <v>4653.1</v>
      </c>
      <c r="M568" s="33">
        <f>Ocupacao_Calendario!J568*C568*30</f>
        <v>4617</v>
      </c>
      <c r="N568" s="33">
        <f>Ocupacao_Calendario!K568*C568*31</f>
        <v>5772.2</v>
      </c>
      <c r="O568" s="33">
        <f>Ocupacao_Calendario!L568*C568*30</f>
        <v>5700</v>
      </c>
      <c r="P568" s="33">
        <f>Ocupacao_Calendario!M568*C568*31</f>
        <v>5301</v>
      </c>
      <c r="Q568" s="33">
        <f t="shared" si="1"/>
        <v>53538.2</v>
      </c>
      <c r="R568" s="33">
        <f>IFS(D568=2,vacation_home_main_costs!$M$2,D568=3,vacation_home_main_costs!$M$3,D568=4,vacation_home_main_costs!$M$4,D568=5,vacation_home_main_costs!$M$5,D568=6,vacation_home_main_costs!$M$6)</f>
        <v>45400</v>
      </c>
      <c r="S568" s="33">
        <f t="shared" si="36"/>
        <v>8138.2</v>
      </c>
      <c r="T568" s="34" t="str">
        <f t="shared" si="3"/>
        <v>Lucro</v>
      </c>
    </row>
    <row r="569" ht="12.75" customHeight="1">
      <c r="A569" s="8">
        <v>2.3379616E7</v>
      </c>
      <c r="B569" s="30" t="s">
        <v>613</v>
      </c>
      <c r="C569" s="11">
        <v>109.0</v>
      </c>
      <c r="D569" s="24">
        <v>4.0</v>
      </c>
      <c r="E569" s="33">
        <f>Ocupacao_Calendario!B569*C569*31</f>
        <v>2162.56</v>
      </c>
      <c r="F569" s="33">
        <f>Ocupacao_Calendario!C569*C569*28</f>
        <v>2868.88</v>
      </c>
      <c r="G569" s="33">
        <f>Ocupacao_Calendario!D569*C569*31</f>
        <v>1757.08</v>
      </c>
      <c r="H569" s="33">
        <f>Ocupacao_Calendario!E569*C569*30</f>
        <v>1504.2</v>
      </c>
      <c r="I569" s="33">
        <f>Ocupacao_Calendario!F569*C569*31</f>
        <v>2703.2</v>
      </c>
      <c r="J569" s="33">
        <f>Ocupacao_Calendario!G569*C569*30</f>
        <v>2387.1</v>
      </c>
      <c r="K569" s="33">
        <f>Ocupacao_Calendario!H569*C569*31</f>
        <v>2838.36</v>
      </c>
      <c r="L569" s="33">
        <f>Ocupacao_Calendario!I569*C569*31</f>
        <v>2905.94</v>
      </c>
      <c r="M569" s="33">
        <f>Ocupacao_Calendario!J569*C569*30</f>
        <v>3041.1</v>
      </c>
      <c r="N569" s="33">
        <f>Ocupacao_Calendario!K569*C569*31</f>
        <v>2466.67</v>
      </c>
      <c r="O569" s="33">
        <f>Ocupacao_Calendario!L569*C569*30</f>
        <v>2714.1</v>
      </c>
      <c r="P569" s="33">
        <f>Ocupacao_Calendario!M569*C569*31</f>
        <v>3176.26</v>
      </c>
      <c r="Q569" s="33">
        <f t="shared" si="1"/>
        <v>30525.45</v>
      </c>
      <c r="R569" s="33">
        <f>IFS(D569=2,vacation_home_main_costs!$M$2,D569=3,vacation_home_main_costs!$M$3,D569=4,vacation_home_main_costs!$M$4,D569=5,vacation_home_main_costs!$M$5,D569=6,vacation_home_main_costs!$M$6)</f>
        <v>40660</v>
      </c>
      <c r="S569" s="33">
        <f t="shared" si="36"/>
        <v>-10134.55</v>
      </c>
      <c r="T569" s="34" t="str">
        <f t="shared" si="3"/>
        <v>Prejuizo</v>
      </c>
    </row>
    <row r="570" ht="12.75" customHeight="1">
      <c r="A570" s="8">
        <v>2.3503908E7</v>
      </c>
      <c r="B570" s="30" t="s">
        <v>614</v>
      </c>
      <c r="C570" s="11">
        <v>212.0</v>
      </c>
      <c r="D570" s="24">
        <v>5.0</v>
      </c>
      <c r="E570" s="33">
        <f>Ocupacao_Calendario!B570*C570*31</f>
        <v>4140.36</v>
      </c>
      <c r="F570" s="33">
        <f>Ocupacao_Calendario!C570*C570*28</f>
        <v>4333.28</v>
      </c>
      <c r="G570" s="33">
        <f>Ocupacao_Calendario!D570*C570*31</f>
        <v>4994.72</v>
      </c>
      <c r="H570" s="33">
        <f>Ocupacao_Calendario!E570*C570*30</f>
        <v>5278.8</v>
      </c>
      <c r="I570" s="33">
        <f>Ocupacao_Calendario!F570*C570*31</f>
        <v>2891.68</v>
      </c>
      <c r="J570" s="33">
        <f>Ocupacao_Calendario!G570*C570*30</f>
        <v>4642.8</v>
      </c>
      <c r="K570" s="33">
        <f>Ocupacao_Calendario!H570*C570*31</f>
        <v>6309.12</v>
      </c>
      <c r="L570" s="33">
        <f>Ocupacao_Calendario!I570*C570*31</f>
        <v>4994.72</v>
      </c>
      <c r="M570" s="33">
        <f>Ocupacao_Calendario!J570*C570*30</f>
        <v>4960.8</v>
      </c>
      <c r="N570" s="33">
        <f>Ocupacao_Calendario!K570*C570*31</f>
        <v>6177.68</v>
      </c>
      <c r="O570" s="33">
        <f>Ocupacao_Calendario!L570*C570*30</f>
        <v>5787.6</v>
      </c>
      <c r="P570" s="33">
        <f>Ocupacao_Calendario!M570*C570*31</f>
        <v>4863.28</v>
      </c>
      <c r="Q570" s="33">
        <f t="shared" si="1"/>
        <v>59374.84</v>
      </c>
      <c r="R570" s="33">
        <f>IFS(D570=2,vacation_home_main_costs!$M$2,D570=3,vacation_home_main_costs!$M$3,D570=4,vacation_home_main_costs!$M$4,D570=5,vacation_home_main_costs!$M$5,D570=6,vacation_home_main_costs!$M$6)</f>
        <v>45400</v>
      </c>
      <c r="S570" s="33">
        <f t="shared" si="36"/>
        <v>13974.84</v>
      </c>
      <c r="T570" s="34" t="str">
        <f t="shared" si="3"/>
        <v>Lucro</v>
      </c>
    </row>
    <row r="571" ht="12.75" customHeight="1">
      <c r="A571" s="8">
        <v>2.3861616E7</v>
      </c>
      <c r="B571" s="30" t="s">
        <v>615</v>
      </c>
      <c r="C571" s="11">
        <v>125.0</v>
      </c>
      <c r="D571" s="24">
        <v>3.0</v>
      </c>
      <c r="E571" s="33">
        <f>Ocupacao_Calendario!B571*C571*31</f>
        <v>3216.25</v>
      </c>
      <c r="F571" s="33">
        <f>Ocupacao_Calendario!C571*C571*28</f>
        <v>2415</v>
      </c>
      <c r="G571" s="33">
        <f>Ocupacao_Calendario!D571*C571*31</f>
        <v>1782.5</v>
      </c>
      <c r="H571" s="33">
        <f>Ocupacao_Calendario!E571*C571*30</f>
        <v>2625</v>
      </c>
      <c r="I571" s="33">
        <f>Ocupacao_Calendario!F571*C571*31</f>
        <v>1860</v>
      </c>
      <c r="J571" s="33">
        <f>Ocupacao_Calendario!G571*C571*30</f>
        <v>2587.5</v>
      </c>
      <c r="K571" s="33">
        <f>Ocupacao_Calendario!H571*C571*31</f>
        <v>2828.75</v>
      </c>
      <c r="L571" s="33">
        <f>Ocupacao_Calendario!I571*C571*31</f>
        <v>3875</v>
      </c>
      <c r="M571" s="33">
        <f>Ocupacao_Calendario!J571*C571*30</f>
        <v>2737.5</v>
      </c>
      <c r="N571" s="33">
        <f>Ocupacao_Calendario!K571*C571*31</f>
        <v>2867.5</v>
      </c>
      <c r="O571" s="33">
        <f>Ocupacao_Calendario!L571*C571*30</f>
        <v>3412.5</v>
      </c>
      <c r="P571" s="33">
        <f>Ocupacao_Calendario!M571*C571*31</f>
        <v>3138.75</v>
      </c>
      <c r="Q571" s="33">
        <f t="shared" si="1"/>
        <v>33346.25</v>
      </c>
      <c r="R571" s="33">
        <f>IFS(D571=2,vacation_home_main_costs!$M$2,D571=3,vacation_home_main_costs!$M$3,D571=4,vacation_home_main_costs!$M$4,D571=5,vacation_home_main_costs!$M$5,D571=6,vacation_home_main_costs!$M$6)</f>
        <v>34800</v>
      </c>
      <c r="S571" s="33">
        <f t="shared" si="36"/>
        <v>-1453.75</v>
      </c>
      <c r="T571" s="34" t="str">
        <f t="shared" si="3"/>
        <v>Prejuizo</v>
      </c>
    </row>
    <row r="572" ht="12.75" customHeight="1">
      <c r="A572" s="8">
        <v>2.4494716E7</v>
      </c>
      <c r="B572" s="30" t="s">
        <v>616</v>
      </c>
      <c r="C572" s="11">
        <v>161.0</v>
      </c>
      <c r="D572" s="24">
        <v>6.0</v>
      </c>
      <c r="E572" s="33">
        <f>Ocupacao_Calendario!B572*C572*31</f>
        <v>4342.17</v>
      </c>
      <c r="F572" s="33">
        <f>Ocupacao_Calendario!C572*C572*28</f>
        <v>3921.96</v>
      </c>
      <c r="G572" s="33">
        <f>Ocupacao_Calendario!D572*C572*31</f>
        <v>3793.16</v>
      </c>
      <c r="H572" s="33">
        <f>Ocupacao_Calendario!E572*C572*30</f>
        <v>2801.4</v>
      </c>
      <c r="I572" s="33">
        <f>Ocupacao_Calendario!F572*C572*31</f>
        <v>4192.44</v>
      </c>
      <c r="J572" s="33">
        <f>Ocupacao_Calendario!G572*C572*30</f>
        <v>4250.4</v>
      </c>
      <c r="K572" s="33">
        <f>Ocupacao_Calendario!H572*C572*31</f>
        <v>4641.63</v>
      </c>
      <c r="L572" s="33">
        <f>Ocupacao_Calendario!I572*C572*31</f>
        <v>4242.35</v>
      </c>
      <c r="M572" s="33">
        <f>Ocupacao_Calendario!J572*C572*30</f>
        <v>4105.5</v>
      </c>
      <c r="N572" s="33">
        <f>Ocupacao_Calendario!K572*C572*31</f>
        <v>4142.53</v>
      </c>
      <c r="O572" s="33">
        <f>Ocupacao_Calendario!L572*C572*30</f>
        <v>4008.9</v>
      </c>
      <c r="P572" s="33">
        <f>Ocupacao_Calendario!M572*C572*31</f>
        <v>4691.54</v>
      </c>
      <c r="Q572" s="33">
        <f t="shared" si="1"/>
        <v>49133.98</v>
      </c>
      <c r="R572" s="33">
        <f>IFS(D572=2,vacation_home_main_costs!$M$2,D572=3,vacation_home_main_costs!$M$3,D572=4,vacation_home_main_costs!$M$4,D572=5,vacation_home_main_costs!$M$5,D572=6,vacation_home_main_costs!$M$6)</f>
        <v>51900</v>
      </c>
      <c r="S572" s="33">
        <f t="shared" si="36"/>
        <v>-2766.02</v>
      </c>
      <c r="T572" s="34" t="str">
        <f t="shared" si="3"/>
        <v>Prejuizo</v>
      </c>
    </row>
    <row r="573" ht="12.75" customHeight="1">
      <c r="A573" s="8">
        <v>6054968.0</v>
      </c>
      <c r="B573" s="30" t="s">
        <v>617</v>
      </c>
      <c r="C573" s="11">
        <v>120.0</v>
      </c>
      <c r="D573" s="24">
        <v>3.0</v>
      </c>
      <c r="E573" s="33">
        <f>Ocupacao_Calendario!B573*C573*31</f>
        <v>3273.6</v>
      </c>
      <c r="F573" s="33">
        <f>Ocupacao_Calendario!C573*C573*28</f>
        <v>2284.8</v>
      </c>
      <c r="G573" s="33">
        <f>Ocupacao_Calendario!D573*C573*31</f>
        <v>2790</v>
      </c>
      <c r="H573" s="33">
        <f>Ocupacao_Calendario!E573*C573*30</f>
        <v>2556</v>
      </c>
      <c r="I573" s="33">
        <f>Ocupacao_Calendario!F573*C573*31</f>
        <v>2232</v>
      </c>
      <c r="J573" s="33">
        <f>Ocupacao_Calendario!G573*C573*30</f>
        <v>3600</v>
      </c>
      <c r="K573" s="33">
        <f>Ocupacao_Calendario!H573*C573*31</f>
        <v>2790</v>
      </c>
      <c r="L573" s="33">
        <f>Ocupacao_Calendario!I573*C573*31</f>
        <v>2641.2</v>
      </c>
      <c r="M573" s="33">
        <f>Ocupacao_Calendario!J573*C573*30</f>
        <v>3060</v>
      </c>
      <c r="N573" s="33">
        <f>Ocupacao_Calendario!K573*C573*31</f>
        <v>2790</v>
      </c>
      <c r="O573" s="33">
        <f>Ocupacao_Calendario!L573*C573*30</f>
        <v>3564</v>
      </c>
      <c r="P573" s="33">
        <f>Ocupacao_Calendario!M573*C573*31</f>
        <v>3385.2</v>
      </c>
      <c r="Q573" s="33">
        <f t="shared" si="1"/>
        <v>34966.8</v>
      </c>
      <c r="R573" s="33">
        <f>IFS(D573=2,vacation_home_main_costs!$M$2,D573=3,vacation_home_main_costs!$M$3,D573=4,vacation_home_main_costs!$M$4,D573=5,vacation_home_main_costs!$M$5,D573=6,vacation_home_main_costs!$M$6)</f>
        <v>34800</v>
      </c>
      <c r="S573" s="33">
        <f t="shared" si="36"/>
        <v>166.8</v>
      </c>
      <c r="T573" s="34" t="str">
        <f t="shared" si="3"/>
        <v>Lucro</v>
      </c>
    </row>
    <row r="574" ht="12.75" customHeight="1">
      <c r="A574" s="8">
        <v>8319329.0</v>
      </c>
      <c r="B574" s="30" t="s">
        <v>618</v>
      </c>
      <c r="C574" s="11">
        <v>130.0</v>
      </c>
      <c r="D574" s="24">
        <v>3.0</v>
      </c>
      <c r="E574" s="33">
        <f>Ocupacao_Calendario!B574*C574*31</f>
        <v>3506.1</v>
      </c>
      <c r="F574" s="33">
        <f>Ocupacao_Calendario!C574*C574*28</f>
        <v>3312.4</v>
      </c>
      <c r="G574" s="33">
        <f>Ocupacao_Calendario!D574*C574*31</f>
        <v>1813.5</v>
      </c>
      <c r="H574" s="33">
        <f>Ocupacao_Calendario!E574*C574*30</f>
        <v>2652</v>
      </c>
      <c r="I574" s="33">
        <f>Ocupacao_Calendario!F574*C574*31</f>
        <v>2579.2</v>
      </c>
      <c r="J574" s="33">
        <f>Ocupacao_Calendario!G574*C574*30</f>
        <v>3159</v>
      </c>
      <c r="K574" s="33">
        <f>Ocupacao_Calendario!H574*C574*31</f>
        <v>3264.3</v>
      </c>
      <c r="L574" s="33">
        <f>Ocupacao_Calendario!I574*C574*31</f>
        <v>3224</v>
      </c>
      <c r="M574" s="33">
        <f>Ocupacao_Calendario!J574*C574*30</f>
        <v>3237</v>
      </c>
      <c r="N574" s="33">
        <f>Ocupacao_Calendario!K574*C574*31</f>
        <v>3707.6</v>
      </c>
      <c r="O574" s="33">
        <f>Ocupacao_Calendario!L574*C574*30</f>
        <v>3120</v>
      </c>
      <c r="P574" s="33">
        <f>Ocupacao_Calendario!M574*C574*31</f>
        <v>3506.1</v>
      </c>
      <c r="Q574" s="33">
        <f t="shared" si="1"/>
        <v>37081.2</v>
      </c>
      <c r="R574" s="33">
        <f>IFS(D574=2,vacation_home_main_costs!$M$2,D574=3,vacation_home_main_costs!$M$3,D574=4,vacation_home_main_costs!$M$4,D574=5,vacation_home_main_costs!$M$5,D574=6,vacation_home_main_costs!$M$6)</f>
        <v>34800</v>
      </c>
      <c r="S574" s="33">
        <f t="shared" si="36"/>
        <v>2281.2</v>
      </c>
      <c r="T574" s="34" t="str">
        <f t="shared" si="3"/>
        <v>Lucro</v>
      </c>
    </row>
    <row r="575" ht="12.75" customHeight="1">
      <c r="A575" s="8">
        <v>1.0432579E7</v>
      </c>
      <c r="B575" s="30" t="s">
        <v>619</v>
      </c>
      <c r="C575" s="11">
        <v>120.0</v>
      </c>
      <c r="D575" s="24">
        <v>4.0</v>
      </c>
      <c r="E575" s="33">
        <f>Ocupacao_Calendario!B575*C575*31</f>
        <v>3385.2</v>
      </c>
      <c r="F575" s="33">
        <f>Ocupacao_Calendario!C575*C575*28</f>
        <v>2654.4</v>
      </c>
      <c r="G575" s="33">
        <f>Ocupacao_Calendario!D575*C575*31</f>
        <v>2232</v>
      </c>
      <c r="H575" s="33">
        <f>Ocupacao_Calendario!E575*C575*30</f>
        <v>2880</v>
      </c>
      <c r="I575" s="33">
        <f>Ocupacao_Calendario!F575*C575*31</f>
        <v>1897.2</v>
      </c>
      <c r="J575" s="33">
        <f>Ocupacao_Calendario!G575*C575*30</f>
        <v>3348</v>
      </c>
      <c r="K575" s="33">
        <f>Ocupacao_Calendario!H575*C575*31</f>
        <v>2604</v>
      </c>
      <c r="L575" s="33">
        <f>Ocupacao_Calendario!I575*C575*31</f>
        <v>3199.2</v>
      </c>
      <c r="M575" s="33">
        <f>Ocupacao_Calendario!J575*C575*30</f>
        <v>2628</v>
      </c>
      <c r="N575" s="33">
        <f>Ocupacao_Calendario!K575*C575*31</f>
        <v>3608.4</v>
      </c>
      <c r="O575" s="33">
        <f>Ocupacao_Calendario!L575*C575*30</f>
        <v>2988</v>
      </c>
      <c r="P575" s="33">
        <f>Ocupacao_Calendario!M575*C575*31</f>
        <v>2752.8</v>
      </c>
      <c r="Q575" s="33">
        <f t="shared" si="1"/>
        <v>34177.2</v>
      </c>
      <c r="R575" s="33">
        <f>IFS(D575=2,vacation_home_main_costs!$M$2,D575=3,vacation_home_main_costs!$M$3,D575=4,vacation_home_main_costs!$M$4,D575=5,vacation_home_main_costs!$M$5,D575=6,vacation_home_main_costs!$M$6)</f>
        <v>40660</v>
      </c>
      <c r="S575" s="33">
        <f t="shared" si="36"/>
        <v>-6482.8</v>
      </c>
      <c r="T575" s="34" t="str">
        <f t="shared" si="3"/>
        <v>Prejuizo</v>
      </c>
    </row>
    <row r="576" ht="12.75" customHeight="1">
      <c r="A576" s="8">
        <v>1.1303968E7</v>
      </c>
      <c r="B576" s="30" t="s">
        <v>620</v>
      </c>
      <c r="C576" s="11">
        <v>155.0</v>
      </c>
      <c r="D576" s="24">
        <v>5.0</v>
      </c>
      <c r="E576" s="33">
        <f>Ocupacao_Calendario!B576*C576*31</f>
        <v>3892.05</v>
      </c>
      <c r="F576" s="33">
        <f>Ocupacao_Calendario!C576*C576*28</f>
        <v>3645.6</v>
      </c>
      <c r="G576" s="33">
        <f>Ocupacao_Calendario!D576*C576*31</f>
        <v>3940.1</v>
      </c>
      <c r="H576" s="33">
        <f>Ocupacao_Calendario!E576*C576*30</f>
        <v>3022.5</v>
      </c>
      <c r="I576" s="33">
        <f>Ocupacao_Calendario!F576*C576*31</f>
        <v>2354.45</v>
      </c>
      <c r="J576" s="33">
        <f>Ocupacao_Calendario!G576*C576*30</f>
        <v>3813</v>
      </c>
      <c r="K576" s="33">
        <f>Ocupacao_Calendario!H576*C576*31</f>
        <v>4372.55</v>
      </c>
      <c r="L576" s="33">
        <f>Ocupacao_Calendario!I576*C576*31</f>
        <v>4564.75</v>
      </c>
      <c r="M576" s="33">
        <f>Ocupacao_Calendario!J576*C576*30</f>
        <v>4371</v>
      </c>
      <c r="N576" s="33">
        <f>Ocupacao_Calendario!K576*C576*31</f>
        <v>4180.35</v>
      </c>
      <c r="O576" s="33">
        <f>Ocupacao_Calendario!L576*C576*30</f>
        <v>4371</v>
      </c>
      <c r="P576" s="33">
        <f>Ocupacao_Calendario!M576*C576*31</f>
        <v>4564.75</v>
      </c>
      <c r="Q576" s="33">
        <f t="shared" si="1"/>
        <v>47092.1</v>
      </c>
      <c r="R576" s="33">
        <f>IFS(D576=2,vacation_home_main_costs!$M$2,D576=3,vacation_home_main_costs!$M$3,D576=4,vacation_home_main_costs!$M$4,D576=5,vacation_home_main_costs!$M$5,D576=6,vacation_home_main_costs!$M$6)</f>
        <v>45400</v>
      </c>
      <c r="S576" s="33">
        <f t="shared" si="36"/>
        <v>1692.1</v>
      </c>
      <c r="T576" s="34" t="str">
        <f t="shared" si="3"/>
        <v>Lucro</v>
      </c>
    </row>
    <row r="577" ht="12.75" customHeight="1">
      <c r="A577" s="8">
        <v>1.4826133E7</v>
      </c>
      <c r="B577" s="30" t="s">
        <v>621</v>
      </c>
      <c r="C577" s="11">
        <v>120.0</v>
      </c>
      <c r="D577" s="24">
        <v>3.0</v>
      </c>
      <c r="E577" s="33">
        <f>Ocupacao_Calendario!B577*C577*31</f>
        <v>2492.4</v>
      </c>
      <c r="F577" s="33">
        <f>Ocupacao_Calendario!C577*C577*28</f>
        <v>2990.4</v>
      </c>
      <c r="G577" s="33">
        <f>Ocupacao_Calendario!D577*C577*31</f>
        <v>2455.2</v>
      </c>
      <c r="H577" s="33">
        <f>Ocupacao_Calendario!E577*C577*30</f>
        <v>1836</v>
      </c>
      <c r="I577" s="33">
        <f>Ocupacao_Calendario!F577*C577*31</f>
        <v>2120.4</v>
      </c>
      <c r="J577" s="33">
        <f>Ocupacao_Calendario!G577*C577*30</f>
        <v>2736</v>
      </c>
      <c r="K577" s="33">
        <f>Ocupacao_Calendario!H577*C577*31</f>
        <v>3385.2</v>
      </c>
      <c r="L577" s="33">
        <f>Ocupacao_Calendario!I577*C577*31</f>
        <v>2790</v>
      </c>
      <c r="M577" s="33">
        <f>Ocupacao_Calendario!J577*C577*30</f>
        <v>3348</v>
      </c>
      <c r="N577" s="33">
        <f>Ocupacao_Calendario!K577*C577*31</f>
        <v>3087.6</v>
      </c>
      <c r="O577" s="33">
        <f>Ocupacao_Calendario!L577*C577*30</f>
        <v>3600</v>
      </c>
      <c r="P577" s="33">
        <f>Ocupacao_Calendario!M577*C577*31</f>
        <v>3310.8</v>
      </c>
      <c r="Q577" s="33">
        <f t="shared" si="1"/>
        <v>34152</v>
      </c>
      <c r="R577" s="33">
        <f>IFS(D577=2,vacation_home_main_costs!$M$2,D577=3,vacation_home_main_costs!$M$3,D577=4,vacation_home_main_costs!$M$4,D577=5,vacation_home_main_costs!$M$5,D577=6,vacation_home_main_costs!$M$6)</f>
        <v>34800</v>
      </c>
      <c r="S577" s="33">
        <f t="shared" si="36"/>
        <v>-648</v>
      </c>
      <c r="T577" s="34" t="str">
        <f t="shared" si="3"/>
        <v>Prejuizo</v>
      </c>
    </row>
    <row r="578" ht="12.75" customHeight="1">
      <c r="A578" s="8">
        <v>1.5144296E7</v>
      </c>
      <c r="B578" s="30" t="s">
        <v>622</v>
      </c>
      <c r="C578" s="11">
        <v>89.0</v>
      </c>
      <c r="D578" s="24">
        <v>3.0</v>
      </c>
      <c r="E578" s="33">
        <f>Ocupacao_Calendario!B578*C578*31</f>
        <v>2510.69</v>
      </c>
      <c r="F578" s="33">
        <f>Ocupacao_Calendario!C578*C578*28</f>
        <v>2292.64</v>
      </c>
      <c r="G578" s="33">
        <f>Ocupacao_Calendario!D578*C578*31</f>
        <v>2069.25</v>
      </c>
      <c r="H578" s="33">
        <f>Ocupacao_Calendario!E578*C578*30</f>
        <v>2136</v>
      </c>
      <c r="I578" s="33">
        <f>Ocupacao_Calendario!F578*C578*31</f>
        <v>2069.25</v>
      </c>
      <c r="J578" s="33">
        <f>Ocupacao_Calendario!G578*C578*30</f>
        <v>2349.6</v>
      </c>
      <c r="K578" s="33">
        <f>Ocupacao_Calendario!H578*C578*31</f>
        <v>2731.41</v>
      </c>
      <c r="L578" s="33">
        <f>Ocupacao_Calendario!I578*C578*31</f>
        <v>2041.66</v>
      </c>
      <c r="M578" s="33">
        <f>Ocupacao_Calendario!J578*C578*30</f>
        <v>2509.8</v>
      </c>
      <c r="N578" s="33">
        <f>Ocupacao_Calendario!K578*C578*31</f>
        <v>2069.25</v>
      </c>
      <c r="O578" s="33">
        <f>Ocupacao_Calendario!L578*C578*30</f>
        <v>2002.5</v>
      </c>
      <c r="P578" s="33">
        <f>Ocupacao_Calendario!M578*C578*31</f>
        <v>2014.07</v>
      </c>
      <c r="Q578" s="33">
        <f t="shared" si="1"/>
        <v>26796.12</v>
      </c>
      <c r="R578" s="33">
        <f>IFS(D578=2,vacation_home_main_costs!$M$2,D578=3,vacation_home_main_costs!$M$3,D578=4,vacation_home_main_costs!$M$4,D578=5,vacation_home_main_costs!$M$5,D578=6,vacation_home_main_costs!$M$6)</f>
        <v>34800</v>
      </c>
      <c r="S578" s="33">
        <f t="shared" si="36"/>
        <v>-8003.88</v>
      </c>
      <c r="T578" s="34" t="str">
        <f t="shared" si="3"/>
        <v>Prejuizo</v>
      </c>
    </row>
    <row r="579" ht="12.75" customHeight="1">
      <c r="A579" s="8">
        <v>1.5506756E7</v>
      </c>
      <c r="B579" s="30" t="s">
        <v>623</v>
      </c>
      <c r="C579" s="11">
        <v>179.0</v>
      </c>
      <c r="D579" s="24">
        <v>5.0</v>
      </c>
      <c r="E579" s="33">
        <f>Ocupacao_Calendario!B579*C579*31</f>
        <v>4661.16</v>
      </c>
      <c r="F579" s="33">
        <f>Ocupacao_Calendario!C579*C579*28</f>
        <v>4911.76</v>
      </c>
      <c r="G579" s="33">
        <f>Ocupacao_Calendario!D579*C579*31</f>
        <v>3329.4</v>
      </c>
      <c r="H579" s="33">
        <f>Ocupacao_Calendario!E579*C579*30</f>
        <v>3060.9</v>
      </c>
      <c r="I579" s="33">
        <f>Ocupacao_Calendario!F579*C579*31</f>
        <v>4439.2</v>
      </c>
      <c r="J579" s="33">
        <f>Ocupacao_Calendario!G579*C579*30</f>
        <v>3597.9</v>
      </c>
      <c r="K579" s="33">
        <f>Ocupacao_Calendario!H579*C579*31</f>
        <v>4661.16</v>
      </c>
      <c r="L579" s="33">
        <f>Ocupacao_Calendario!I579*C579*31</f>
        <v>4883.12</v>
      </c>
      <c r="M579" s="33">
        <f>Ocupacao_Calendario!J579*C579*30</f>
        <v>5316.3</v>
      </c>
      <c r="N579" s="33">
        <f>Ocupacao_Calendario!K579*C579*31</f>
        <v>4328.22</v>
      </c>
      <c r="O579" s="33">
        <f>Ocupacao_Calendario!L579*C579*30</f>
        <v>4188.6</v>
      </c>
      <c r="P579" s="33">
        <f>Ocupacao_Calendario!M579*C579*31</f>
        <v>3828.81</v>
      </c>
      <c r="Q579" s="33">
        <f t="shared" si="1"/>
        <v>51206.53</v>
      </c>
      <c r="R579" s="33">
        <f>IFS(D579=2,vacation_home_main_costs!$M$2,D579=3,vacation_home_main_costs!$M$3,D579=4,vacation_home_main_costs!$M$4,D579=5,vacation_home_main_costs!$M$5,D579=6,vacation_home_main_costs!$M$6)</f>
        <v>45400</v>
      </c>
      <c r="S579" s="33">
        <f t="shared" si="36"/>
        <v>5806.53</v>
      </c>
      <c r="T579" s="34" t="str">
        <f t="shared" si="3"/>
        <v>Lucro</v>
      </c>
    </row>
    <row r="580" ht="12.75" customHeight="1">
      <c r="A580" s="8">
        <v>1.5706319E7</v>
      </c>
      <c r="B580" s="30" t="s">
        <v>624</v>
      </c>
      <c r="C580" s="11">
        <v>149.0</v>
      </c>
      <c r="D580" s="24">
        <v>4.0</v>
      </c>
      <c r="E580" s="33">
        <f>Ocupacao_Calendario!B580*C580*31</f>
        <v>3094.73</v>
      </c>
      <c r="F580" s="33">
        <f>Ocupacao_Calendario!C580*C580*28</f>
        <v>3254.16</v>
      </c>
      <c r="G580" s="33">
        <f>Ocupacao_Calendario!D580*C580*31</f>
        <v>2309.5</v>
      </c>
      <c r="H580" s="33">
        <f>Ocupacao_Calendario!E580*C580*30</f>
        <v>3441.9</v>
      </c>
      <c r="I580" s="33">
        <f>Ocupacao_Calendario!F580*C580*31</f>
        <v>2771.4</v>
      </c>
      <c r="J580" s="33">
        <f>Ocupacao_Calendario!G580*C580*30</f>
        <v>3307.8</v>
      </c>
      <c r="K580" s="33">
        <f>Ocupacao_Calendario!H580*C580*31</f>
        <v>3972.34</v>
      </c>
      <c r="L580" s="33">
        <f>Ocupacao_Calendario!I580*C580*31</f>
        <v>3464.25</v>
      </c>
      <c r="M580" s="33">
        <f>Ocupacao_Calendario!J580*C580*30</f>
        <v>3933.6</v>
      </c>
      <c r="N580" s="33">
        <f>Ocupacao_Calendario!K580*C580*31</f>
        <v>3556.63</v>
      </c>
      <c r="O580" s="33">
        <f>Ocupacao_Calendario!L580*C580*30</f>
        <v>3218.4</v>
      </c>
      <c r="P580" s="33">
        <f>Ocupacao_Calendario!M580*C580*31</f>
        <v>3325.68</v>
      </c>
      <c r="Q580" s="33">
        <f t="shared" si="1"/>
        <v>39650.39</v>
      </c>
      <c r="R580" s="33">
        <f>IFS(D580=2,vacation_home_main_costs!$M$2,D580=3,vacation_home_main_costs!$M$3,D580=4,vacation_home_main_costs!$M$4,D580=5,vacation_home_main_costs!$M$5,D580=6,vacation_home_main_costs!$M$6)</f>
        <v>40660</v>
      </c>
      <c r="S580" s="33">
        <f t="shared" si="36"/>
        <v>-1009.61</v>
      </c>
      <c r="T580" s="34" t="str">
        <f t="shared" si="3"/>
        <v>Prejuizo</v>
      </c>
    </row>
    <row r="581" ht="12.75" customHeight="1">
      <c r="A581" s="8">
        <v>1.5928553E7</v>
      </c>
      <c r="B581" s="30" t="s">
        <v>625</v>
      </c>
      <c r="C581" s="11">
        <v>139.0</v>
      </c>
      <c r="D581" s="24">
        <v>5.0</v>
      </c>
      <c r="E581" s="33">
        <f>Ocupacao_Calendario!B581*C581*31</f>
        <v>3964.28</v>
      </c>
      <c r="F581" s="33">
        <f>Ocupacao_Calendario!C581*C581*28</f>
        <v>2996.84</v>
      </c>
      <c r="G581" s="33">
        <f>Ocupacao_Calendario!D581*C581*31</f>
        <v>3188.66</v>
      </c>
      <c r="H581" s="33">
        <f>Ocupacao_Calendario!E581*C581*30</f>
        <v>2335.2</v>
      </c>
      <c r="I581" s="33">
        <f>Ocupacao_Calendario!F581*C581*31</f>
        <v>2714.67</v>
      </c>
      <c r="J581" s="33">
        <f>Ocupacao_Calendario!G581*C581*30</f>
        <v>3294.3</v>
      </c>
      <c r="K581" s="33">
        <f>Ocupacao_Calendario!H581*C581*31</f>
        <v>3490.29</v>
      </c>
      <c r="L581" s="33">
        <f>Ocupacao_Calendario!I581*C581*31</f>
        <v>4179.73</v>
      </c>
      <c r="M581" s="33">
        <f>Ocupacao_Calendario!J581*C581*30</f>
        <v>3294.3</v>
      </c>
      <c r="N581" s="33">
        <f>Ocupacao_Calendario!K581*C581*31</f>
        <v>4050.46</v>
      </c>
      <c r="O581" s="33">
        <f>Ocupacao_Calendario!L581*C581*30</f>
        <v>3044.1</v>
      </c>
      <c r="P581" s="33">
        <f>Ocupacao_Calendario!M581*C581*31</f>
        <v>3619.56</v>
      </c>
      <c r="Q581" s="33">
        <f t="shared" si="1"/>
        <v>40172.39</v>
      </c>
      <c r="R581" s="33">
        <f>IFS(D581=2,vacation_home_main_costs!$M$2,D581=3,vacation_home_main_costs!$M$3,D581=4,vacation_home_main_costs!$M$4,D581=5,vacation_home_main_costs!$M$5,D581=6,vacation_home_main_costs!$M$6)</f>
        <v>45400</v>
      </c>
      <c r="S581" s="33">
        <f t="shared" si="36"/>
        <v>-5227.61</v>
      </c>
      <c r="T581" s="34" t="str">
        <f t="shared" si="3"/>
        <v>Prejuizo</v>
      </c>
    </row>
    <row r="582" ht="12.75" customHeight="1">
      <c r="A582" s="8">
        <v>1.6975215E7</v>
      </c>
      <c r="B582" s="30" t="s">
        <v>626</v>
      </c>
      <c r="C582" s="11">
        <v>175.0</v>
      </c>
      <c r="D582" s="24">
        <v>4.0</v>
      </c>
      <c r="E582" s="33">
        <f>Ocupacao_Calendario!B582*C582*31</f>
        <v>5099.5</v>
      </c>
      <c r="F582" s="33">
        <f>Ocupacao_Calendario!C582*C582*28</f>
        <v>3577</v>
      </c>
      <c r="G582" s="33">
        <f>Ocupacao_Calendario!D582*C582*31</f>
        <v>2712.5</v>
      </c>
      <c r="H582" s="33">
        <f>Ocupacao_Calendario!E582*C582*30</f>
        <v>3045</v>
      </c>
      <c r="I582" s="33">
        <f>Ocupacao_Calendario!F582*C582*31</f>
        <v>2766.75</v>
      </c>
      <c r="J582" s="33">
        <f>Ocupacao_Calendario!G582*C582*30</f>
        <v>3517.5</v>
      </c>
      <c r="K582" s="33">
        <f>Ocupacao_Calendario!H582*C582*31</f>
        <v>4828.25</v>
      </c>
      <c r="L582" s="33">
        <f>Ocupacao_Calendario!I582*C582*31</f>
        <v>4231.5</v>
      </c>
      <c r="M582" s="33">
        <f>Ocupacao_Calendario!J582*C582*30</f>
        <v>3937.5</v>
      </c>
      <c r="N582" s="33">
        <f>Ocupacao_Calendario!K582*C582*31</f>
        <v>4991</v>
      </c>
      <c r="O582" s="33">
        <f>Ocupacao_Calendario!L582*C582*30</f>
        <v>4672.5</v>
      </c>
      <c r="P582" s="33">
        <f>Ocupacao_Calendario!M582*C582*31</f>
        <v>5262.25</v>
      </c>
      <c r="Q582" s="33">
        <f t="shared" si="1"/>
        <v>48641.25</v>
      </c>
      <c r="R582" s="33">
        <f>IFS(D582=2,vacation_home_main_costs!$M$2,D582=3,vacation_home_main_costs!$M$3,D582=4,vacation_home_main_costs!$M$4,D582=5,vacation_home_main_costs!$M$5,D582=6,vacation_home_main_costs!$M$6)</f>
        <v>40660</v>
      </c>
      <c r="S582" s="33">
        <f t="shared" si="36"/>
        <v>7981.25</v>
      </c>
      <c r="T582" s="34" t="str">
        <f t="shared" si="3"/>
        <v>Lucro</v>
      </c>
    </row>
    <row r="583" ht="12.75" customHeight="1">
      <c r="A583" s="8">
        <v>1.7434896E7</v>
      </c>
      <c r="B583" s="30" t="s">
        <v>627</v>
      </c>
      <c r="C583" s="11">
        <v>118.0</v>
      </c>
      <c r="D583" s="24">
        <v>3.0</v>
      </c>
      <c r="E583" s="33">
        <f>Ocupacao_Calendario!B583*C583*31</f>
        <v>3145.88</v>
      </c>
      <c r="F583" s="33">
        <f>Ocupacao_Calendario!C583*C583*28</f>
        <v>3105.76</v>
      </c>
      <c r="G583" s="33">
        <f>Ocupacao_Calendario!D583*C583*31</f>
        <v>2231.38</v>
      </c>
      <c r="H583" s="33">
        <f>Ocupacao_Calendario!E583*C583*30</f>
        <v>2973.6</v>
      </c>
      <c r="I583" s="33">
        <f>Ocupacao_Calendario!F583*C583*31</f>
        <v>2267.96</v>
      </c>
      <c r="J583" s="33">
        <f>Ocupacao_Calendario!G583*C583*30</f>
        <v>3540</v>
      </c>
      <c r="K583" s="33">
        <f>Ocupacao_Calendario!H583*C583*31</f>
        <v>3548.26</v>
      </c>
      <c r="L583" s="33">
        <f>Ocupacao_Calendario!I583*C583*31</f>
        <v>3548.26</v>
      </c>
      <c r="M583" s="33">
        <f>Ocupacao_Calendario!J583*C583*30</f>
        <v>2832</v>
      </c>
      <c r="N583" s="33">
        <f>Ocupacao_Calendario!K583*C583*31</f>
        <v>3255.62</v>
      </c>
      <c r="O583" s="33">
        <f>Ocupacao_Calendario!L583*C583*30</f>
        <v>2655</v>
      </c>
      <c r="P583" s="33">
        <f>Ocupacao_Calendario!M583*C583*31</f>
        <v>3438.52</v>
      </c>
      <c r="Q583" s="33">
        <f t="shared" si="1"/>
        <v>36542.24</v>
      </c>
      <c r="R583" s="33">
        <f>IFS(D583=2,vacation_home_main_costs!$M$2,D583=3,vacation_home_main_costs!$M$3,D583=4,vacation_home_main_costs!$M$4,D583=5,vacation_home_main_costs!$M$5,D583=6,vacation_home_main_costs!$M$6)</f>
        <v>34800</v>
      </c>
      <c r="S583" s="33">
        <f t="shared" si="36"/>
        <v>1742.24</v>
      </c>
      <c r="T583" s="34" t="str">
        <f t="shared" si="3"/>
        <v>Lucro</v>
      </c>
    </row>
    <row r="584" ht="12.75" customHeight="1">
      <c r="A584" s="8">
        <v>1.7779066E7</v>
      </c>
      <c r="B584" s="30" t="s">
        <v>628</v>
      </c>
      <c r="C584" s="11">
        <v>145.0</v>
      </c>
      <c r="D584" s="24">
        <v>4.0</v>
      </c>
      <c r="E584" s="33">
        <f>Ocupacao_Calendario!B584*C584*31</f>
        <v>4000.55</v>
      </c>
      <c r="F584" s="33">
        <f>Ocupacao_Calendario!C584*C584*28</f>
        <v>3491.6</v>
      </c>
      <c r="G584" s="33">
        <f>Ocupacao_Calendario!D584*C584*31</f>
        <v>3236.4</v>
      </c>
      <c r="H584" s="33">
        <f>Ocupacao_Calendario!E584*C584*30</f>
        <v>3828</v>
      </c>
      <c r="I584" s="33">
        <f>Ocupacao_Calendario!F584*C584*31</f>
        <v>3551.05</v>
      </c>
      <c r="J584" s="33">
        <f>Ocupacao_Calendario!G584*C584*30</f>
        <v>3045</v>
      </c>
      <c r="K584" s="33">
        <f>Ocupacao_Calendario!H584*C584*31</f>
        <v>3910.65</v>
      </c>
      <c r="L584" s="33">
        <f>Ocupacao_Calendario!I584*C584*31</f>
        <v>3640.95</v>
      </c>
      <c r="M584" s="33">
        <f>Ocupacao_Calendario!J584*C584*30</f>
        <v>4045.5</v>
      </c>
      <c r="N584" s="33">
        <f>Ocupacao_Calendario!K584*C584*31</f>
        <v>3865.7</v>
      </c>
      <c r="O584" s="33">
        <f>Ocupacao_Calendario!L584*C584*30</f>
        <v>3262.5</v>
      </c>
      <c r="P584" s="33">
        <f>Ocupacao_Calendario!M584*C584*31</f>
        <v>3506.1</v>
      </c>
      <c r="Q584" s="33">
        <f t="shared" si="1"/>
        <v>43384</v>
      </c>
      <c r="R584" s="33">
        <f>IFS(D584=2,vacation_home_main_costs!$M$2,D584=3,vacation_home_main_costs!$M$3,D584=4,vacation_home_main_costs!$M$4,D584=5,vacation_home_main_costs!$M$5,D584=6,vacation_home_main_costs!$M$6)</f>
        <v>40660</v>
      </c>
      <c r="S584" s="33">
        <f t="shared" si="36"/>
        <v>2724</v>
      </c>
      <c r="T584" s="34" t="str">
        <f t="shared" si="3"/>
        <v>Lucro</v>
      </c>
    </row>
    <row r="585" ht="12.75" customHeight="1">
      <c r="A585" s="8">
        <v>1.8854027E7</v>
      </c>
      <c r="B585" s="30" t="s">
        <v>629</v>
      </c>
      <c r="C585" s="11">
        <v>175.0</v>
      </c>
      <c r="D585" s="24">
        <v>5.0</v>
      </c>
      <c r="E585" s="33">
        <f>Ocupacao_Calendario!B585*C585*31</f>
        <v>3906</v>
      </c>
      <c r="F585" s="33">
        <f>Ocupacao_Calendario!C585*C585*28</f>
        <v>4557</v>
      </c>
      <c r="G585" s="33">
        <f>Ocupacao_Calendario!D585*C585*31</f>
        <v>3146.5</v>
      </c>
      <c r="H585" s="33">
        <f>Ocupacao_Calendario!E585*C585*30</f>
        <v>4672.5</v>
      </c>
      <c r="I585" s="33">
        <f>Ocupacao_Calendario!F585*C585*31</f>
        <v>3851.75</v>
      </c>
      <c r="J585" s="33">
        <f>Ocupacao_Calendario!G585*C585*30</f>
        <v>4935</v>
      </c>
      <c r="K585" s="33">
        <f>Ocupacao_Calendario!H585*C585*31</f>
        <v>3797.5</v>
      </c>
      <c r="L585" s="33">
        <f>Ocupacao_Calendario!I585*C585*31</f>
        <v>4665.5</v>
      </c>
      <c r="M585" s="33">
        <f>Ocupacao_Calendario!J585*C585*30</f>
        <v>4042.5</v>
      </c>
      <c r="N585" s="33">
        <f>Ocupacao_Calendario!K585*C585*31</f>
        <v>4882.5</v>
      </c>
      <c r="O585" s="33">
        <f>Ocupacao_Calendario!L585*C585*30</f>
        <v>4567.5</v>
      </c>
      <c r="P585" s="33">
        <f>Ocupacao_Calendario!M585*C585*31</f>
        <v>4936.75</v>
      </c>
      <c r="Q585" s="33">
        <f t="shared" si="1"/>
        <v>51961</v>
      </c>
      <c r="R585" s="33">
        <f>IFS(D585=2,vacation_home_main_costs!$M$2,D585=3,vacation_home_main_costs!$M$3,D585=4,vacation_home_main_costs!$M$4,D585=5,vacation_home_main_costs!$M$5,D585=6,vacation_home_main_costs!$M$6)</f>
        <v>45400</v>
      </c>
      <c r="S585" s="33">
        <f t="shared" si="36"/>
        <v>6561</v>
      </c>
      <c r="T585" s="34" t="str">
        <f t="shared" si="3"/>
        <v>Lucro</v>
      </c>
    </row>
    <row r="586" ht="12.75" customHeight="1">
      <c r="A586" s="8">
        <v>1.9054304E7</v>
      </c>
      <c r="B586" s="30" t="s">
        <v>630</v>
      </c>
      <c r="C586" s="11">
        <v>169.0</v>
      </c>
      <c r="D586" s="24">
        <v>4.0</v>
      </c>
      <c r="E586" s="33">
        <f>Ocupacao_Calendario!B586*C586*31</f>
        <v>3195.79</v>
      </c>
      <c r="F586" s="33">
        <f>Ocupacao_Calendario!C586*C586*28</f>
        <v>3501.68</v>
      </c>
      <c r="G586" s="33">
        <f>Ocupacao_Calendario!D586*C586*31</f>
        <v>2305.16</v>
      </c>
      <c r="H586" s="33">
        <f>Ocupacao_Calendario!E586*C586*30</f>
        <v>2382.9</v>
      </c>
      <c r="I586" s="33">
        <f>Ocupacao_Calendario!F586*C586*31</f>
        <v>2986.23</v>
      </c>
      <c r="J586" s="33">
        <f>Ocupacao_Calendario!G586*C586*30</f>
        <v>4208.1</v>
      </c>
      <c r="K586" s="33">
        <f>Ocupacao_Calendario!H586*C586*31</f>
        <v>5029.44</v>
      </c>
      <c r="L586" s="33">
        <f>Ocupacao_Calendario!I586*C586*31</f>
        <v>3667.3</v>
      </c>
      <c r="M586" s="33">
        <f>Ocupacao_Calendario!J586*C586*30</f>
        <v>4005.3</v>
      </c>
      <c r="N586" s="33">
        <f>Ocupacao_Calendario!K586*C586*31</f>
        <v>4243.59</v>
      </c>
      <c r="O586" s="33">
        <f>Ocupacao_Calendario!L586*C586*30</f>
        <v>3751.8</v>
      </c>
      <c r="P586" s="33">
        <f>Ocupacao_Calendario!M586*C586*31</f>
        <v>3876.86</v>
      </c>
      <c r="Q586" s="33">
        <f t="shared" si="1"/>
        <v>43154.15</v>
      </c>
      <c r="R586" s="33">
        <f>IFS(D586=2,vacation_home_main_costs!$M$2,D586=3,vacation_home_main_costs!$M$3,D586=4,vacation_home_main_costs!$M$4,D586=5,vacation_home_main_costs!$M$5,D586=6,vacation_home_main_costs!$M$6)</f>
        <v>40660</v>
      </c>
      <c r="S586" s="33">
        <f t="shared" si="36"/>
        <v>2494.15</v>
      </c>
      <c r="T586" s="34" t="str">
        <f t="shared" si="3"/>
        <v>Lucro</v>
      </c>
    </row>
    <row r="587" ht="12.75" customHeight="1">
      <c r="A587" s="8">
        <v>2.0E7</v>
      </c>
      <c r="B587" s="30" t="s">
        <v>631</v>
      </c>
      <c r="C587" s="11">
        <v>129.0</v>
      </c>
      <c r="D587" s="24">
        <v>2.0</v>
      </c>
      <c r="E587" s="33">
        <f>Ocupacao_Calendario!B587*C587*31</f>
        <v>3119.22</v>
      </c>
      <c r="F587" s="33">
        <f>Ocupacao_Calendario!C587*C587*28</f>
        <v>2853.48</v>
      </c>
      <c r="G587" s="33">
        <f>Ocupacao_Calendario!D587*C587*31</f>
        <v>3439.14</v>
      </c>
      <c r="H587" s="33">
        <f>Ocupacao_Calendario!E587*C587*30</f>
        <v>2554.2</v>
      </c>
      <c r="I587" s="33">
        <f>Ocupacao_Calendario!F587*C587*31</f>
        <v>2559.36</v>
      </c>
      <c r="J587" s="33">
        <f>Ocupacao_Calendario!G587*C587*30</f>
        <v>2709</v>
      </c>
      <c r="K587" s="33">
        <f>Ocupacao_Calendario!H587*C587*31</f>
        <v>3759.06</v>
      </c>
      <c r="L587" s="33">
        <f>Ocupacao_Calendario!I587*C587*31</f>
        <v>3559.11</v>
      </c>
      <c r="M587" s="33">
        <f>Ocupacao_Calendario!J587*C587*30</f>
        <v>3831.3</v>
      </c>
      <c r="N587" s="33">
        <f>Ocupacao_Calendario!K587*C587*31</f>
        <v>3519.12</v>
      </c>
      <c r="O587" s="33">
        <f>Ocupacao_Calendario!L587*C587*30</f>
        <v>3560.4</v>
      </c>
      <c r="P587" s="33">
        <f>Ocupacao_Calendario!M587*C587*31</f>
        <v>3719.07</v>
      </c>
      <c r="Q587" s="33">
        <f t="shared" si="1"/>
        <v>39182.46</v>
      </c>
      <c r="R587" s="33">
        <f>IFS(D587=2,vacation_home_main_costs!$M$2,D587=3,vacation_home_main_costs!$M$3,D587=4,vacation_home_main_costs!$M$4,D587=5,vacation_home_main_costs!$M$5,D587=6,vacation_home_main_costs!$M$6)</f>
        <v>31100</v>
      </c>
      <c r="S587" s="33">
        <f t="shared" si="36"/>
        <v>8082.46</v>
      </c>
      <c r="T587" s="34" t="str">
        <f t="shared" si="3"/>
        <v>Lucro</v>
      </c>
    </row>
    <row r="588" ht="12.75" customHeight="1">
      <c r="A588" s="8">
        <v>2.0000001E7</v>
      </c>
      <c r="B588" s="30" t="s">
        <v>632</v>
      </c>
      <c r="C588" s="11">
        <v>179.0</v>
      </c>
      <c r="D588" s="24">
        <v>4.0</v>
      </c>
      <c r="E588" s="33">
        <f>Ocupacao_Calendario!B588*C588*31</f>
        <v>3551.36</v>
      </c>
      <c r="F588" s="33">
        <f>Ocupacao_Calendario!C588*C588*28</f>
        <v>4310.32</v>
      </c>
      <c r="G588" s="33">
        <f>Ocupacao_Calendario!D588*C588*31</f>
        <v>2330.58</v>
      </c>
      <c r="H588" s="33">
        <f>Ocupacao_Calendario!E588*C588*30</f>
        <v>3705.3</v>
      </c>
      <c r="I588" s="33">
        <f>Ocupacao_Calendario!F588*C588*31</f>
        <v>4550.18</v>
      </c>
      <c r="J588" s="33">
        <f>Ocupacao_Calendario!G588*C588*30</f>
        <v>5208.9</v>
      </c>
      <c r="K588" s="33">
        <f>Ocupacao_Calendario!H588*C588*31</f>
        <v>4883.12</v>
      </c>
      <c r="L588" s="33">
        <f>Ocupacao_Calendario!I588*C588*31</f>
        <v>3828.81</v>
      </c>
      <c r="M588" s="33">
        <f>Ocupacao_Calendario!J588*C588*30</f>
        <v>4027.5</v>
      </c>
      <c r="N588" s="33">
        <f>Ocupacao_Calendario!K588*C588*31</f>
        <v>5216.06</v>
      </c>
      <c r="O588" s="33">
        <f>Ocupacao_Calendario!L588*C588*30</f>
        <v>4349.7</v>
      </c>
      <c r="P588" s="33">
        <f>Ocupacao_Calendario!M588*C588*31</f>
        <v>4772.14</v>
      </c>
      <c r="Q588" s="33">
        <f t="shared" si="1"/>
        <v>50733.97</v>
      </c>
      <c r="R588" s="33">
        <f>IFS(D588=2,vacation_home_main_costs!$M$2,D588=3,vacation_home_main_costs!$M$3,D588=4,vacation_home_main_costs!$M$4,D588=5,vacation_home_main_costs!$M$5,D588=6,vacation_home_main_costs!$M$6)</f>
        <v>40660</v>
      </c>
      <c r="S588" s="33">
        <f t="shared" si="36"/>
        <v>10073.97</v>
      </c>
      <c r="T588" s="34" t="str">
        <f t="shared" si="3"/>
        <v>Lucro</v>
      </c>
    </row>
    <row r="589" ht="12.75" customHeight="1">
      <c r="A589" s="8">
        <v>2.0000002E7</v>
      </c>
      <c r="B589" s="30" t="s">
        <v>633</v>
      </c>
      <c r="C589" s="11">
        <v>129.0</v>
      </c>
      <c r="D589" s="24">
        <v>4.0</v>
      </c>
      <c r="E589" s="33">
        <f>Ocupacao_Calendario!B589*C589*31</f>
        <v>3399.15</v>
      </c>
      <c r="F589" s="33">
        <f>Ocupacao_Calendario!C589*C589*28</f>
        <v>2889.6</v>
      </c>
      <c r="G589" s="33">
        <f>Ocupacao_Calendario!D589*C589*31</f>
        <v>2879.28</v>
      </c>
      <c r="H589" s="33">
        <f>Ocupacao_Calendario!E589*C589*30</f>
        <v>3134.7</v>
      </c>
      <c r="I589" s="33">
        <f>Ocupacao_Calendario!F589*C589*31</f>
        <v>2199.45</v>
      </c>
      <c r="J589" s="33">
        <f>Ocupacao_Calendario!G589*C589*30</f>
        <v>3870</v>
      </c>
      <c r="K589" s="33">
        <f>Ocupacao_Calendario!H589*C589*31</f>
        <v>3999</v>
      </c>
      <c r="L589" s="33">
        <f>Ocupacao_Calendario!I589*C589*31</f>
        <v>3919.02</v>
      </c>
      <c r="M589" s="33">
        <f>Ocupacao_Calendario!J589*C589*30</f>
        <v>2863.8</v>
      </c>
      <c r="N589" s="33">
        <f>Ocupacao_Calendario!K589*C589*31</f>
        <v>3039.24</v>
      </c>
      <c r="O589" s="33">
        <f>Ocupacao_Calendario!L589*C589*30</f>
        <v>3676.5</v>
      </c>
      <c r="P589" s="33">
        <f>Ocupacao_Calendario!M589*C589*31</f>
        <v>3559.11</v>
      </c>
      <c r="Q589" s="33">
        <f t="shared" si="1"/>
        <v>39428.85</v>
      </c>
      <c r="R589" s="33">
        <f>IFS(D589=2,vacation_home_main_costs!$M$2,D589=3,vacation_home_main_costs!$M$3,D589=4,vacation_home_main_costs!$M$4,D589=5,vacation_home_main_costs!$M$5,D589=6,vacation_home_main_costs!$M$6)</f>
        <v>40660</v>
      </c>
      <c r="S589" s="33">
        <f t="shared" si="36"/>
        <v>-1231.15</v>
      </c>
      <c r="T589" s="34" t="str">
        <f t="shared" si="3"/>
        <v>Prejuizo</v>
      </c>
    </row>
    <row r="590" ht="12.75" customHeight="1">
      <c r="A590" s="8">
        <v>2.0000003E7</v>
      </c>
      <c r="B590" s="30" t="s">
        <v>634</v>
      </c>
      <c r="C590" s="11">
        <v>169.0</v>
      </c>
      <c r="D590" s="24">
        <v>4.0</v>
      </c>
      <c r="E590" s="33">
        <f>Ocupacao_Calendario!B590*C590*31</f>
        <v>3614.91</v>
      </c>
      <c r="F590" s="33">
        <f>Ocupacao_Calendario!C590*C590*28</f>
        <v>4448.08</v>
      </c>
      <c r="G590" s="33">
        <f>Ocupacao_Calendario!D590*C590*31</f>
        <v>3772.08</v>
      </c>
      <c r="H590" s="33">
        <f>Ocupacao_Calendario!E590*C590*30</f>
        <v>2991.3</v>
      </c>
      <c r="I590" s="33">
        <f>Ocupacao_Calendario!F590*C590*31</f>
        <v>3929.25</v>
      </c>
      <c r="J590" s="33">
        <f>Ocupacao_Calendario!G590*C590*30</f>
        <v>4258.8</v>
      </c>
      <c r="K590" s="33">
        <f>Ocupacao_Calendario!H590*C590*31</f>
        <v>4767.49</v>
      </c>
      <c r="L590" s="33">
        <f>Ocupacao_Calendario!I590*C590*31</f>
        <v>5029.44</v>
      </c>
      <c r="M590" s="33">
        <f>Ocupacao_Calendario!J590*C590*30</f>
        <v>4765.8</v>
      </c>
      <c r="N590" s="33">
        <f>Ocupacao_Calendario!K590*C590*31</f>
        <v>4610.32</v>
      </c>
      <c r="O590" s="33">
        <f>Ocupacao_Calendario!L590*C590*30</f>
        <v>4360.2</v>
      </c>
      <c r="P590" s="33">
        <f>Ocupacao_Calendario!M590*C590*31</f>
        <v>4348.37</v>
      </c>
      <c r="Q590" s="33">
        <f t="shared" si="1"/>
        <v>50896.04</v>
      </c>
      <c r="R590" s="33">
        <f>IFS(D590=2,vacation_home_main_costs!$M$2,D590=3,vacation_home_main_costs!$M$3,D590=4,vacation_home_main_costs!$M$4,D590=5,vacation_home_main_costs!$M$5,D590=6,vacation_home_main_costs!$M$6)</f>
        <v>40660</v>
      </c>
      <c r="S590" s="33">
        <f t="shared" si="36"/>
        <v>10236.04</v>
      </c>
      <c r="T590" s="34" t="str">
        <f t="shared" si="3"/>
        <v>Lucro</v>
      </c>
    </row>
    <row r="591" ht="12.75" customHeight="1">
      <c r="A591" s="8">
        <v>2.0000004E7</v>
      </c>
      <c r="B591" s="30" t="s">
        <v>635</v>
      </c>
      <c r="C591" s="11">
        <v>189.0</v>
      </c>
      <c r="D591" s="24">
        <v>4.0</v>
      </c>
      <c r="E591" s="33">
        <f>Ocupacao_Calendario!B591*C591*31</f>
        <v>3984.12</v>
      </c>
      <c r="F591" s="33">
        <f>Ocupacao_Calendario!C591*C591*28</f>
        <v>4921.56</v>
      </c>
      <c r="G591" s="33">
        <f>Ocupacao_Calendario!D591*C591*31</f>
        <v>2929.5</v>
      </c>
      <c r="H591" s="33">
        <f>Ocupacao_Calendario!E591*C591*30</f>
        <v>2778.3</v>
      </c>
      <c r="I591" s="33">
        <f>Ocupacao_Calendario!F591*C591*31</f>
        <v>4921.56</v>
      </c>
      <c r="J591" s="33">
        <f>Ocupacao_Calendario!G591*C591*30</f>
        <v>4932.9</v>
      </c>
      <c r="K591" s="33">
        <f>Ocupacao_Calendario!H591*C591*31</f>
        <v>5800.41</v>
      </c>
      <c r="L591" s="33">
        <f>Ocupacao_Calendario!I591*C591*31</f>
        <v>4745.79</v>
      </c>
      <c r="M591" s="33">
        <f>Ocupacao_Calendario!J591*C591*30</f>
        <v>4479.3</v>
      </c>
      <c r="N591" s="33">
        <f>Ocupacao_Calendario!K591*C591*31</f>
        <v>4628.61</v>
      </c>
      <c r="O591" s="33">
        <f>Ocupacao_Calendario!L591*C591*30</f>
        <v>4309.2</v>
      </c>
      <c r="P591" s="33">
        <f>Ocupacao_Calendario!M591*C591*31</f>
        <v>5624.64</v>
      </c>
      <c r="Q591" s="33">
        <f t="shared" si="1"/>
        <v>54055.89</v>
      </c>
      <c r="R591" s="33">
        <f>IFS(D591=2,vacation_home_main_costs!$M$2,D591=3,vacation_home_main_costs!$M$3,D591=4,vacation_home_main_costs!$M$4,D591=5,vacation_home_main_costs!$M$5,D591=6,vacation_home_main_costs!$M$6)</f>
        <v>40660</v>
      </c>
      <c r="S591" s="33">
        <f t="shared" si="36"/>
        <v>13395.89</v>
      </c>
      <c r="T591" s="34" t="str">
        <f t="shared" si="3"/>
        <v>Lucro</v>
      </c>
    </row>
    <row r="592" ht="12.75" customHeight="1">
      <c r="A592" s="8">
        <v>2.0000005E7</v>
      </c>
      <c r="B592" s="30" t="s">
        <v>636</v>
      </c>
      <c r="C592" s="11">
        <v>150.0</v>
      </c>
      <c r="D592" s="24">
        <v>4.0</v>
      </c>
      <c r="E592" s="33">
        <f>Ocupacao_Calendario!B592*C592*31</f>
        <v>4045.5</v>
      </c>
      <c r="F592" s="33">
        <f>Ocupacao_Calendario!C592*C592*28</f>
        <v>3990</v>
      </c>
      <c r="G592" s="33">
        <f>Ocupacao_Calendario!D592*C592*31</f>
        <v>2046</v>
      </c>
      <c r="H592" s="33">
        <f>Ocupacao_Calendario!E592*C592*30</f>
        <v>3195</v>
      </c>
      <c r="I592" s="33">
        <f>Ocupacao_Calendario!F592*C592*31</f>
        <v>1953</v>
      </c>
      <c r="J592" s="33">
        <f>Ocupacao_Calendario!G592*C592*30</f>
        <v>3960</v>
      </c>
      <c r="K592" s="33">
        <f>Ocupacao_Calendario!H592*C592*31</f>
        <v>4138.5</v>
      </c>
      <c r="L592" s="33">
        <f>Ocupacao_Calendario!I592*C592*31</f>
        <v>4464</v>
      </c>
      <c r="M592" s="33">
        <f>Ocupacao_Calendario!J592*C592*30</f>
        <v>3420</v>
      </c>
      <c r="N592" s="33">
        <f>Ocupacao_Calendario!K592*C592*31</f>
        <v>3906</v>
      </c>
      <c r="O592" s="33">
        <f>Ocupacao_Calendario!L592*C592*30</f>
        <v>3195</v>
      </c>
      <c r="P592" s="33">
        <f>Ocupacao_Calendario!M592*C592*31</f>
        <v>4417.5</v>
      </c>
      <c r="Q592" s="33">
        <f t="shared" si="1"/>
        <v>42730.5</v>
      </c>
      <c r="R592" s="33">
        <f>IFS(D592=2,vacation_home_main_costs!$M$2,D592=3,vacation_home_main_costs!$M$3,D592=4,vacation_home_main_costs!$M$4,D592=5,vacation_home_main_costs!$M$5,D592=6,vacation_home_main_costs!$M$6)</f>
        <v>40660</v>
      </c>
      <c r="S592" s="33">
        <f t="shared" si="36"/>
        <v>2070.5</v>
      </c>
      <c r="T592" s="34" t="str">
        <f t="shared" si="3"/>
        <v>Lucro</v>
      </c>
    </row>
    <row r="593" ht="12.75" customHeight="1">
      <c r="A593" s="8">
        <v>2.0000006E7</v>
      </c>
      <c r="B593" s="30" t="s">
        <v>637</v>
      </c>
      <c r="C593" s="11">
        <v>259.0</v>
      </c>
      <c r="D593" s="24">
        <v>6.0</v>
      </c>
      <c r="E593" s="33">
        <f>Ocupacao_Calendario!B593*C593*31</f>
        <v>7948.71</v>
      </c>
      <c r="F593" s="33">
        <f>Ocupacao_Calendario!C593*C593*28</f>
        <v>4931.36</v>
      </c>
      <c r="G593" s="33">
        <f>Ocupacao_Calendario!D593*C593*31</f>
        <v>5299.14</v>
      </c>
      <c r="H593" s="33">
        <f>Ocupacao_Calendario!E593*C593*30</f>
        <v>4972.8</v>
      </c>
      <c r="I593" s="33">
        <f>Ocupacao_Calendario!F593*C593*31</f>
        <v>4175.08</v>
      </c>
      <c r="J593" s="33">
        <f>Ocupacao_Calendario!G593*C593*30</f>
        <v>5594.4</v>
      </c>
      <c r="K593" s="33">
        <f>Ocupacao_Calendario!H593*C593*31</f>
        <v>7788.13</v>
      </c>
      <c r="L593" s="33">
        <f>Ocupacao_Calendario!I593*C593*31</f>
        <v>7306.39</v>
      </c>
      <c r="M593" s="33">
        <f>Ocupacao_Calendario!J593*C593*30</f>
        <v>6449.1</v>
      </c>
      <c r="N593" s="33">
        <f>Ocupacao_Calendario!K593*C593*31</f>
        <v>7466.97</v>
      </c>
      <c r="O593" s="33">
        <f>Ocupacao_Calendario!L593*C593*30</f>
        <v>7303.8</v>
      </c>
      <c r="P593" s="33">
        <f>Ocupacao_Calendario!M593*C593*31</f>
        <v>6423.2</v>
      </c>
      <c r="Q593" s="33">
        <f t="shared" si="1"/>
        <v>75659.08</v>
      </c>
      <c r="R593" s="33">
        <f>IFS(D593=2,vacation_home_main_costs!$M$2,D593=3,vacation_home_main_costs!$M$3,D593=4,vacation_home_main_costs!$M$4,D593=5,vacation_home_main_costs!$M$5,D593=6,vacation_home_main_costs!$M$6)</f>
        <v>51900</v>
      </c>
      <c r="S593" s="33">
        <f t="shared" si="36"/>
        <v>23759.08</v>
      </c>
      <c r="T593" s="34" t="str">
        <f t="shared" si="3"/>
        <v>Lucro</v>
      </c>
    </row>
    <row r="594" ht="12.75" customHeight="1">
      <c r="A594" s="8">
        <v>2.0000007E7</v>
      </c>
      <c r="B594" s="30" t="s">
        <v>638</v>
      </c>
      <c r="C594" s="11">
        <v>129.0</v>
      </c>
      <c r="D594" s="24">
        <v>2.0</v>
      </c>
      <c r="E594" s="33">
        <f>Ocupacao_Calendario!B594*C594*31</f>
        <v>2999.25</v>
      </c>
      <c r="F594" s="33">
        <f>Ocupacao_Calendario!C594*C594*28</f>
        <v>2636.76</v>
      </c>
      <c r="G594" s="33">
        <f>Ocupacao_Calendario!D594*C594*31</f>
        <v>3159.21</v>
      </c>
      <c r="H594" s="33">
        <f>Ocupacao_Calendario!E594*C594*30</f>
        <v>2128.5</v>
      </c>
      <c r="I594" s="33">
        <f>Ocupacao_Calendario!F594*C594*31</f>
        <v>2279.43</v>
      </c>
      <c r="J594" s="33">
        <f>Ocupacao_Calendario!G594*C594*30</f>
        <v>3483</v>
      </c>
      <c r="K594" s="33">
        <f>Ocupacao_Calendario!H594*C594*31</f>
        <v>3879.03</v>
      </c>
      <c r="L594" s="33">
        <f>Ocupacao_Calendario!I594*C594*31</f>
        <v>3959.01</v>
      </c>
      <c r="M594" s="33">
        <f>Ocupacao_Calendario!J594*C594*30</f>
        <v>3715.2</v>
      </c>
      <c r="N594" s="33">
        <f>Ocupacao_Calendario!K594*C594*31</f>
        <v>2999.25</v>
      </c>
      <c r="O594" s="33">
        <f>Ocupacao_Calendario!L594*C594*30</f>
        <v>3134.7</v>
      </c>
      <c r="P594" s="33">
        <f>Ocupacao_Calendario!M594*C594*31</f>
        <v>3159.21</v>
      </c>
      <c r="Q594" s="33">
        <f t="shared" si="1"/>
        <v>37532.55</v>
      </c>
      <c r="R594" s="33">
        <f>IFS(D594=2,vacation_home_main_costs!$M$2,D594=3,vacation_home_main_costs!$M$3,D594=4,vacation_home_main_costs!$M$4,D594=5,vacation_home_main_costs!$M$5,D594=6,vacation_home_main_costs!$M$6)</f>
        <v>31100</v>
      </c>
      <c r="S594" s="33">
        <f t="shared" si="36"/>
        <v>6432.55</v>
      </c>
      <c r="T594" s="34" t="str">
        <f t="shared" si="3"/>
        <v>Lucro</v>
      </c>
    </row>
    <row r="595" ht="12.75" customHeight="1">
      <c r="A595" s="8">
        <v>2.0000008E7</v>
      </c>
      <c r="B595" s="30" t="s">
        <v>639</v>
      </c>
      <c r="C595" s="11">
        <v>138.0</v>
      </c>
      <c r="D595" s="24">
        <v>2.0</v>
      </c>
      <c r="E595" s="33">
        <f>Ocupacao_Calendario!B595*C595*31</f>
        <v>2609.58</v>
      </c>
      <c r="F595" s="33">
        <f>Ocupacao_Calendario!C595*C595*28</f>
        <v>3284.4</v>
      </c>
      <c r="G595" s="33">
        <f>Ocupacao_Calendario!D595*C595*31</f>
        <v>3336.84</v>
      </c>
      <c r="H595" s="33">
        <f>Ocupacao_Calendario!E595*C595*30</f>
        <v>3643.2</v>
      </c>
      <c r="I595" s="33">
        <f>Ocupacao_Calendario!F595*C595*31</f>
        <v>1668.42</v>
      </c>
      <c r="J595" s="33">
        <f>Ocupacao_Calendario!G595*C595*30</f>
        <v>2939.4</v>
      </c>
      <c r="K595" s="33">
        <f>Ocupacao_Calendario!H595*C595*31</f>
        <v>3465.18</v>
      </c>
      <c r="L595" s="33">
        <f>Ocupacao_Calendario!I595*C595*31</f>
        <v>4192.44</v>
      </c>
      <c r="M595" s="33">
        <f>Ocupacao_Calendario!J595*C595*30</f>
        <v>3063.6</v>
      </c>
      <c r="N595" s="33">
        <f>Ocupacao_Calendario!K595*C595*31</f>
        <v>4106.88</v>
      </c>
      <c r="O595" s="33">
        <f>Ocupacao_Calendario!L595*C595*30</f>
        <v>3105</v>
      </c>
      <c r="P595" s="33">
        <f>Ocupacao_Calendario!M595*C595*31</f>
        <v>4106.88</v>
      </c>
      <c r="Q595" s="33">
        <f t="shared" si="1"/>
        <v>39521.82</v>
      </c>
      <c r="R595" s="33">
        <f>IFS(D595=2,vacation_home_main_costs!$M$2,D595=3,vacation_home_main_costs!$M$3,D595=4,vacation_home_main_costs!$M$4,D595=5,vacation_home_main_costs!$M$5,D595=6,vacation_home_main_costs!$M$6)</f>
        <v>31100</v>
      </c>
      <c r="S595" s="33">
        <f t="shared" si="36"/>
        <v>8421.82</v>
      </c>
      <c r="T595" s="34" t="str">
        <f t="shared" si="3"/>
        <v>Lucro</v>
      </c>
    </row>
    <row r="596" ht="12.75" customHeight="1">
      <c r="A596" s="8">
        <v>2.0000009E7</v>
      </c>
      <c r="B596" s="30" t="s">
        <v>640</v>
      </c>
      <c r="C596" s="11">
        <v>149.0</v>
      </c>
      <c r="D596" s="24">
        <v>5.0</v>
      </c>
      <c r="E596" s="33">
        <f>Ocupacao_Calendario!B596*C596*31</f>
        <v>4388.05</v>
      </c>
      <c r="F596" s="33">
        <f>Ocupacao_Calendario!C596*C596*28</f>
        <v>3504.48</v>
      </c>
      <c r="G596" s="33">
        <f>Ocupacao_Calendario!D596*C596*31</f>
        <v>3879.96</v>
      </c>
      <c r="H596" s="33">
        <f>Ocupacao_Calendario!E596*C596*30</f>
        <v>3129</v>
      </c>
      <c r="I596" s="33">
        <f>Ocupacao_Calendario!F596*C596*31</f>
        <v>3233.3</v>
      </c>
      <c r="J596" s="33">
        <f>Ocupacao_Calendario!G596*C596*30</f>
        <v>4291.2</v>
      </c>
      <c r="K596" s="33">
        <f>Ocupacao_Calendario!H596*C596*31</f>
        <v>3787.58</v>
      </c>
      <c r="L596" s="33">
        <f>Ocupacao_Calendario!I596*C596*31</f>
        <v>3556.63</v>
      </c>
      <c r="M596" s="33">
        <f>Ocupacao_Calendario!J596*C596*30</f>
        <v>4335.9</v>
      </c>
      <c r="N596" s="33">
        <f>Ocupacao_Calendario!K596*C596*31</f>
        <v>3972.34</v>
      </c>
      <c r="O596" s="33">
        <f>Ocupacao_Calendario!L596*C596*30</f>
        <v>3173.7</v>
      </c>
      <c r="P596" s="33">
        <f>Ocupacao_Calendario!M596*C596*31</f>
        <v>4480.43</v>
      </c>
      <c r="Q596" s="33">
        <f t="shared" si="1"/>
        <v>45732.57</v>
      </c>
      <c r="R596" s="33">
        <f>IFS(D596=2,vacation_home_main_costs!$M$2,D596=3,vacation_home_main_costs!$M$3,D596=4,vacation_home_main_costs!$M$4,D596=5,vacation_home_main_costs!$M$5,D596=6,vacation_home_main_costs!$M$6)</f>
        <v>45400</v>
      </c>
      <c r="S596" s="33">
        <f t="shared" si="36"/>
        <v>332.57</v>
      </c>
      <c r="T596" s="34" t="str">
        <f t="shared" si="3"/>
        <v>Lucro</v>
      </c>
    </row>
    <row r="597" ht="12.75" customHeight="1">
      <c r="A597" s="8">
        <v>2.000001E7</v>
      </c>
      <c r="B597" s="30" t="s">
        <v>641</v>
      </c>
      <c r="C597" s="11">
        <v>149.0</v>
      </c>
      <c r="D597" s="24">
        <v>4.0</v>
      </c>
      <c r="E597" s="33">
        <f>Ocupacao_Calendario!B597*C597*31</f>
        <v>2817.59</v>
      </c>
      <c r="F597" s="33">
        <f>Ocupacao_Calendario!C597*C597*28</f>
        <v>3254.16</v>
      </c>
      <c r="G597" s="33">
        <f>Ocupacao_Calendario!D597*C597*31</f>
        <v>3140.92</v>
      </c>
      <c r="H597" s="33">
        <f>Ocupacao_Calendario!E597*C597*30</f>
        <v>2771.4</v>
      </c>
      <c r="I597" s="33">
        <f>Ocupacao_Calendario!F597*C597*31</f>
        <v>2309.5</v>
      </c>
      <c r="J597" s="33">
        <f>Ocupacao_Calendario!G597*C597*30</f>
        <v>4335.9</v>
      </c>
      <c r="K597" s="33">
        <f>Ocupacao_Calendario!H597*C597*31</f>
        <v>4341.86</v>
      </c>
      <c r="L597" s="33">
        <f>Ocupacao_Calendario!I597*C597*31</f>
        <v>4526.62</v>
      </c>
      <c r="M597" s="33">
        <f>Ocupacao_Calendario!J597*C597*30</f>
        <v>4246.5</v>
      </c>
      <c r="N597" s="33">
        <f>Ocupacao_Calendario!K597*C597*31</f>
        <v>3833.77</v>
      </c>
      <c r="O597" s="33">
        <f>Ocupacao_Calendario!L597*C597*30</f>
        <v>3263.1</v>
      </c>
      <c r="P597" s="33">
        <f>Ocupacao_Calendario!M597*C597*31</f>
        <v>3879.96</v>
      </c>
      <c r="Q597" s="33">
        <f t="shared" si="1"/>
        <v>42721.28</v>
      </c>
      <c r="R597" s="33">
        <f>IFS(D597=2,vacation_home_main_costs!$M$2,D597=3,vacation_home_main_costs!$M$3,D597=4,vacation_home_main_costs!$M$4,D597=5,vacation_home_main_costs!$M$5,D597=6,vacation_home_main_costs!$M$6)</f>
        <v>40660</v>
      </c>
      <c r="S597" s="33">
        <f t="shared" si="36"/>
        <v>2061.28</v>
      </c>
      <c r="T597" s="34" t="str">
        <f t="shared" si="3"/>
        <v>Lucro</v>
      </c>
    </row>
    <row r="598" ht="12.75" customHeight="1">
      <c r="A598" s="8">
        <v>2.0000011E7</v>
      </c>
      <c r="B598" s="30" t="s">
        <v>642</v>
      </c>
      <c r="C598" s="11">
        <v>299.0</v>
      </c>
      <c r="D598" s="24">
        <v>5.0</v>
      </c>
      <c r="E598" s="33">
        <f>Ocupacao_Calendario!B598*C598*31</f>
        <v>8990.93</v>
      </c>
      <c r="F598" s="33">
        <f>Ocupacao_Calendario!C598*C598*28</f>
        <v>6613.88</v>
      </c>
      <c r="G598" s="33">
        <f>Ocupacao_Calendario!D598*C598*31</f>
        <v>7229.82</v>
      </c>
      <c r="H598" s="33">
        <f>Ocupacao_Calendario!E598*C598*30</f>
        <v>7176</v>
      </c>
      <c r="I598" s="33">
        <f>Ocupacao_Calendario!F598*C598*31</f>
        <v>5190.64</v>
      </c>
      <c r="J598" s="33">
        <f>Ocupacao_Calendario!G598*C598*30</f>
        <v>8790.6</v>
      </c>
      <c r="K598" s="33">
        <f>Ocupacao_Calendario!H598*C598*31</f>
        <v>7600.58</v>
      </c>
      <c r="L598" s="33">
        <f>Ocupacao_Calendario!I598*C598*31</f>
        <v>7507.89</v>
      </c>
      <c r="M598" s="33">
        <f>Ocupacao_Calendario!J598*C598*30</f>
        <v>7086.3</v>
      </c>
      <c r="N598" s="33">
        <f>Ocupacao_Calendario!K598*C598*31</f>
        <v>8156.72</v>
      </c>
      <c r="O598" s="33">
        <f>Ocupacao_Calendario!L598*C598*30</f>
        <v>7086.3</v>
      </c>
      <c r="P598" s="33">
        <f>Ocupacao_Calendario!M598*C598*31</f>
        <v>8990.93</v>
      </c>
      <c r="Q598" s="33">
        <f t="shared" si="1"/>
        <v>90420.59</v>
      </c>
      <c r="R598" s="33">
        <f>IFS(D598=2,vacation_home_main_costs!$M$2,D598=3,vacation_home_main_costs!$M$3,D598=4,vacation_home_main_costs!$M$4,D598=5,vacation_home_main_costs!$M$5,D598=6,vacation_home_main_costs!$M$6)</f>
        <v>45400</v>
      </c>
      <c r="S598" s="33">
        <f t="shared" si="36"/>
        <v>45020.59</v>
      </c>
      <c r="T598" s="34" t="str">
        <f t="shared" si="3"/>
        <v>Lucro</v>
      </c>
    </row>
    <row r="599" ht="12.75" customHeight="1">
      <c r="A599" s="8">
        <v>2.0000013E7</v>
      </c>
      <c r="B599" s="30" t="s">
        <v>643</v>
      </c>
      <c r="C599" s="11">
        <v>149.0</v>
      </c>
      <c r="D599" s="24">
        <v>5.0</v>
      </c>
      <c r="E599" s="33">
        <f>Ocupacao_Calendario!B599*C599*31</f>
        <v>3602.82</v>
      </c>
      <c r="F599" s="33">
        <f>Ocupacao_Calendario!C599*C599*28</f>
        <v>3379.32</v>
      </c>
      <c r="G599" s="33">
        <f>Ocupacao_Calendario!D599*C599*31</f>
        <v>1986.17</v>
      </c>
      <c r="H599" s="33">
        <f>Ocupacao_Calendario!E599*C599*30</f>
        <v>2771.4</v>
      </c>
      <c r="I599" s="33">
        <f>Ocupacao_Calendario!F599*C599*31</f>
        <v>3140.92</v>
      </c>
      <c r="J599" s="33">
        <f>Ocupacao_Calendario!G599*C599*30</f>
        <v>3307.8</v>
      </c>
      <c r="K599" s="33">
        <f>Ocupacao_Calendario!H599*C599*31</f>
        <v>3464.25</v>
      </c>
      <c r="L599" s="33">
        <f>Ocupacao_Calendario!I599*C599*31</f>
        <v>4619</v>
      </c>
      <c r="M599" s="33">
        <f>Ocupacao_Calendario!J599*C599*30</f>
        <v>4470</v>
      </c>
      <c r="N599" s="33">
        <f>Ocupacao_Calendario!K599*C599*31</f>
        <v>3787.58</v>
      </c>
      <c r="O599" s="33">
        <f>Ocupacao_Calendario!L599*C599*30</f>
        <v>4023</v>
      </c>
      <c r="P599" s="33">
        <f>Ocupacao_Calendario!M599*C599*31</f>
        <v>3602.82</v>
      </c>
      <c r="Q599" s="33">
        <f t="shared" si="1"/>
        <v>42155.08</v>
      </c>
      <c r="R599" s="33">
        <f>IFS(D599=2,vacation_home_main_costs!$M$2,D599=3,vacation_home_main_costs!$M$3,D599=4,vacation_home_main_costs!$M$4,D599=5,vacation_home_main_costs!$M$5,D599=6,vacation_home_main_costs!$M$6)</f>
        <v>45400</v>
      </c>
      <c r="S599" s="33">
        <f t="shared" si="36"/>
        <v>-3244.92</v>
      </c>
      <c r="T599" s="34" t="str">
        <f t="shared" si="3"/>
        <v>Prejuizo</v>
      </c>
    </row>
    <row r="600" ht="12.75" customHeight="1">
      <c r="A600" s="8">
        <v>2.0000014E7</v>
      </c>
      <c r="B600" s="30" t="s">
        <v>644</v>
      </c>
      <c r="C600" s="11">
        <v>220.0</v>
      </c>
      <c r="D600" s="24">
        <v>5.0</v>
      </c>
      <c r="E600" s="33">
        <f>Ocupacao_Calendario!B600*C600*31</f>
        <v>4774</v>
      </c>
      <c r="F600" s="33">
        <f>Ocupacao_Calendario!C600*C600*28</f>
        <v>5174.4</v>
      </c>
      <c r="G600" s="33">
        <f>Ocupacao_Calendario!D600*C600*31</f>
        <v>4501.2</v>
      </c>
      <c r="H600" s="33">
        <f>Ocupacao_Calendario!E600*C600*30</f>
        <v>4554</v>
      </c>
      <c r="I600" s="33">
        <f>Ocupacao_Calendario!F600*C600*31</f>
        <v>5115</v>
      </c>
      <c r="J600" s="33">
        <f>Ocupacao_Calendario!G600*C600*30</f>
        <v>5016</v>
      </c>
      <c r="K600" s="33">
        <f>Ocupacao_Calendario!H600*C600*31</f>
        <v>4910.4</v>
      </c>
      <c r="L600" s="33">
        <f>Ocupacao_Calendario!I600*C600*31</f>
        <v>6820</v>
      </c>
      <c r="M600" s="33">
        <f>Ocupacao_Calendario!J600*C600*30</f>
        <v>5544</v>
      </c>
      <c r="N600" s="33">
        <f>Ocupacao_Calendario!K600*C600*31</f>
        <v>6001.6</v>
      </c>
      <c r="O600" s="33">
        <f>Ocupacao_Calendario!L600*C600*30</f>
        <v>4686</v>
      </c>
      <c r="P600" s="33">
        <f>Ocupacao_Calendario!M600*C600*31</f>
        <v>6001.6</v>
      </c>
      <c r="Q600" s="33">
        <f t="shared" si="1"/>
        <v>63098.2</v>
      </c>
      <c r="R600" s="33">
        <f>IFS(D600=2,vacation_home_main_costs!$M$2,D600=3,vacation_home_main_costs!$M$3,D600=4,vacation_home_main_costs!$M$4,D600=5,vacation_home_main_costs!$M$5,D600=6,vacation_home_main_costs!$M$6)</f>
        <v>45400</v>
      </c>
      <c r="S600" s="33">
        <f t="shared" si="36"/>
        <v>17698.2</v>
      </c>
      <c r="T600" s="34" t="str">
        <f t="shared" si="3"/>
        <v>Lucro</v>
      </c>
    </row>
    <row r="601" ht="12.75" customHeight="1">
      <c r="A601" s="8">
        <v>2.0000015E7</v>
      </c>
      <c r="B601" s="30" t="s">
        <v>645</v>
      </c>
      <c r="C601" s="11">
        <v>309.0</v>
      </c>
      <c r="D601" s="24">
        <v>6.0</v>
      </c>
      <c r="E601" s="33">
        <f>Ocupacao_Calendario!B601*C601*31</f>
        <v>8525.31</v>
      </c>
      <c r="F601" s="33">
        <f>Ocupacao_Calendario!C601*C601*28</f>
        <v>8046.36</v>
      </c>
      <c r="G601" s="33">
        <f>Ocupacao_Calendario!D601*C601*31</f>
        <v>5555.82</v>
      </c>
      <c r="H601" s="33">
        <f>Ocupacao_Calendario!E601*C601*30</f>
        <v>6303.6</v>
      </c>
      <c r="I601" s="33">
        <f>Ocupacao_Calendario!F601*C601*31</f>
        <v>7758.99</v>
      </c>
      <c r="J601" s="33">
        <f>Ocupacao_Calendario!G601*C601*30</f>
        <v>7137.9</v>
      </c>
      <c r="K601" s="33">
        <f>Ocupacao_Calendario!H601*C601*31</f>
        <v>7184.25</v>
      </c>
      <c r="L601" s="33">
        <f>Ocupacao_Calendario!I601*C601*31</f>
        <v>9483.21</v>
      </c>
      <c r="M601" s="33">
        <f>Ocupacao_Calendario!J601*C601*30</f>
        <v>8064.9</v>
      </c>
      <c r="N601" s="33">
        <f>Ocupacao_Calendario!K601*C601*31</f>
        <v>6801.09</v>
      </c>
      <c r="O601" s="33">
        <f>Ocupacao_Calendario!L601*C601*30</f>
        <v>7786.8</v>
      </c>
      <c r="P601" s="33">
        <f>Ocupacao_Calendario!M601*C601*31</f>
        <v>6513.72</v>
      </c>
      <c r="Q601" s="33">
        <f t="shared" si="1"/>
        <v>89161.95</v>
      </c>
      <c r="R601" s="33">
        <f>IFS(D601=2,vacation_home_main_costs!$M$2,D601=3,vacation_home_main_costs!$M$3,D601=4,vacation_home_main_costs!$M$4,D601=5,vacation_home_main_costs!$M$5,D601=6,vacation_home_main_costs!$M$6)</f>
        <v>51900</v>
      </c>
      <c r="S601" s="33">
        <f t="shared" si="36"/>
        <v>37261.95</v>
      </c>
      <c r="T601" s="34" t="str">
        <f t="shared" si="3"/>
        <v>Lucro</v>
      </c>
    </row>
    <row r="602" ht="12.75" customHeight="1">
      <c r="A602" s="8">
        <v>2.0000016E7</v>
      </c>
      <c r="B602" s="30" t="s">
        <v>646</v>
      </c>
      <c r="C602" s="11">
        <v>319.0</v>
      </c>
      <c r="D602" s="24">
        <v>6.0</v>
      </c>
      <c r="E602" s="33">
        <f>Ocupacao_Calendario!B602*C602*31</f>
        <v>9592.33</v>
      </c>
      <c r="F602" s="33">
        <f>Ocupacao_Calendario!C602*C602*28</f>
        <v>8038.8</v>
      </c>
      <c r="G602" s="33">
        <f>Ocupacao_Calendario!D602*C602*31</f>
        <v>4351.16</v>
      </c>
      <c r="H602" s="33">
        <f>Ocupacao_Calendario!E602*C602*30</f>
        <v>4593.6</v>
      </c>
      <c r="I602" s="33">
        <f>Ocupacao_Calendario!F602*C602*31</f>
        <v>5636.73</v>
      </c>
      <c r="J602" s="33">
        <f>Ocupacao_Calendario!G602*C602*30</f>
        <v>7464.6</v>
      </c>
      <c r="K602" s="33">
        <f>Ocupacao_Calendario!H602*C602*31</f>
        <v>9196.77</v>
      </c>
      <c r="L602" s="33">
        <f>Ocupacao_Calendario!I602*C602*31</f>
        <v>8108.98</v>
      </c>
      <c r="M602" s="33">
        <f>Ocupacao_Calendario!J602*C602*30</f>
        <v>7560.3</v>
      </c>
      <c r="N602" s="33">
        <f>Ocupacao_Calendario!K602*C602*31</f>
        <v>8702.32</v>
      </c>
      <c r="O602" s="33">
        <f>Ocupacao_Calendario!L602*C602*30</f>
        <v>9474.3</v>
      </c>
      <c r="P602" s="33">
        <f>Ocupacao_Calendario!M602*C602*31</f>
        <v>9097.88</v>
      </c>
      <c r="Q602" s="33">
        <f t="shared" si="1"/>
        <v>91817.77</v>
      </c>
      <c r="R602" s="33">
        <f>IFS(D602=2,vacation_home_main_costs!$M$2,D602=3,vacation_home_main_costs!$M$3,D602=4,vacation_home_main_costs!$M$4,D602=5,vacation_home_main_costs!$M$5,D602=6,vacation_home_main_costs!$M$6)</f>
        <v>51900</v>
      </c>
      <c r="S602" s="33">
        <f t="shared" si="36"/>
        <v>39917.77</v>
      </c>
      <c r="T602" s="34" t="str">
        <f t="shared" si="3"/>
        <v>Lucro</v>
      </c>
    </row>
    <row r="603" ht="12.75" customHeight="1">
      <c r="A603" s="8">
        <v>2.0000017E7</v>
      </c>
      <c r="B603" s="30" t="s">
        <v>647</v>
      </c>
      <c r="C603" s="11">
        <v>109.0</v>
      </c>
      <c r="D603" s="24">
        <v>4.0</v>
      </c>
      <c r="E603" s="33">
        <f>Ocupacao_Calendario!B603*C603*31</f>
        <v>2297.72</v>
      </c>
      <c r="F603" s="33">
        <f>Ocupacao_Calendario!C603*C603*28</f>
        <v>2136.4</v>
      </c>
      <c r="G603" s="33">
        <f>Ocupacao_Calendario!D603*C603*31</f>
        <v>2905.94</v>
      </c>
      <c r="H603" s="33">
        <f>Ocupacao_Calendario!E603*C603*30</f>
        <v>2321.7</v>
      </c>
      <c r="I603" s="33">
        <f>Ocupacao_Calendario!F603*C603*31</f>
        <v>2399.09</v>
      </c>
      <c r="J603" s="33">
        <f>Ocupacao_Calendario!G603*C603*30</f>
        <v>2779.5</v>
      </c>
      <c r="K603" s="33">
        <f>Ocupacao_Calendario!H603*C603*31</f>
        <v>2466.67</v>
      </c>
      <c r="L603" s="33">
        <f>Ocupacao_Calendario!I603*C603*31</f>
        <v>3243.84</v>
      </c>
      <c r="M603" s="33">
        <f>Ocupacao_Calendario!J603*C603*30</f>
        <v>2943</v>
      </c>
      <c r="N603" s="33">
        <f>Ocupacao_Calendario!K603*C603*31</f>
        <v>2905.94</v>
      </c>
      <c r="O603" s="33">
        <f>Ocupacao_Calendario!L603*C603*30</f>
        <v>2746.8</v>
      </c>
      <c r="P603" s="33">
        <f>Ocupacao_Calendario!M603*C603*31</f>
        <v>2635.62</v>
      </c>
      <c r="Q603" s="33">
        <f t="shared" si="1"/>
        <v>31782.22</v>
      </c>
      <c r="R603" s="33">
        <f>IFS(D603=2,vacation_home_main_costs!$M$2,D603=3,vacation_home_main_costs!$M$3,D603=4,vacation_home_main_costs!$M$4,D603=5,vacation_home_main_costs!$M$5,D603=6,vacation_home_main_costs!$M$6)</f>
        <v>40660</v>
      </c>
      <c r="S603" s="33">
        <f t="shared" si="36"/>
        <v>-8877.78</v>
      </c>
      <c r="T603" s="34" t="str">
        <f t="shared" si="3"/>
        <v>Prejuizo</v>
      </c>
    </row>
    <row r="604" ht="12.75" customHeight="1">
      <c r="A604" s="8">
        <v>2.0000018E7</v>
      </c>
      <c r="B604" s="30" t="s">
        <v>648</v>
      </c>
      <c r="C604" s="11">
        <v>119.0</v>
      </c>
      <c r="D604" s="24">
        <v>3.0</v>
      </c>
      <c r="E604" s="33">
        <f>Ocupacao_Calendario!B604*C604*31</f>
        <v>2988.09</v>
      </c>
      <c r="F604" s="33">
        <f>Ocupacao_Calendario!C604*C604*28</f>
        <v>2399.04</v>
      </c>
      <c r="G604" s="33">
        <f>Ocupacao_Calendario!D604*C604*31</f>
        <v>2508.52</v>
      </c>
      <c r="H604" s="33">
        <f>Ocupacao_Calendario!E604*C604*30</f>
        <v>1749.3</v>
      </c>
      <c r="I604" s="33">
        <f>Ocupacao_Calendario!F604*C604*31</f>
        <v>2840.53</v>
      </c>
      <c r="J604" s="33">
        <f>Ocupacao_Calendario!G604*C604*30</f>
        <v>2677.5</v>
      </c>
      <c r="K604" s="33">
        <f>Ocupacao_Calendario!H604*C604*31</f>
        <v>2988.09</v>
      </c>
      <c r="L604" s="33">
        <f>Ocupacao_Calendario!I604*C604*31</f>
        <v>3578.33</v>
      </c>
      <c r="M604" s="33">
        <f>Ocupacao_Calendario!J604*C604*30</f>
        <v>3355.8</v>
      </c>
      <c r="N604" s="33">
        <f>Ocupacao_Calendario!K604*C604*31</f>
        <v>3467.66</v>
      </c>
      <c r="O604" s="33">
        <f>Ocupacao_Calendario!L604*C604*30</f>
        <v>3034.5</v>
      </c>
      <c r="P604" s="33">
        <f>Ocupacao_Calendario!M604*C604*31</f>
        <v>2988.09</v>
      </c>
      <c r="Q604" s="33">
        <f t="shared" si="1"/>
        <v>34575.45</v>
      </c>
      <c r="R604" s="33">
        <f>IFS(D604=2,vacation_home_main_costs!$M$2,D604=3,vacation_home_main_costs!$M$3,D604=4,vacation_home_main_costs!$M$4,D604=5,vacation_home_main_costs!$M$5,D604=6,vacation_home_main_costs!$M$6)</f>
        <v>34800</v>
      </c>
      <c r="S604" s="33">
        <f t="shared" si="36"/>
        <v>-224.55</v>
      </c>
      <c r="T604" s="34" t="str">
        <f t="shared" si="3"/>
        <v>Prejuizo</v>
      </c>
    </row>
    <row r="605" ht="12.75" customHeight="1">
      <c r="A605" s="8">
        <v>2.0000019E7</v>
      </c>
      <c r="B605" s="30" t="s">
        <v>649</v>
      </c>
      <c r="C605" s="11">
        <v>189.0</v>
      </c>
      <c r="D605" s="24">
        <v>5.0</v>
      </c>
      <c r="E605" s="33">
        <f>Ocupacao_Calendario!B605*C605*31</f>
        <v>4042.71</v>
      </c>
      <c r="F605" s="33">
        <f>Ocupacao_Calendario!C605*C605*28</f>
        <v>4604.04</v>
      </c>
      <c r="G605" s="33">
        <f>Ocupacao_Calendario!D605*C605*31</f>
        <v>2519.37</v>
      </c>
      <c r="H605" s="33">
        <f>Ocupacao_Calendario!E605*C605*30</f>
        <v>3005.1</v>
      </c>
      <c r="I605" s="33">
        <f>Ocupacao_Calendario!F605*C605*31</f>
        <v>4745.79</v>
      </c>
      <c r="J605" s="33">
        <f>Ocupacao_Calendario!G605*C605*30</f>
        <v>3912.3</v>
      </c>
      <c r="K605" s="33">
        <f>Ocupacao_Calendario!H605*C605*31</f>
        <v>5800.41</v>
      </c>
      <c r="L605" s="33">
        <f>Ocupacao_Calendario!I605*C605*31</f>
        <v>3984.12</v>
      </c>
      <c r="M605" s="33">
        <f>Ocupacao_Calendario!J605*C605*30</f>
        <v>5329.8</v>
      </c>
      <c r="N605" s="33">
        <f>Ocupacao_Calendario!K605*C605*31</f>
        <v>5331.69</v>
      </c>
      <c r="O605" s="33">
        <f>Ocupacao_Calendario!L605*C605*30</f>
        <v>4649.4</v>
      </c>
      <c r="P605" s="33">
        <f>Ocupacao_Calendario!M605*C605*31</f>
        <v>4511.43</v>
      </c>
      <c r="Q605" s="33">
        <f t="shared" si="1"/>
        <v>52436.16</v>
      </c>
      <c r="R605" s="33">
        <f>IFS(D605=2,vacation_home_main_costs!$M$2,D605=3,vacation_home_main_costs!$M$3,D605=4,vacation_home_main_costs!$M$4,D605=5,vacation_home_main_costs!$M$5,D605=6,vacation_home_main_costs!$M$6)</f>
        <v>45400</v>
      </c>
      <c r="S605" s="33">
        <f t="shared" si="36"/>
        <v>7036.16</v>
      </c>
      <c r="T605" s="34" t="str">
        <f t="shared" si="3"/>
        <v>Lucro</v>
      </c>
    </row>
    <row r="606" ht="12.75" customHeight="1">
      <c r="A606" s="8">
        <v>2.000002E7</v>
      </c>
      <c r="B606" s="30" t="s">
        <v>650</v>
      </c>
      <c r="C606" s="11">
        <v>155.0</v>
      </c>
      <c r="D606" s="24">
        <v>4.0</v>
      </c>
      <c r="E606" s="33">
        <f>Ocupacao_Calendario!B606*C606*31</f>
        <v>4228.4</v>
      </c>
      <c r="F606" s="33">
        <f>Ocupacao_Calendario!C606*C606*28</f>
        <v>3255</v>
      </c>
      <c r="G606" s="33">
        <f>Ocupacao_Calendario!D606*C606*31</f>
        <v>3651.8</v>
      </c>
      <c r="H606" s="33">
        <f>Ocupacao_Calendario!E606*C606*30</f>
        <v>3208.5</v>
      </c>
      <c r="I606" s="33">
        <f>Ocupacao_Calendario!F606*C606*31</f>
        <v>3555.7</v>
      </c>
      <c r="J606" s="33">
        <f>Ocupacao_Calendario!G606*C606*30</f>
        <v>3580.5</v>
      </c>
      <c r="K606" s="33">
        <f>Ocupacao_Calendario!H606*C606*31</f>
        <v>4324.5</v>
      </c>
      <c r="L606" s="33">
        <f>Ocupacao_Calendario!I606*C606*31</f>
        <v>4612.8</v>
      </c>
      <c r="M606" s="33">
        <f>Ocupacao_Calendario!J606*C606*30</f>
        <v>3627</v>
      </c>
      <c r="N606" s="33">
        <f>Ocupacao_Calendario!K606*C606*31</f>
        <v>4372.55</v>
      </c>
      <c r="O606" s="33">
        <f>Ocupacao_Calendario!L606*C606*30</f>
        <v>4650</v>
      </c>
      <c r="P606" s="33">
        <f>Ocupacao_Calendario!M606*C606*31</f>
        <v>4516.7</v>
      </c>
      <c r="Q606" s="33">
        <f t="shared" si="1"/>
        <v>47583.45</v>
      </c>
      <c r="R606" s="33">
        <f>IFS(D606=2,vacation_home_main_costs!$M$2,D606=3,vacation_home_main_costs!$M$3,D606=4,vacation_home_main_costs!$M$4,D606=5,vacation_home_main_costs!$M$5,D606=6,vacation_home_main_costs!$M$6)</f>
        <v>40660</v>
      </c>
      <c r="S606" s="33">
        <f t="shared" si="36"/>
        <v>6923.45</v>
      </c>
      <c r="T606" s="34" t="str">
        <f t="shared" si="3"/>
        <v>Lucro</v>
      </c>
    </row>
    <row r="607" ht="12.75" customHeight="1">
      <c r="A607" s="8">
        <v>2.0000021E7</v>
      </c>
      <c r="B607" s="30" t="s">
        <v>651</v>
      </c>
      <c r="C607" s="11">
        <v>159.0</v>
      </c>
      <c r="D607" s="24">
        <v>4.0</v>
      </c>
      <c r="E607" s="33">
        <f>Ocupacao_Calendario!B607*C607*31</f>
        <v>4041.78</v>
      </c>
      <c r="F607" s="33">
        <f>Ocupacao_Calendario!C607*C607*28</f>
        <v>4140.36</v>
      </c>
      <c r="G607" s="33">
        <f>Ocupacao_Calendario!D607*C607*31</f>
        <v>2612.37</v>
      </c>
      <c r="H607" s="33">
        <f>Ocupacao_Calendario!E607*C607*30</f>
        <v>3482.1</v>
      </c>
      <c r="I607" s="33">
        <f>Ocupacao_Calendario!F607*C607*31</f>
        <v>4140.36</v>
      </c>
      <c r="J607" s="33">
        <f>Ocupacao_Calendario!G607*C607*30</f>
        <v>4340.7</v>
      </c>
      <c r="K607" s="33">
        <f>Ocupacao_Calendario!H607*C607*31</f>
        <v>3992.49</v>
      </c>
      <c r="L607" s="33">
        <f>Ocupacao_Calendario!I607*C607*31</f>
        <v>3499.59</v>
      </c>
      <c r="M607" s="33">
        <f>Ocupacao_Calendario!J607*C607*30</f>
        <v>4340.7</v>
      </c>
      <c r="N607" s="33">
        <f>Ocupacao_Calendario!K607*C607*31</f>
        <v>4534.68</v>
      </c>
      <c r="O607" s="33">
        <f>Ocupacao_Calendario!L607*C607*30</f>
        <v>3672.9</v>
      </c>
      <c r="P607" s="33">
        <f>Ocupacao_Calendario!M607*C607*31</f>
        <v>4633.26</v>
      </c>
      <c r="Q607" s="33">
        <f t="shared" si="1"/>
        <v>47431.29</v>
      </c>
      <c r="R607" s="33">
        <f>IFS(D607=2,vacation_home_main_costs!$M$2,D607=3,vacation_home_main_costs!$M$3,D607=4,vacation_home_main_costs!$M$4,D607=5,vacation_home_main_costs!$M$5,D607=6,vacation_home_main_costs!$M$6)</f>
        <v>40660</v>
      </c>
      <c r="S607" s="33">
        <f t="shared" si="36"/>
        <v>6771.29</v>
      </c>
      <c r="T607" s="34" t="str">
        <f t="shared" si="3"/>
        <v>Lucro</v>
      </c>
    </row>
    <row r="608" ht="12.75" customHeight="1">
      <c r="A608" s="8">
        <v>2.0000022E7</v>
      </c>
      <c r="B608" s="30" t="s">
        <v>652</v>
      </c>
      <c r="C608" s="11">
        <v>159.0</v>
      </c>
      <c r="D608" s="24">
        <v>4.0</v>
      </c>
      <c r="E608" s="33">
        <f>Ocupacao_Calendario!B608*C608*31</f>
        <v>4731.84</v>
      </c>
      <c r="F608" s="33">
        <f>Ocupacao_Calendario!C608*C608*28</f>
        <v>4006.8</v>
      </c>
      <c r="G608" s="33">
        <f>Ocupacao_Calendario!D608*C608*31</f>
        <v>3844.62</v>
      </c>
      <c r="H608" s="33">
        <f>Ocupacao_Calendario!E608*C608*30</f>
        <v>4197.6</v>
      </c>
      <c r="I608" s="33">
        <f>Ocupacao_Calendario!F608*C608*31</f>
        <v>2119.47</v>
      </c>
      <c r="J608" s="33">
        <f>Ocupacao_Calendario!G608*C608*30</f>
        <v>3243.6</v>
      </c>
      <c r="K608" s="33">
        <f>Ocupacao_Calendario!H608*C608*31</f>
        <v>3992.49</v>
      </c>
      <c r="L608" s="33">
        <f>Ocupacao_Calendario!I608*C608*31</f>
        <v>3499.59</v>
      </c>
      <c r="M608" s="33">
        <f>Ocupacao_Calendario!J608*C608*30</f>
        <v>4483.8</v>
      </c>
      <c r="N608" s="33">
        <f>Ocupacao_Calendario!K608*C608*31</f>
        <v>3943.2</v>
      </c>
      <c r="O608" s="33">
        <f>Ocupacao_Calendario!L608*C608*30</f>
        <v>3482.1</v>
      </c>
      <c r="P608" s="33">
        <f>Ocupacao_Calendario!M608*C608*31</f>
        <v>3548.88</v>
      </c>
      <c r="Q608" s="33">
        <f t="shared" si="1"/>
        <v>45093.99</v>
      </c>
      <c r="R608" s="33">
        <f>IFS(D608=2,vacation_home_main_costs!$M$2,D608=3,vacation_home_main_costs!$M$3,D608=4,vacation_home_main_costs!$M$4,D608=5,vacation_home_main_costs!$M$5,D608=6,vacation_home_main_costs!$M$6)</f>
        <v>40660</v>
      </c>
      <c r="S608" s="33">
        <f t="shared" si="36"/>
        <v>4433.99</v>
      </c>
      <c r="T608" s="34" t="str">
        <f t="shared" si="3"/>
        <v>Lucro</v>
      </c>
    </row>
    <row r="609" ht="12.75" customHeight="1">
      <c r="A609" s="8">
        <v>2.0000023E7</v>
      </c>
      <c r="B609" s="30" t="s">
        <v>653</v>
      </c>
      <c r="C609" s="11">
        <v>150.0</v>
      </c>
      <c r="D609" s="24">
        <v>4.0</v>
      </c>
      <c r="E609" s="33">
        <f>Ocupacao_Calendario!B609*C609*31</f>
        <v>4092</v>
      </c>
      <c r="F609" s="33">
        <f>Ocupacao_Calendario!C609*C609*28</f>
        <v>3738</v>
      </c>
      <c r="G609" s="33">
        <f>Ocupacao_Calendario!D609*C609*31</f>
        <v>3301.5</v>
      </c>
      <c r="H609" s="33">
        <f>Ocupacao_Calendario!E609*C609*30</f>
        <v>3645</v>
      </c>
      <c r="I609" s="33">
        <f>Ocupacao_Calendario!F609*C609*31</f>
        <v>3766.5</v>
      </c>
      <c r="J609" s="33">
        <f>Ocupacao_Calendario!G609*C609*30</f>
        <v>3870</v>
      </c>
      <c r="K609" s="33">
        <f>Ocupacao_Calendario!H609*C609*31</f>
        <v>3394.5</v>
      </c>
      <c r="L609" s="33">
        <f>Ocupacao_Calendario!I609*C609*31</f>
        <v>3441</v>
      </c>
      <c r="M609" s="33">
        <f>Ocupacao_Calendario!J609*C609*30</f>
        <v>4320</v>
      </c>
      <c r="N609" s="33">
        <f>Ocupacao_Calendario!K609*C609*31</f>
        <v>4464</v>
      </c>
      <c r="O609" s="33">
        <f>Ocupacao_Calendario!L609*C609*30</f>
        <v>3645</v>
      </c>
      <c r="P609" s="33">
        <f>Ocupacao_Calendario!M609*C609*31</f>
        <v>3952.5</v>
      </c>
      <c r="Q609" s="33">
        <f t="shared" si="1"/>
        <v>45630</v>
      </c>
      <c r="R609" s="33">
        <f>IFS(D609=2,vacation_home_main_costs!$M$2,D609=3,vacation_home_main_costs!$M$3,D609=4,vacation_home_main_costs!$M$4,D609=5,vacation_home_main_costs!$M$5,D609=6,vacation_home_main_costs!$M$6)</f>
        <v>40660</v>
      </c>
      <c r="S609" s="33">
        <f t="shared" si="36"/>
        <v>4970</v>
      </c>
      <c r="T609" s="34" t="str">
        <f t="shared" si="3"/>
        <v>Lucro</v>
      </c>
    </row>
    <row r="610" ht="12.75" customHeight="1">
      <c r="A610" s="8">
        <v>2.0000024E7</v>
      </c>
      <c r="B610" s="30" t="s">
        <v>654</v>
      </c>
      <c r="C610" s="11">
        <v>159.0</v>
      </c>
      <c r="D610" s="24">
        <v>4.0</v>
      </c>
      <c r="E610" s="33">
        <f>Ocupacao_Calendario!B610*C610*31</f>
        <v>4830.42</v>
      </c>
      <c r="F610" s="33">
        <f>Ocupacao_Calendario!C610*C610*28</f>
        <v>3606.12</v>
      </c>
      <c r="G610" s="33">
        <f>Ocupacao_Calendario!D610*C610*31</f>
        <v>2365.92</v>
      </c>
      <c r="H610" s="33">
        <f>Ocupacao_Calendario!E610*C610*30</f>
        <v>3816</v>
      </c>
      <c r="I610" s="33">
        <f>Ocupacao_Calendario!F610*C610*31</f>
        <v>2267.34</v>
      </c>
      <c r="J610" s="33">
        <f>Ocupacao_Calendario!G610*C610*30</f>
        <v>4436.1</v>
      </c>
      <c r="K610" s="33">
        <f>Ocupacao_Calendario!H610*C610*31</f>
        <v>4534.68</v>
      </c>
      <c r="L610" s="33">
        <f>Ocupacao_Calendario!I610*C610*31</f>
        <v>4091.07</v>
      </c>
      <c r="M610" s="33">
        <f>Ocupacao_Calendario!J610*C610*30</f>
        <v>4674.6</v>
      </c>
      <c r="N610" s="33">
        <f>Ocupacao_Calendario!K610*C610*31</f>
        <v>4436.1</v>
      </c>
      <c r="O610" s="33">
        <f>Ocupacao_Calendario!L610*C610*30</f>
        <v>3529.8</v>
      </c>
      <c r="P610" s="33">
        <f>Ocupacao_Calendario!M610*C610*31</f>
        <v>3746.04</v>
      </c>
      <c r="Q610" s="33">
        <f t="shared" si="1"/>
        <v>46334.19</v>
      </c>
      <c r="R610" s="33">
        <f>IFS(D610=2,vacation_home_main_costs!$M$2,D610=3,vacation_home_main_costs!$M$3,D610=4,vacation_home_main_costs!$M$4,D610=5,vacation_home_main_costs!$M$5,D610=6,vacation_home_main_costs!$M$6)</f>
        <v>40660</v>
      </c>
      <c r="S610" s="33">
        <f t="shared" si="36"/>
        <v>5674.19</v>
      </c>
      <c r="T610" s="34" t="str">
        <f t="shared" si="3"/>
        <v>Lucro</v>
      </c>
    </row>
    <row r="611" ht="12.75" customHeight="1">
      <c r="A611" s="8">
        <v>2.0000025E7</v>
      </c>
      <c r="B611" s="30" t="s">
        <v>655</v>
      </c>
      <c r="C611" s="11">
        <v>189.0</v>
      </c>
      <c r="D611" s="24">
        <v>5.0</v>
      </c>
      <c r="E611" s="33">
        <f>Ocupacao_Calendario!B611*C611*31</f>
        <v>5448.87</v>
      </c>
      <c r="F611" s="33">
        <f>Ocupacao_Calendario!C611*C611*28</f>
        <v>4498.2</v>
      </c>
      <c r="G611" s="33">
        <f>Ocupacao_Calendario!D611*C611*31</f>
        <v>2929.5</v>
      </c>
      <c r="H611" s="33">
        <f>Ocupacao_Calendario!E611*C611*30</f>
        <v>2948.4</v>
      </c>
      <c r="I611" s="33">
        <f>Ocupacao_Calendario!F611*C611*31</f>
        <v>3925.53</v>
      </c>
      <c r="J611" s="33">
        <f>Ocupacao_Calendario!G611*C611*30</f>
        <v>4422.6</v>
      </c>
      <c r="K611" s="33">
        <f>Ocupacao_Calendario!H611*C611*31</f>
        <v>5566.05</v>
      </c>
      <c r="L611" s="33">
        <f>Ocupacao_Calendario!I611*C611*31</f>
        <v>5214.51</v>
      </c>
      <c r="M611" s="33">
        <f>Ocupacao_Calendario!J611*C611*30</f>
        <v>4876.2</v>
      </c>
      <c r="N611" s="33">
        <f>Ocupacao_Calendario!K611*C611*31</f>
        <v>5038.74</v>
      </c>
      <c r="O611" s="33">
        <f>Ocupacao_Calendario!L611*C611*30</f>
        <v>4025.7</v>
      </c>
      <c r="P611" s="33">
        <f>Ocupacao_Calendario!M611*C611*31</f>
        <v>5097.33</v>
      </c>
      <c r="Q611" s="33">
        <f t="shared" si="1"/>
        <v>53991.63</v>
      </c>
      <c r="R611" s="33">
        <f>IFS(D611=2,vacation_home_main_costs!$M$2,D611=3,vacation_home_main_costs!$M$3,D611=4,vacation_home_main_costs!$M$4,D611=5,vacation_home_main_costs!$M$5,D611=6,vacation_home_main_costs!$M$6)</f>
        <v>45400</v>
      </c>
      <c r="S611" s="33">
        <f t="shared" si="36"/>
        <v>8591.63</v>
      </c>
      <c r="T611" s="34" t="str">
        <f t="shared" si="3"/>
        <v>Lucro</v>
      </c>
    </row>
    <row r="612" ht="12.75" customHeight="1">
      <c r="A612" s="8">
        <v>2.0000026E7</v>
      </c>
      <c r="B612" s="30" t="s">
        <v>656</v>
      </c>
      <c r="C612" s="11">
        <v>159.0</v>
      </c>
      <c r="D612" s="24">
        <v>4.0</v>
      </c>
      <c r="E612" s="33">
        <f>Ocupacao_Calendario!B612*C612*31</f>
        <v>3401.01</v>
      </c>
      <c r="F612" s="33">
        <f>Ocupacao_Calendario!C612*C612*28</f>
        <v>4229.4</v>
      </c>
      <c r="G612" s="33">
        <f>Ocupacao_Calendario!D612*C612*31</f>
        <v>3647.46</v>
      </c>
      <c r="H612" s="33">
        <f>Ocupacao_Calendario!E612*C612*30</f>
        <v>3863.7</v>
      </c>
      <c r="I612" s="33">
        <f>Ocupacao_Calendario!F612*C612*31</f>
        <v>3893.91</v>
      </c>
      <c r="J612" s="33">
        <f>Ocupacao_Calendario!G612*C612*30</f>
        <v>3291.3</v>
      </c>
      <c r="K612" s="33">
        <f>Ocupacao_Calendario!H612*C612*31</f>
        <v>3746.04</v>
      </c>
      <c r="L612" s="33">
        <f>Ocupacao_Calendario!I612*C612*31</f>
        <v>3450.3</v>
      </c>
      <c r="M612" s="33">
        <f>Ocupacao_Calendario!J612*C612*30</f>
        <v>4197.6</v>
      </c>
      <c r="N612" s="33">
        <f>Ocupacao_Calendario!K612*C612*31</f>
        <v>3499.59</v>
      </c>
      <c r="O612" s="33">
        <f>Ocupacao_Calendario!L612*C612*30</f>
        <v>3816</v>
      </c>
      <c r="P612" s="33">
        <f>Ocupacao_Calendario!M612*C612*31</f>
        <v>3795.33</v>
      </c>
      <c r="Q612" s="33">
        <f t="shared" si="1"/>
        <v>44831.64</v>
      </c>
      <c r="R612" s="33">
        <f>IFS(D612=2,vacation_home_main_costs!$M$2,D612=3,vacation_home_main_costs!$M$3,D612=4,vacation_home_main_costs!$M$4,D612=5,vacation_home_main_costs!$M$5,D612=6,vacation_home_main_costs!$M$6)</f>
        <v>40660</v>
      </c>
      <c r="S612" s="33">
        <f t="shared" si="36"/>
        <v>4171.64</v>
      </c>
      <c r="T612" s="34" t="str">
        <f t="shared" si="3"/>
        <v>Lucro</v>
      </c>
    </row>
    <row r="613" ht="12.75" customHeight="1">
      <c r="A613" s="8">
        <v>2.0000027E7</v>
      </c>
      <c r="B613" s="30" t="s">
        <v>657</v>
      </c>
      <c r="C613" s="11">
        <v>129.0</v>
      </c>
      <c r="D613" s="24">
        <v>4.0</v>
      </c>
      <c r="E613" s="33">
        <f>Ocupacao_Calendario!B613*C613*31</f>
        <v>2439.39</v>
      </c>
      <c r="F613" s="33">
        <f>Ocupacao_Calendario!C613*C613*28</f>
        <v>2456.16</v>
      </c>
      <c r="G613" s="33">
        <f>Ocupacao_Calendario!D613*C613*31</f>
        <v>2519.37</v>
      </c>
      <c r="H613" s="33">
        <f>Ocupacao_Calendario!E613*C613*30</f>
        <v>2167.2</v>
      </c>
      <c r="I613" s="33">
        <f>Ocupacao_Calendario!F613*C613*31</f>
        <v>3199.2</v>
      </c>
      <c r="J613" s="33">
        <f>Ocupacao_Calendario!G613*C613*30</f>
        <v>2670.3</v>
      </c>
      <c r="K613" s="33">
        <f>Ocupacao_Calendario!H613*C613*31</f>
        <v>2799.3</v>
      </c>
      <c r="L613" s="33">
        <f>Ocupacao_Calendario!I613*C613*31</f>
        <v>3959.01</v>
      </c>
      <c r="M613" s="33">
        <f>Ocupacao_Calendario!J613*C613*30</f>
        <v>3173.4</v>
      </c>
      <c r="N613" s="33">
        <f>Ocupacao_Calendario!K613*C613*31</f>
        <v>3559.11</v>
      </c>
      <c r="O613" s="33">
        <f>Ocupacao_Calendario!L613*C613*30</f>
        <v>3599.1</v>
      </c>
      <c r="P613" s="33">
        <f>Ocupacao_Calendario!M613*C613*31</f>
        <v>3799.05</v>
      </c>
      <c r="Q613" s="33">
        <f t="shared" si="1"/>
        <v>36340.59</v>
      </c>
      <c r="R613" s="33">
        <f>IFS(D613=2,vacation_home_main_costs!$M$2,D613=3,vacation_home_main_costs!$M$3,D613=4,vacation_home_main_costs!$M$4,D613=5,vacation_home_main_costs!$M$5,D613=6,vacation_home_main_costs!$M$6)</f>
        <v>40660</v>
      </c>
      <c r="S613" s="33">
        <f t="shared" si="36"/>
        <v>-4319.41</v>
      </c>
      <c r="T613" s="34" t="str">
        <f t="shared" si="3"/>
        <v>Prejuizo</v>
      </c>
    </row>
    <row r="614" ht="12.75" customHeight="1">
      <c r="A614" s="8">
        <v>2.0000028E7</v>
      </c>
      <c r="B614" s="30" t="s">
        <v>658</v>
      </c>
      <c r="C614" s="11">
        <v>122.0</v>
      </c>
      <c r="D614" s="24">
        <v>3.0</v>
      </c>
      <c r="E614" s="33">
        <f>Ocupacao_Calendario!B614*C614*31</f>
        <v>3592.9</v>
      </c>
      <c r="F614" s="33">
        <f>Ocupacao_Calendario!C614*C614*28</f>
        <v>2937.76</v>
      </c>
      <c r="G614" s="33">
        <f>Ocupacao_Calendario!D614*C614*31</f>
        <v>2609.58</v>
      </c>
      <c r="H614" s="33">
        <f>Ocupacao_Calendario!E614*C614*30</f>
        <v>2635.2</v>
      </c>
      <c r="I614" s="33">
        <f>Ocupacao_Calendario!F614*C614*31</f>
        <v>2987.78</v>
      </c>
      <c r="J614" s="33">
        <f>Ocupacao_Calendario!G614*C614*30</f>
        <v>2891.4</v>
      </c>
      <c r="K614" s="33">
        <f>Ocupacao_Calendario!H614*C614*31</f>
        <v>3214.7</v>
      </c>
      <c r="L614" s="33">
        <f>Ocupacao_Calendario!I614*C614*31</f>
        <v>3744.18</v>
      </c>
      <c r="M614" s="33">
        <f>Ocupacao_Calendario!J614*C614*30</f>
        <v>2891.4</v>
      </c>
      <c r="N614" s="33">
        <f>Ocupacao_Calendario!K614*C614*31</f>
        <v>3479.44</v>
      </c>
      <c r="O614" s="33">
        <f>Ocupacao_Calendario!L614*C614*30</f>
        <v>2671.8</v>
      </c>
      <c r="P614" s="33">
        <f>Ocupacao_Calendario!M614*C614*31</f>
        <v>2912.14</v>
      </c>
      <c r="Q614" s="33">
        <f t="shared" si="1"/>
        <v>36568.28</v>
      </c>
      <c r="R614" s="33">
        <f>IFS(D614=2,vacation_home_main_costs!$M$2,D614=3,vacation_home_main_costs!$M$3,D614=4,vacation_home_main_costs!$M$4,D614=5,vacation_home_main_costs!$M$5,D614=6,vacation_home_main_costs!$M$6)</f>
        <v>34800</v>
      </c>
      <c r="S614" s="33">
        <f t="shared" si="36"/>
        <v>1768.28</v>
      </c>
      <c r="T614" s="34" t="str">
        <f t="shared" si="3"/>
        <v>Lucro</v>
      </c>
    </row>
    <row r="615" ht="12.75" customHeight="1">
      <c r="A615" s="8">
        <v>2.0000029E7</v>
      </c>
      <c r="B615" s="30" t="s">
        <v>659</v>
      </c>
      <c r="C615" s="11">
        <v>133.0</v>
      </c>
      <c r="D615" s="24">
        <v>4.0</v>
      </c>
      <c r="E615" s="33">
        <f>Ocupacao_Calendario!B615*C615*31</f>
        <v>3298.4</v>
      </c>
      <c r="F615" s="33">
        <f>Ocupacao_Calendario!C615*C615*28</f>
        <v>3724</v>
      </c>
      <c r="G615" s="33">
        <f>Ocupacao_Calendario!D615*C615*31</f>
        <v>3174.71</v>
      </c>
      <c r="H615" s="33">
        <f>Ocupacao_Calendario!E615*C615*30</f>
        <v>1995</v>
      </c>
      <c r="I615" s="33">
        <f>Ocupacao_Calendario!F615*C615*31</f>
        <v>3257.17</v>
      </c>
      <c r="J615" s="33">
        <f>Ocupacao_Calendario!G615*C615*30</f>
        <v>2952.6</v>
      </c>
      <c r="K615" s="33">
        <f>Ocupacao_Calendario!H615*C615*31</f>
        <v>3339.63</v>
      </c>
      <c r="L615" s="33">
        <f>Ocupacao_Calendario!I615*C615*31</f>
        <v>3875.62</v>
      </c>
      <c r="M615" s="33">
        <f>Ocupacao_Calendario!J615*C615*30</f>
        <v>3710.7</v>
      </c>
      <c r="N615" s="33">
        <f>Ocupacao_Calendario!K615*C615*31</f>
        <v>3009.79</v>
      </c>
      <c r="O615" s="33">
        <f>Ocupacao_Calendario!L615*C615*30</f>
        <v>3630.9</v>
      </c>
      <c r="P615" s="33">
        <f>Ocupacao_Calendario!M615*C615*31</f>
        <v>4081.77</v>
      </c>
      <c r="Q615" s="33">
        <f t="shared" si="1"/>
        <v>40050.29</v>
      </c>
      <c r="R615" s="33">
        <f>IFS(D615=2,vacation_home_main_costs!$M$2,D615=3,vacation_home_main_costs!$M$3,D615=4,vacation_home_main_costs!$M$4,D615=5,vacation_home_main_costs!$M$5,D615=6,vacation_home_main_costs!$M$6)</f>
        <v>40660</v>
      </c>
      <c r="S615" s="33">
        <f t="shared" si="36"/>
        <v>-609.71</v>
      </c>
      <c r="T615" s="34" t="str">
        <f t="shared" si="3"/>
        <v>Prejuizo</v>
      </c>
    </row>
    <row r="616" ht="12.75" customHeight="1">
      <c r="A616" s="8">
        <v>2.000003E7</v>
      </c>
      <c r="B616" s="30" t="s">
        <v>660</v>
      </c>
      <c r="C616" s="11">
        <v>122.0</v>
      </c>
      <c r="D616" s="24">
        <v>3.0</v>
      </c>
      <c r="E616" s="33">
        <f>Ocupacao_Calendario!B616*C616*31</f>
        <v>2685.22</v>
      </c>
      <c r="F616" s="33">
        <f>Ocupacao_Calendario!C616*C616*28</f>
        <v>2630.32</v>
      </c>
      <c r="G616" s="33">
        <f>Ocupacao_Calendario!D616*C616*31</f>
        <v>1928.82</v>
      </c>
      <c r="H616" s="33">
        <f>Ocupacao_Calendario!E616*C616*30</f>
        <v>2635.2</v>
      </c>
      <c r="I616" s="33">
        <f>Ocupacao_Calendario!F616*C616*31</f>
        <v>2155.74</v>
      </c>
      <c r="J616" s="33">
        <f>Ocupacao_Calendario!G616*C616*30</f>
        <v>3330.6</v>
      </c>
      <c r="K616" s="33">
        <f>Ocupacao_Calendario!H616*C616*31</f>
        <v>3101.24</v>
      </c>
      <c r="L616" s="33">
        <f>Ocupacao_Calendario!I616*C616*31</f>
        <v>2647.4</v>
      </c>
      <c r="M616" s="33">
        <f>Ocupacao_Calendario!J616*C616*30</f>
        <v>3403.8</v>
      </c>
      <c r="N616" s="33">
        <f>Ocupacao_Calendario!K616*C616*31</f>
        <v>3101.24</v>
      </c>
      <c r="O616" s="33">
        <f>Ocupacao_Calendario!L616*C616*30</f>
        <v>2854.8</v>
      </c>
      <c r="P616" s="33">
        <f>Ocupacao_Calendario!M616*C616*31</f>
        <v>3365.98</v>
      </c>
      <c r="Q616" s="33">
        <f t="shared" si="1"/>
        <v>33840.36</v>
      </c>
      <c r="R616" s="33">
        <f>IFS(D616=2,vacation_home_main_costs!$M$2,D616=3,vacation_home_main_costs!$M$3,D616=4,vacation_home_main_costs!$M$4,D616=5,vacation_home_main_costs!$M$5,D616=6,vacation_home_main_costs!$M$6)</f>
        <v>34800</v>
      </c>
      <c r="S616" s="33">
        <f t="shared" si="36"/>
        <v>-959.64</v>
      </c>
      <c r="T616" s="34" t="str">
        <f t="shared" si="3"/>
        <v>Prejuizo</v>
      </c>
    </row>
    <row r="617" ht="12.75" customHeight="1">
      <c r="A617" s="8">
        <v>2.0000031E7</v>
      </c>
      <c r="B617" s="30" t="s">
        <v>661</v>
      </c>
      <c r="C617" s="11">
        <v>133.0</v>
      </c>
      <c r="D617" s="24">
        <v>4.0</v>
      </c>
      <c r="E617" s="33">
        <f>Ocupacao_Calendario!B617*C617*31</f>
        <v>3545.78</v>
      </c>
      <c r="F617" s="33">
        <f>Ocupacao_Calendario!C617*C617*28</f>
        <v>3090.92</v>
      </c>
      <c r="G617" s="33">
        <f>Ocupacao_Calendario!D617*C617*31</f>
        <v>2844.87</v>
      </c>
      <c r="H617" s="33">
        <f>Ocupacao_Calendario!E617*C617*30</f>
        <v>2234.4</v>
      </c>
      <c r="I617" s="33">
        <f>Ocupacao_Calendario!F617*C617*31</f>
        <v>3298.4</v>
      </c>
      <c r="J617" s="33">
        <f>Ocupacao_Calendario!G617*C617*30</f>
        <v>3790.5</v>
      </c>
      <c r="K617" s="33">
        <f>Ocupacao_Calendario!H617*C617*31</f>
        <v>3545.78</v>
      </c>
      <c r="L617" s="33">
        <f>Ocupacao_Calendario!I617*C617*31</f>
        <v>3628.24</v>
      </c>
      <c r="M617" s="33">
        <f>Ocupacao_Calendario!J617*C617*30</f>
        <v>3391.5</v>
      </c>
      <c r="N617" s="33">
        <f>Ocupacao_Calendario!K617*C617*31</f>
        <v>3875.62</v>
      </c>
      <c r="O617" s="33">
        <f>Ocupacao_Calendario!L617*C617*30</f>
        <v>2952.6</v>
      </c>
      <c r="P617" s="33">
        <f>Ocupacao_Calendario!M617*C617*31</f>
        <v>3834.39</v>
      </c>
      <c r="Q617" s="33">
        <f t="shared" si="1"/>
        <v>40033</v>
      </c>
      <c r="R617" s="33">
        <f>IFS(D617=2,vacation_home_main_costs!$M$2,D617=3,vacation_home_main_costs!$M$3,D617=4,vacation_home_main_costs!$M$4,D617=5,vacation_home_main_costs!$M$5,D617=6,vacation_home_main_costs!$M$6)</f>
        <v>40660</v>
      </c>
      <c r="S617" s="33">
        <f t="shared" si="36"/>
        <v>-627</v>
      </c>
      <c r="T617" s="34" t="str">
        <f t="shared" si="3"/>
        <v>Prejuizo</v>
      </c>
    </row>
    <row r="618" ht="12.75" customHeight="1">
      <c r="A618" s="8">
        <v>2.0000032E7</v>
      </c>
      <c r="B618" s="30" t="s">
        <v>662</v>
      </c>
      <c r="C618" s="11">
        <v>189.0</v>
      </c>
      <c r="D618" s="24">
        <v>4.0</v>
      </c>
      <c r="E618" s="33">
        <f>Ocupacao_Calendario!B618*C618*31</f>
        <v>5566.05</v>
      </c>
      <c r="F618" s="33">
        <f>Ocupacao_Calendario!C618*C618*28</f>
        <v>4233.6</v>
      </c>
      <c r="G618" s="33">
        <f>Ocupacao_Calendario!D618*C618*31</f>
        <v>2695.14</v>
      </c>
      <c r="H618" s="33">
        <f>Ocupacao_Calendario!E618*C618*30</f>
        <v>4025.7</v>
      </c>
      <c r="I618" s="33">
        <f>Ocupacao_Calendario!F618*C618*31</f>
        <v>3632.58</v>
      </c>
      <c r="J618" s="33">
        <f>Ocupacao_Calendario!G618*C618*30</f>
        <v>5046.3</v>
      </c>
      <c r="K618" s="33">
        <f>Ocupacao_Calendario!H618*C618*31</f>
        <v>5155.92</v>
      </c>
      <c r="L618" s="33">
        <f>Ocupacao_Calendario!I618*C618*31</f>
        <v>4335.66</v>
      </c>
      <c r="M618" s="33">
        <f>Ocupacao_Calendario!J618*C618*30</f>
        <v>4195.8</v>
      </c>
      <c r="N618" s="33">
        <f>Ocupacao_Calendario!K618*C618*31</f>
        <v>5448.87</v>
      </c>
      <c r="O618" s="33">
        <f>Ocupacao_Calendario!L618*C618*30</f>
        <v>5670</v>
      </c>
      <c r="P618" s="33">
        <f>Ocupacao_Calendario!M618*C618*31</f>
        <v>5683.23</v>
      </c>
      <c r="Q618" s="33">
        <f t="shared" si="1"/>
        <v>55688.85</v>
      </c>
      <c r="R618" s="33">
        <f>IFS(D618=2,vacation_home_main_costs!$M$2,D618=3,vacation_home_main_costs!$M$3,D618=4,vacation_home_main_costs!$M$4,D618=5,vacation_home_main_costs!$M$5,D618=6,vacation_home_main_costs!$M$6)</f>
        <v>40660</v>
      </c>
      <c r="S618" s="33">
        <f t="shared" si="36"/>
        <v>15028.85</v>
      </c>
      <c r="T618" s="34" t="str">
        <f t="shared" si="3"/>
        <v>Lucro</v>
      </c>
    </row>
    <row r="619" ht="12.75" customHeight="1">
      <c r="A619" s="8">
        <v>2.0000033E7</v>
      </c>
      <c r="B619" s="30" t="s">
        <v>663</v>
      </c>
      <c r="C619" s="11">
        <v>189.0</v>
      </c>
      <c r="D619" s="24">
        <v>5.0</v>
      </c>
      <c r="E619" s="33">
        <f>Ocupacao_Calendario!B619*C619*31</f>
        <v>4101.3</v>
      </c>
      <c r="F619" s="33">
        <f>Ocupacao_Calendario!C619*C619*28</f>
        <v>5027.4</v>
      </c>
      <c r="G619" s="33">
        <f>Ocupacao_Calendario!D619*C619*31</f>
        <v>3749.76</v>
      </c>
      <c r="H619" s="33">
        <f>Ocupacao_Calendario!E619*C619*30</f>
        <v>4536</v>
      </c>
      <c r="I619" s="33">
        <f>Ocupacao_Calendario!F619*C619*31</f>
        <v>4277.07</v>
      </c>
      <c r="J619" s="33">
        <f>Ocupacao_Calendario!G619*C619*30</f>
        <v>4706.1</v>
      </c>
      <c r="K619" s="33">
        <f>Ocupacao_Calendario!H619*C619*31</f>
        <v>5859</v>
      </c>
      <c r="L619" s="33">
        <f>Ocupacao_Calendario!I619*C619*31</f>
        <v>4862.97</v>
      </c>
      <c r="M619" s="33">
        <f>Ocupacao_Calendario!J619*C619*30</f>
        <v>5443.2</v>
      </c>
      <c r="N619" s="33">
        <f>Ocupacao_Calendario!K619*C619*31</f>
        <v>4511.43</v>
      </c>
      <c r="O619" s="33">
        <f>Ocupacao_Calendario!L619*C619*30</f>
        <v>5046.3</v>
      </c>
      <c r="P619" s="33">
        <f>Ocupacao_Calendario!M619*C619*31</f>
        <v>5331.69</v>
      </c>
      <c r="Q619" s="33">
        <f t="shared" si="1"/>
        <v>57452.22</v>
      </c>
      <c r="R619" s="33">
        <f>IFS(D619=2,vacation_home_main_costs!$M$2,D619=3,vacation_home_main_costs!$M$3,D619=4,vacation_home_main_costs!$M$4,D619=5,vacation_home_main_costs!$M$5,D619=6,vacation_home_main_costs!$M$6)</f>
        <v>45400</v>
      </c>
      <c r="S619" s="33">
        <f t="shared" si="36"/>
        <v>12052.22</v>
      </c>
      <c r="T619" s="34" t="str">
        <f t="shared" si="3"/>
        <v>Lucro</v>
      </c>
    </row>
    <row r="620" ht="12.75" customHeight="1">
      <c r="A620" s="8">
        <v>2.0000034E7</v>
      </c>
      <c r="B620" s="30" t="s">
        <v>664</v>
      </c>
      <c r="C620" s="11">
        <v>159.0</v>
      </c>
      <c r="D620" s="24">
        <v>4.0</v>
      </c>
      <c r="E620" s="33">
        <f>Ocupacao_Calendario!B620*C620*31</f>
        <v>3893.91</v>
      </c>
      <c r="F620" s="33">
        <f>Ocupacao_Calendario!C620*C620*28</f>
        <v>3695.16</v>
      </c>
      <c r="G620" s="33">
        <f>Ocupacao_Calendario!D620*C620*31</f>
        <v>2316.63</v>
      </c>
      <c r="H620" s="33">
        <f>Ocupacao_Calendario!E620*C620*30</f>
        <v>3195.9</v>
      </c>
      <c r="I620" s="33">
        <f>Ocupacao_Calendario!F620*C620*31</f>
        <v>3154.56</v>
      </c>
      <c r="J620" s="33">
        <f>Ocupacao_Calendario!G620*C620*30</f>
        <v>3816</v>
      </c>
      <c r="K620" s="33">
        <f>Ocupacao_Calendario!H620*C620*31</f>
        <v>3548.88</v>
      </c>
      <c r="L620" s="33">
        <f>Ocupacao_Calendario!I620*C620*31</f>
        <v>4534.68</v>
      </c>
      <c r="M620" s="33">
        <f>Ocupacao_Calendario!J620*C620*30</f>
        <v>4770</v>
      </c>
      <c r="N620" s="33">
        <f>Ocupacao_Calendario!K620*C620*31</f>
        <v>4091.07</v>
      </c>
      <c r="O620" s="33">
        <f>Ocupacao_Calendario!L620*C620*30</f>
        <v>4388.4</v>
      </c>
      <c r="P620" s="33">
        <f>Ocupacao_Calendario!M620*C620*31</f>
        <v>4288.23</v>
      </c>
      <c r="Q620" s="33">
        <f t="shared" si="1"/>
        <v>45693.42</v>
      </c>
      <c r="R620" s="33">
        <f>IFS(D620=2,vacation_home_main_costs!$M$2,D620=3,vacation_home_main_costs!$M$3,D620=4,vacation_home_main_costs!$M$4,D620=5,vacation_home_main_costs!$M$5,D620=6,vacation_home_main_costs!$M$6)</f>
        <v>40660</v>
      </c>
      <c r="S620" s="33">
        <f t="shared" si="36"/>
        <v>5033.42</v>
      </c>
      <c r="T620" s="34" t="str">
        <f t="shared" si="3"/>
        <v>Lucro</v>
      </c>
    </row>
    <row r="621" ht="12.75" customHeight="1">
      <c r="A621" s="8">
        <v>2.0000035E7</v>
      </c>
      <c r="B621" s="30" t="s">
        <v>665</v>
      </c>
      <c r="C621" s="11">
        <v>109.0</v>
      </c>
      <c r="D621" s="24">
        <v>4.0</v>
      </c>
      <c r="E621" s="33">
        <f>Ocupacao_Calendario!B621*C621*31</f>
        <v>3041.1</v>
      </c>
      <c r="F621" s="33">
        <f>Ocupacao_Calendario!C621*C621*28</f>
        <v>2411.08</v>
      </c>
      <c r="G621" s="33">
        <f>Ocupacao_Calendario!D621*C621*31</f>
        <v>2196.35</v>
      </c>
      <c r="H621" s="33">
        <f>Ocupacao_Calendario!E621*C621*30</f>
        <v>2027.4</v>
      </c>
      <c r="I621" s="33">
        <f>Ocupacao_Calendario!F621*C621*31</f>
        <v>1892.24</v>
      </c>
      <c r="J621" s="33">
        <f>Ocupacao_Calendario!G621*C621*30</f>
        <v>2125.5</v>
      </c>
      <c r="K621" s="33">
        <f>Ocupacao_Calendario!H621*C621*31</f>
        <v>2399.09</v>
      </c>
      <c r="L621" s="33">
        <f>Ocupacao_Calendario!I621*C621*31</f>
        <v>2973.52</v>
      </c>
      <c r="M621" s="33">
        <f>Ocupacao_Calendario!J621*C621*30</f>
        <v>3171.9</v>
      </c>
      <c r="N621" s="33">
        <f>Ocupacao_Calendario!K621*C621*31</f>
        <v>2736.99</v>
      </c>
      <c r="O621" s="33">
        <f>Ocupacao_Calendario!L621*C621*30</f>
        <v>2844.9</v>
      </c>
      <c r="P621" s="33">
        <f>Ocupacao_Calendario!M621*C621*31</f>
        <v>2703.2</v>
      </c>
      <c r="Q621" s="33">
        <f t="shared" si="1"/>
        <v>30523.27</v>
      </c>
      <c r="R621" s="33">
        <f>IFS(D621=2,vacation_home_main_costs!$M$2,D621=3,vacation_home_main_costs!$M$3,D621=4,vacation_home_main_costs!$M$4,D621=5,vacation_home_main_costs!$M$5,D621=6,vacation_home_main_costs!$M$6)</f>
        <v>40660</v>
      </c>
      <c r="S621" s="33">
        <f t="shared" si="36"/>
        <v>-10136.73</v>
      </c>
      <c r="T621" s="34" t="str">
        <f t="shared" si="3"/>
        <v>Prejuizo</v>
      </c>
    </row>
    <row r="622" ht="12.75" customHeight="1">
      <c r="A622" s="8">
        <v>2.0000036E7</v>
      </c>
      <c r="B622" s="30" t="s">
        <v>666</v>
      </c>
      <c r="C622" s="11">
        <v>159.0</v>
      </c>
      <c r="D622" s="24">
        <v>4.0</v>
      </c>
      <c r="E622" s="33">
        <f>Ocupacao_Calendario!B622*C622*31</f>
        <v>3154.56</v>
      </c>
      <c r="F622" s="33">
        <f>Ocupacao_Calendario!C622*C622*28</f>
        <v>4273.92</v>
      </c>
      <c r="G622" s="33">
        <f>Ocupacao_Calendario!D622*C622*31</f>
        <v>3844.62</v>
      </c>
      <c r="H622" s="33">
        <f>Ocupacao_Calendario!E622*C622*30</f>
        <v>3386.7</v>
      </c>
      <c r="I622" s="33">
        <f>Ocupacao_Calendario!F622*C622*31</f>
        <v>3006.69</v>
      </c>
      <c r="J622" s="33">
        <f>Ocupacao_Calendario!G622*C622*30</f>
        <v>3195.9</v>
      </c>
      <c r="K622" s="33">
        <f>Ocupacao_Calendario!H622*C622*31</f>
        <v>4583.97</v>
      </c>
      <c r="L622" s="33">
        <f>Ocupacao_Calendario!I622*C622*31</f>
        <v>4830.42</v>
      </c>
      <c r="M622" s="33">
        <f>Ocupacao_Calendario!J622*C622*30</f>
        <v>4388.4</v>
      </c>
      <c r="N622" s="33">
        <f>Ocupacao_Calendario!K622*C622*31</f>
        <v>3992.49</v>
      </c>
      <c r="O622" s="33">
        <f>Ocupacao_Calendario!L622*C622*30</f>
        <v>3768.3</v>
      </c>
      <c r="P622" s="33">
        <f>Ocupacao_Calendario!M622*C622*31</f>
        <v>4929</v>
      </c>
      <c r="Q622" s="33">
        <f t="shared" si="1"/>
        <v>47354.97</v>
      </c>
      <c r="R622" s="33">
        <f>IFS(D622=2,vacation_home_main_costs!$M$2,D622=3,vacation_home_main_costs!$M$3,D622=4,vacation_home_main_costs!$M$4,D622=5,vacation_home_main_costs!$M$5,D622=6,vacation_home_main_costs!$M$6)</f>
        <v>40660</v>
      </c>
      <c r="S622" s="33">
        <f t="shared" si="36"/>
        <v>6694.97</v>
      </c>
      <c r="T622" s="34" t="str">
        <f t="shared" si="3"/>
        <v>Lucro</v>
      </c>
    </row>
    <row r="623" ht="12.75" customHeight="1">
      <c r="A623" s="8">
        <v>2.0000037E7</v>
      </c>
      <c r="B623" s="30" t="s">
        <v>667</v>
      </c>
      <c r="C623" s="11">
        <v>109.0</v>
      </c>
      <c r="D623" s="24">
        <v>4.0</v>
      </c>
      <c r="E623" s="33">
        <f>Ocupacao_Calendario!B623*C623*31</f>
        <v>2736.99</v>
      </c>
      <c r="F623" s="33">
        <f>Ocupacao_Calendario!C623*C623*28</f>
        <v>2746.8</v>
      </c>
      <c r="G623" s="33">
        <f>Ocupacao_Calendario!D623*C623*31</f>
        <v>1621.92</v>
      </c>
      <c r="H623" s="33">
        <f>Ocupacao_Calendario!E623*C623*30</f>
        <v>1635</v>
      </c>
      <c r="I623" s="33">
        <f>Ocupacao_Calendario!F623*C623*31</f>
        <v>1757.08</v>
      </c>
      <c r="J623" s="33">
        <f>Ocupacao_Calendario!G623*C623*30</f>
        <v>2844.9</v>
      </c>
      <c r="K623" s="33">
        <f>Ocupacao_Calendario!H623*C623*31</f>
        <v>2601.83</v>
      </c>
      <c r="L623" s="33">
        <f>Ocupacao_Calendario!I623*C623*31</f>
        <v>2365.3</v>
      </c>
      <c r="M623" s="33">
        <f>Ocupacao_Calendario!J623*C623*30</f>
        <v>2616</v>
      </c>
      <c r="N623" s="33">
        <f>Ocupacao_Calendario!K623*C623*31</f>
        <v>3243.84</v>
      </c>
      <c r="O623" s="33">
        <f>Ocupacao_Calendario!L623*C623*30</f>
        <v>3008.4</v>
      </c>
      <c r="P623" s="33">
        <f>Ocupacao_Calendario!M623*C623*31</f>
        <v>2838.36</v>
      </c>
      <c r="Q623" s="33">
        <f t="shared" si="1"/>
        <v>30016.42</v>
      </c>
      <c r="R623" s="33">
        <f>IFS(D623=2,vacation_home_main_costs!$M$2,D623=3,vacation_home_main_costs!$M$3,D623=4,vacation_home_main_costs!$M$4,D623=5,vacation_home_main_costs!$M$5,D623=6,vacation_home_main_costs!$M$6)</f>
        <v>40660</v>
      </c>
      <c r="S623" s="33">
        <f t="shared" si="36"/>
        <v>-10643.58</v>
      </c>
      <c r="T623" s="34" t="str">
        <f t="shared" si="3"/>
        <v>Prejuizo</v>
      </c>
    </row>
    <row r="624" ht="12.75" customHeight="1">
      <c r="A624" s="8">
        <v>2.0000038E7</v>
      </c>
      <c r="B624" s="30" t="s">
        <v>668</v>
      </c>
      <c r="C624" s="11">
        <v>159.0</v>
      </c>
      <c r="D624" s="24">
        <v>4.0</v>
      </c>
      <c r="E624" s="33">
        <f>Ocupacao_Calendario!B624*C624*31</f>
        <v>3548.88</v>
      </c>
      <c r="F624" s="33">
        <f>Ocupacao_Calendario!C624*C624*28</f>
        <v>3784.2</v>
      </c>
      <c r="G624" s="33">
        <f>Ocupacao_Calendario!D624*C624*31</f>
        <v>3844.62</v>
      </c>
      <c r="H624" s="33">
        <f>Ocupacao_Calendario!E624*C624*30</f>
        <v>2623.5</v>
      </c>
      <c r="I624" s="33">
        <f>Ocupacao_Calendario!F624*C624*31</f>
        <v>2119.47</v>
      </c>
      <c r="J624" s="33">
        <f>Ocupacao_Calendario!G624*C624*30</f>
        <v>3529.8</v>
      </c>
      <c r="K624" s="33">
        <f>Ocupacao_Calendario!H624*C624*31</f>
        <v>4731.84</v>
      </c>
      <c r="L624" s="33">
        <f>Ocupacao_Calendario!I624*C624*31</f>
        <v>3647.46</v>
      </c>
      <c r="M624" s="33">
        <f>Ocupacao_Calendario!J624*C624*30</f>
        <v>3625.2</v>
      </c>
      <c r="N624" s="33">
        <f>Ocupacao_Calendario!K624*C624*31</f>
        <v>3499.59</v>
      </c>
      <c r="O624" s="33">
        <f>Ocupacao_Calendario!L624*C624*30</f>
        <v>4102.2</v>
      </c>
      <c r="P624" s="33">
        <f>Ocupacao_Calendario!M624*C624*31</f>
        <v>4238.94</v>
      </c>
      <c r="Q624" s="33">
        <f t="shared" si="1"/>
        <v>43295.7</v>
      </c>
      <c r="R624" s="33">
        <f>IFS(D624=2,vacation_home_main_costs!$M$2,D624=3,vacation_home_main_costs!$M$3,D624=4,vacation_home_main_costs!$M$4,D624=5,vacation_home_main_costs!$M$5,D624=6,vacation_home_main_costs!$M$6)</f>
        <v>40660</v>
      </c>
      <c r="S624" s="33">
        <f t="shared" si="36"/>
        <v>2635.7</v>
      </c>
      <c r="T624" s="34" t="str">
        <f t="shared" si="3"/>
        <v>Lucro</v>
      </c>
    </row>
    <row r="625" ht="12.75" customHeight="1">
      <c r="A625" s="8">
        <v>2.0000039E7</v>
      </c>
      <c r="B625" s="30" t="s">
        <v>669</v>
      </c>
      <c r="C625" s="11">
        <v>289.0</v>
      </c>
      <c r="D625" s="24">
        <v>6.0</v>
      </c>
      <c r="E625" s="33">
        <f>Ocupacao_Calendario!B625*C625*31</f>
        <v>7973.51</v>
      </c>
      <c r="F625" s="33">
        <f>Ocupacao_Calendario!C625*C625*28</f>
        <v>6635.44</v>
      </c>
      <c r="G625" s="33">
        <f>Ocupacao_Calendario!D625*C625*31</f>
        <v>6540.07</v>
      </c>
      <c r="H625" s="33">
        <f>Ocupacao_Calendario!E625*C625*30</f>
        <v>4941.9</v>
      </c>
      <c r="I625" s="33">
        <f>Ocupacao_Calendario!F625*C625*31</f>
        <v>6450.48</v>
      </c>
      <c r="J625" s="33">
        <f>Ocupacao_Calendario!G625*C625*30</f>
        <v>6329.1</v>
      </c>
      <c r="K625" s="33">
        <f>Ocupacao_Calendario!H625*C625*31</f>
        <v>7794.33</v>
      </c>
      <c r="L625" s="33">
        <f>Ocupacao_Calendario!I625*C625*31</f>
        <v>6540.07</v>
      </c>
      <c r="M625" s="33">
        <f>Ocupacao_Calendario!J625*C625*30</f>
        <v>8236.5</v>
      </c>
      <c r="N625" s="33">
        <f>Ocupacao_Calendario!K625*C625*31</f>
        <v>8779.82</v>
      </c>
      <c r="O625" s="33">
        <f>Ocupacao_Calendario!L625*C625*30</f>
        <v>6242.4</v>
      </c>
      <c r="P625" s="33">
        <f>Ocupacao_Calendario!M625*C625*31</f>
        <v>6092.12</v>
      </c>
      <c r="Q625" s="33">
        <f t="shared" si="1"/>
        <v>82555.74</v>
      </c>
      <c r="R625" s="33">
        <f>IFS(D625=2,vacation_home_main_costs!$M$2,D625=3,vacation_home_main_costs!$M$3,D625=4,vacation_home_main_costs!$M$4,D625=5,vacation_home_main_costs!$M$5,D625=6,vacation_home_main_costs!$M$6)</f>
        <v>51900</v>
      </c>
      <c r="S625" s="33">
        <f t="shared" si="36"/>
        <v>30655.74</v>
      </c>
      <c r="T625" s="34" t="str">
        <f t="shared" si="3"/>
        <v>Lucro</v>
      </c>
    </row>
    <row r="626" ht="12.75" customHeight="1">
      <c r="A626" s="8">
        <v>2.000004E7</v>
      </c>
      <c r="B626" s="30" t="s">
        <v>670</v>
      </c>
      <c r="C626" s="11">
        <v>289.0</v>
      </c>
      <c r="D626" s="24">
        <v>6.0</v>
      </c>
      <c r="E626" s="33">
        <f>Ocupacao_Calendario!B626*C626*31</f>
        <v>6360.89</v>
      </c>
      <c r="F626" s="33">
        <f>Ocupacao_Calendario!C626*C626*28</f>
        <v>7687.4</v>
      </c>
      <c r="G626" s="33">
        <f>Ocupacao_Calendario!D626*C626*31</f>
        <v>3762.78</v>
      </c>
      <c r="H626" s="33">
        <f>Ocupacao_Calendario!E626*C626*30</f>
        <v>5635.5</v>
      </c>
      <c r="I626" s="33">
        <f>Ocupacao_Calendario!F626*C626*31</f>
        <v>6002.53</v>
      </c>
      <c r="J626" s="33">
        <f>Ocupacao_Calendario!G626*C626*30</f>
        <v>5982.3</v>
      </c>
      <c r="K626" s="33">
        <f>Ocupacao_Calendario!H626*C626*31</f>
        <v>8242.28</v>
      </c>
      <c r="L626" s="33">
        <f>Ocupacao_Calendario!I626*C626*31</f>
        <v>6450.48</v>
      </c>
      <c r="M626" s="33">
        <f>Ocupacao_Calendario!J626*C626*30</f>
        <v>8409.9</v>
      </c>
      <c r="N626" s="33">
        <f>Ocupacao_Calendario!K626*C626*31</f>
        <v>6540.07</v>
      </c>
      <c r="O626" s="33">
        <f>Ocupacao_Calendario!L626*C626*30</f>
        <v>6329.1</v>
      </c>
      <c r="P626" s="33">
        <f>Ocupacao_Calendario!M626*C626*31</f>
        <v>7525.56</v>
      </c>
      <c r="Q626" s="33">
        <f t="shared" si="1"/>
        <v>78928.79</v>
      </c>
      <c r="R626" s="33">
        <f>IFS(D626=2,vacation_home_main_costs!$M$2,D626=3,vacation_home_main_costs!$M$3,D626=4,vacation_home_main_costs!$M$4,D626=5,vacation_home_main_costs!$M$5,D626=6,vacation_home_main_costs!$M$6)</f>
        <v>51900</v>
      </c>
      <c r="S626" s="33">
        <f t="shared" si="36"/>
        <v>27028.79</v>
      </c>
      <c r="T626" s="34" t="str">
        <f t="shared" si="3"/>
        <v>Lucro</v>
      </c>
    </row>
    <row r="627" ht="12.75" customHeight="1">
      <c r="A627" s="8">
        <v>2.0000041E7</v>
      </c>
      <c r="B627" s="30" t="s">
        <v>671</v>
      </c>
      <c r="C627" s="11">
        <v>150.0</v>
      </c>
      <c r="D627" s="24">
        <v>4.0</v>
      </c>
      <c r="E627" s="33">
        <f>Ocupacao_Calendario!B627*C627*31</f>
        <v>3720</v>
      </c>
      <c r="F627" s="33">
        <f>Ocupacao_Calendario!C627*C627*28</f>
        <v>4200</v>
      </c>
      <c r="G627" s="33">
        <f>Ocupacao_Calendario!D627*C627*31</f>
        <v>2046</v>
      </c>
      <c r="H627" s="33">
        <f>Ocupacao_Calendario!E627*C627*30</f>
        <v>2430</v>
      </c>
      <c r="I627" s="33">
        <f>Ocupacao_Calendario!F627*C627*31</f>
        <v>3766.5</v>
      </c>
      <c r="J627" s="33">
        <f>Ocupacao_Calendario!G627*C627*30</f>
        <v>4050</v>
      </c>
      <c r="K627" s="33">
        <f>Ocupacao_Calendario!H627*C627*31</f>
        <v>3627</v>
      </c>
      <c r="L627" s="33">
        <f>Ocupacao_Calendario!I627*C627*31</f>
        <v>3906</v>
      </c>
      <c r="M627" s="33">
        <f>Ocupacao_Calendario!J627*C627*30</f>
        <v>3555</v>
      </c>
      <c r="N627" s="33">
        <f>Ocupacao_Calendario!K627*C627*31</f>
        <v>3441</v>
      </c>
      <c r="O627" s="33">
        <f>Ocupacao_Calendario!L627*C627*30</f>
        <v>3555</v>
      </c>
      <c r="P627" s="33">
        <f>Ocupacao_Calendario!M627*C627*31</f>
        <v>4417.5</v>
      </c>
      <c r="Q627" s="33">
        <f t="shared" si="1"/>
        <v>42714</v>
      </c>
      <c r="R627" s="33">
        <f>IFS(D627=2,vacation_home_main_costs!$M$2,D627=3,vacation_home_main_costs!$M$3,D627=4,vacation_home_main_costs!$M$4,D627=5,vacation_home_main_costs!$M$5,D627=6,vacation_home_main_costs!$M$6)</f>
        <v>40660</v>
      </c>
      <c r="S627" s="33">
        <f t="shared" si="36"/>
        <v>2054</v>
      </c>
      <c r="T627" s="34" t="str">
        <f t="shared" si="3"/>
        <v>Lucro</v>
      </c>
    </row>
    <row r="628" ht="12.75" customHeight="1">
      <c r="A628" s="8">
        <v>2.0000042E7</v>
      </c>
      <c r="B628" s="30" t="s">
        <v>672</v>
      </c>
      <c r="C628" s="11">
        <v>155.0</v>
      </c>
      <c r="D628" s="24">
        <v>4.0</v>
      </c>
      <c r="E628" s="33">
        <f>Ocupacao_Calendario!B628*C628*31</f>
        <v>3363.5</v>
      </c>
      <c r="F628" s="33">
        <f>Ocupacao_Calendario!C628*C628*28</f>
        <v>3949.4</v>
      </c>
      <c r="G628" s="33">
        <f>Ocupacao_Calendario!D628*C628*31</f>
        <v>2306.4</v>
      </c>
      <c r="H628" s="33">
        <f>Ocupacao_Calendario!E628*C628*30</f>
        <v>4185</v>
      </c>
      <c r="I628" s="33">
        <f>Ocupacao_Calendario!F628*C628*31</f>
        <v>1873.95</v>
      </c>
      <c r="J628" s="33">
        <f>Ocupacao_Calendario!G628*C628*30</f>
        <v>4650</v>
      </c>
      <c r="K628" s="33">
        <f>Ocupacao_Calendario!H628*C628*31</f>
        <v>4468.65</v>
      </c>
      <c r="L628" s="33">
        <f>Ocupacao_Calendario!I628*C628*31</f>
        <v>4276.45</v>
      </c>
      <c r="M628" s="33">
        <f>Ocupacao_Calendario!J628*C628*30</f>
        <v>4417.5</v>
      </c>
      <c r="N628" s="33">
        <f>Ocupacao_Calendario!K628*C628*31</f>
        <v>4660.85</v>
      </c>
      <c r="O628" s="33">
        <f>Ocupacao_Calendario!L628*C628*30</f>
        <v>4278</v>
      </c>
      <c r="P628" s="33">
        <f>Ocupacao_Calendario!M628*C628*31</f>
        <v>4324.5</v>
      </c>
      <c r="Q628" s="33">
        <f t="shared" si="1"/>
        <v>46754.2</v>
      </c>
      <c r="R628" s="33">
        <f>IFS(D628=2,vacation_home_main_costs!$M$2,D628=3,vacation_home_main_costs!$M$3,D628=4,vacation_home_main_costs!$M$4,D628=5,vacation_home_main_costs!$M$5,D628=6,vacation_home_main_costs!$M$6)</f>
        <v>40660</v>
      </c>
      <c r="S628" s="33">
        <f t="shared" si="36"/>
        <v>6094.2</v>
      </c>
      <c r="T628" s="34" t="str">
        <f t="shared" si="3"/>
        <v>Lucro</v>
      </c>
    </row>
    <row r="629" ht="12.75" customHeight="1">
      <c r="A629" s="8">
        <v>2.0000043E7</v>
      </c>
      <c r="B629" s="30" t="s">
        <v>673</v>
      </c>
      <c r="C629" s="11">
        <v>122.0</v>
      </c>
      <c r="D629" s="24">
        <v>3.0</v>
      </c>
      <c r="E629" s="33">
        <f>Ocupacao_Calendario!B629*C629*31</f>
        <v>3176.88</v>
      </c>
      <c r="F629" s="33">
        <f>Ocupacao_Calendario!C629*C629*28</f>
        <v>2971.92</v>
      </c>
      <c r="G629" s="33">
        <f>Ocupacao_Calendario!D629*C629*31</f>
        <v>1891</v>
      </c>
      <c r="H629" s="33">
        <f>Ocupacao_Calendario!E629*C629*30</f>
        <v>3257.4</v>
      </c>
      <c r="I629" s="33">
        <f>Ocupacao_Calendario!F629*C629*31</f>
        <v>1626.26</v>
      </c>
      <c r="J629" s="33">
        <f>Ocupacao_Calendario!G629*C629*30</f>
        <v>3220.8</v>
      </c>
      <c r="K629" s="33">
        <f>Ocupacao_Calendario!H629*C629*31</f>
        <v>3290.34</v>
      </c>
      <c r="L629" s="33">
        <f>Ocupacao_Calendario!I629*C629*31</f>
        <v>3176.88</v>
      </c>
      <c r="M629" s="33">
        <f>Ocupacao_Calendario!J629*C629*30</f>
        <v>3074.4</v>
      </c>
      <c r="N629" s="33">
        <f>Ocupacao_Calendario!K629*C629*31</f>
        <v>3290.34</v>
      </c>
      <c r="O629" s="33">
        <f>Ocupacao_Calendario!L629*C629*30</f>
        <v>3660</v>
      </c>
      <c r="P629" s="33">
        <f>Ocupacao_Calendario!M629*C629*31</f>
        <v>2949.96</v>
      </c>
      <c r="Q629" s="33">
        <f t="shared" si="1"/>
        <v>35586.18</v>
      </c>
      <c r="R629" s="33">
        <f>IFS(D629=2,vacation_home_main_costs!$M$2,D629=3,vacation_home_main_costs!$M$3,D629=4,vacation_home_main_costs!$M$4,D629=5,vacation_home_main_costs!$M$5,D629=6,vacation_home_main_costs!$M$6)</f>
        <v>34800</v>
      </c>
      <c r="S629" s="33">
        <f t="shared" si="36"/>
        <v>786.18</v>
      </c>
      <c r="T629" s="34" t="str">
        <f t="shared" si="3"/>
        <v>Lucro</v>
      </c>
    </row>
    <row r="630" ht="12.75" customHeight="1">
      <c r="A630" s="8">
        <v>2.0000044E7</v>
      </c>
      <c r="B630" s="30" t="s">
        <v>674</v>
      </c>
      <c r="C630" s="11">
        <v>133.0</v>
      </c>
      <c r="D630" s="24">
        <v>4.0</v>
      </c>
      <c r="E630" s="33">
        <f>Ocupacao_Calendario!B630*C630*31</f>
        <v>3793.16</v>
      </c>
      <c r="F630" s="33">
        <f>Ocupacao_Calendario!C630*C630*28</f>
        <v>2830.24</v>
      </c>
      <c r="G630" s="33">
        <f>Ocupacao_Calendario!D630*C630*31</f>
        <v>2102.73</v>
      </c>
      <c r="H630" s="33">
        <f>Ocupacao_Calendario!E630*C630*30</f>
        <v>2034.9</v>
      </c>
      <c r="I630" s="33">
        <f>Ocupacao_Calendario!F630*C630*31</f>
        <v>1855.35</v>
      </c>
      <c r="J630" s="33">
        <f>Ocupacao_Calendario!G630*C630*30</f>
        <v>3830.4</v>
      </c>
      <c r="K630" s="33">
        <f>Ocupacao_Calendario!H630*C630*31</f>
        <v>3958.08</v>
      </c>
      <c r="L630" s="33">
        <f>Ocupacao_Calendario!I630*C630*31</f>
        <v>3422.09</v>
      </c>
      <c r="M630" s="33">
        <f>Ocupacao_Calendario!J630*C630*30</f>
        <v>3551.1</v>
      </c>
      <c r="N630" s="33">
        <f>Ocupacao_Calendario!K630*C630*31</f>
        <v>3298.4</v>
      </c>
      <c r="O630" s="33">
        <f>Ocupacao_Calendario!L630*C630*30</f>
        <v>3551.1</v>
      </c>
      <c r="P630" s="33">
        <f>Ocupacao_Calendario!M630*C630*31</f>
        <v>3628.24</v>
      </c>
      <c r="Q630" s="33">
        <f t="shared" si="1"/>
        <v>37855.79</v>
      </c>
      <c r="R630" s="33">
        <f>IFS(D630=2,vacation_home_main_costs!$M$2,D630=3,vacation_home_main_costs!$M$3,D630=4,vacation_home_main_costs!$M$4,D630=5,vacation_home_main_costs!$M$5,D630=6,vacation_home_main_costs!$M$6)</f>
        <v>40660</v>
      </c>
      <c r="S630" s="33">
        <f t="shared" si="36"/>
        <v>-2804.21</v>
      </c>
      <c r="T630" s="34" t="str">
        <f t="shared" si="3"/>
        <v>Prejuizo</v>
      </c>
    </row>
    <row r="631" ht="12.75" customHeight="1">
      <c r="A631" s="8">
        <v>2.0000045E7</v>
      </c>
      <c r="B631" s="30" t="s">
        <v>675</v>
      </c>
      <c r="C631" s="11">
        <v>122.0</v>
      </c>
      <c r="D631" s="24">
        <v>3.0</v>
      </c>
      <c r="E631" s="33">
        <f>Ocupacao_Calendario!B631*C631*31</f>
        <v>2987.78</v>
      </c>
      <c r="F631" s="33">
        <f>Ocupacao_Calendario!C631*C631*28</f>
        <v>3416</v>
      </c>
      <c r="G631" s="33">
        <f>Ocupacao_Calendario!D631*C631*31</f>
        <v>2344.84</v>
      </c>
      <c r="H631" s="33">
        <f>Ocupacao_Calendario!E631*C631*30</f>
        <v>3330.6</v>
      </c>
      <c r="I631" s="33">
        <f>Ocupacao_Calendario!F631*C631*31</f>
        <v>1474.98</v>
      </c>
      <c r="J631" s="33">
        <f>Ocupacao_Calendario!G631*C631*30</f>
        <v>3623.4</v>
      </c>
      <c r="K631" s="33">
        <f>Ocupacao_Calendario!H631*C631*31</f>
        <v>2798.68</v>
      </c>
      <c r="L631" s="33">
        <f>Ocupacao_Calendario!I631*C631*31</f>
        <v>3517.26</v>
      </c>
      <c r="M631" s="33">
        <f>Ocupacao_Calendario!J631*C631*30</f>
        <v>3477</v>
      </c>
      <c r="N631" s="33">
        <f>Ocupacao_Calendario!K631*C631*31</f>
        <v>3592.9</v>
      </c>
      <c r="O631" s="33">
        <f>Ocupacao_Calendario!L631*C631*30</f>
        <v>3037.8</v>
      </c>
      <c r="P631" s="33">
        <f>Ocupacao_Calendario!M631*C631*31</f>
        <v>3630.72</v>
      </c>
      <c r="Q631" s="33">
        <f t="shared" si="1"/>
        <v>37231.96</v>
      </c>
      <c r="R631" s="33">
        <f>IFS(D631=2,vacation_home_main_costs!$M$2,D631=3,vacation_home_main_costs!$M$3,D631=4,vacation_home_main_costs!$M$4,D631=5,vacation_home_main_costs!$M$5,D631=6,vacation_home_main_costs!$M$6)</f>
        <v>34800</v>
      </c>
      <c r="S631" s="33">
        <f t="shared" si="36"/>
        <v>2431.96</v>
      </c>
      <c r="T631" s="34" t="str">
        <f t="shared" si="3"/>
        <v>Lucro</v>
      </c>
    </row>
    <row r="632" ht="12.75" customHeight="1">
      <c r="A632" s="8">
        <v>2.0000046E7</v>
      </c>
      <c r="B632" s="30" t="s">
        <v>676</v>
      </c>
      <c r="C632" s="11">
        <v>444.0</v>
      </c>
      <c r="D632" s="24">
        <v>9.0</v>
      </c>
      <c r="E632" s="33">
        <f>Ocupacao_Calendario!B632*C632*31</f>
        <v>8808.96</v>
      </c>
      <c r="F632" s="33">
        <f>Ocupacao_Calendario!C632*C632*28</f>
        <v>11810.4</v>
      </c>
      <c r="G632" s="33">
        <f>Ocupacao_Calendario!D632*C632*31</f>
        <v>6744.36</v>
      </c>
      <c r="H632" s="33">
        <f>Ocupacao_Calendario!E632*C632*30</f>
        <v>10123.2</v>
      </c>
      <c r="I632" s="33">
        <f>Ocupacao_Calendario!F632*C632*31</f>
        <v>7157.28</v>
      </c>
      <c r="J632" s="33">
        <f>Ocupacao_Calendario!G632*C632*30</f>
        <v>8791.2</v>
      </c>
      <c r="K632" s="33">
        <f>Ocupacao_Calendario!H632*C632*31</f>
        <v>10735.92</v>
      </c>
      <c r="L632" s="33">
        <f>Ocupacao_Calendario!I632*C632*31</f>
        <v>12387.6</v>
      </c>
      <c r="M632" s="33">
        <f>Ocupacao_Calendario!J632*C632*30</f>
        <v>12654</v>
      </c>
      <c r="N632" s="33">
        <f>Ocupacao_Calendario!K632*C632*31</f>
        <v>12112.32</v>
      </c>
      <c r="O632" s="33">
        <f>Ocupacao_Calendario!L632*C632*30</f>
        <v>10256.4</v>
      </c>
      <c r="P632" s="33">
        <f>Ocupacao_Calendario!M632*C632*31</f>
        <v>10598.28</v>
      </c>
      <c r="Q632" s="33">
        <f t="shared" si="1"/>
        <v>122179.92</v>
      </c>
      <c r="R632" s="37" t="str">
        <f>IFS(D632=2,vacation_home_main_costs!$M$2,D632=3,vacation_home_main_costs!$M$3,D632=4,vacation_home_main_costs!$M$4,D632=5,vacation_home_main_costs!$M$5,D632=6,vacation_home_main_costs!$M$6)</f>
        <v>#N/A</v>
      </c>
      <c r="S632" s="38" t="s">
        <v>55</v>
      </c>
      <c r="T632" s="34" t="str">
        <f t="shared" si="3"/>
        <v>Lucro</v>
      </c>
    </row>
    <row r="633" ht="12.75" customHeight="1">
      <c r="A633" s="8">
        <v>2.0000047E7</v>
      </c>
      <c r="B633" s="30" t="s">
        <v>677</v>
      </c>
      <c r="C633" s="11">
        <v>129.0</v>
      </c>
      <c r="D633" s="24">
        <v>4.0</v>
      </c>
      <c r="E633" s="33">
        <f>Ocupacao_Calendario!B633*C633*31</f>
        <v>3759.06</v>
      </c>
      <c r="F633" s="33">
        <f>Ocupacao_Calendario!C633*C633*28</f>
        <v>2817.36</v>
      </c>
      <c r="G633" s="33">
        <f>Ocupacao_Calendario!D633*C633*31</f>
        <v>2159.46</v>
      </c>
      <c r="H633" s="33">
        <f>Ocupacao_Calendario!E633*C633*30</f>
        <v>3289.5</v>
      </c>
      <c r="I633" s="33">
        <f>Ocupacao_Calendario!F633*C633*31</f>
        <v>2079.48</v>
      </c>
      <c r="J633" s="33">
        <f>Ocupacao_Calendario!G633*C633*30</f>
        <v>3483</v>
      </c>
      <c r="K633" s="33">
        <f>Ocupacao_Calendario!H633*C633*31</f>
        <v>3679.08</v>
      </c>
      <c r="L633" s="33">
        <f>Ocupacao_Calendario!I633*C633*31</f>
        <v>2799.3</v>
      </c>
      <c r="M633" s="33">
        <f>Ocupacao_Calendario!J633*C633*30</f>
        <v>3057.3</v>
      </c>
      <c r="N633" s="33">
        <f>Ocupacao_Calendario!K633*C633*31</f>
        <v>3359.16</v>
      </c>
      <c r="O633" s="33">
        <f>Ocupacao_Calendario!L633*C633*30</f>
        <v>2941.2</v>
      </c>
      <c r="P633" s="33">
        <f>Ocupacao_Calendario!M633*C633*31</f>
        <v>3399.15</v>
      </c>
      <c r="Q633" s="33">
        <f t="shared" si="1"/>
        <v>36823.05</v>
      </c>
      <c r="R633" s="33">
        <f>IFS(D633=2,vacation_home_main_costs!$M$2,D633=3,vacation_home_main_costs!$M$3,D633=4,vacation_home_main_costs!$M$4,D633=5,vacation_home_main_costs!$M$5,D633=6,vacation_home_main_costs!$M$6)</f>
        <v>40660</v>
      </c>
      <c r="S633" s="33">
        <f t="shared" ref="S633:S634" si="37">Q633-R633</f>
        <v>-3836.95</v>
      </c>
      <c r="T633" s="34" t="str">
        <f t="shared" si="3"/>
        <v>Prejuizo</v>
      </c>
    </row>
    <row r="634" ht="12.75" customHeight="1">
      <c r="A634" s="8">
        <v>2.0000048E7</v>
      </c>
      <c r="B634" s="30" t="s">
        <v>678</v>
      </c>
      <c r="C634" s="11">
        <v>129.0</v>
      </c>
      <c r="D634" s="24">
        <v>4.0</v>
      </c>
      <c r="E634" s="33">
        <f>Ocupacao_Calendario!B634*C634*31</f>
        <v>2719.32</v>
      </c>
      <c r="F634" s="33">
        <f>Ocupacao_Calendario!C634*C634*28</f>
        <v>2456.16</v>
      </c>
      <c r="G634" s="33">
        <f>Ocupacao_Calendario!D634*C634*31</f>
        <v>1759.56</v>
      </c>
      <c r="H634" s="33">
        <f>Ocupacao_Calendario!E634*C634*30</f>
        <v>3366.9</v>
      </c>
      <c r="I634" s="33">
        <f>Ocupacao_Calendario!F634*C634*31</f>
        <v>1799.55</v>
      </c>
      <c r="J634" s="33">
        <f>Ocupacao_Calendario!G634*C634*30</f>
        <v>2747.7</v>
      </c>
      <c r="K634" s="33">
        <f>Ocupacao_Calendario!H634*C634*31</f>
        <v>3359.16</v>
      </c>
      <c r="L634" s="33">
        <f>Ocupacao_Calendario!I634*C634*31</f>
        <v>3719.07</v>
      </c>
      <c r="M634" s="33">
        <f>Ocupacao_Calendario!J634*C634*30</f>
        <v>3831.3</v>
      </c>
      <c r="N634" s="33">
        <f>Ocupacao_Calendario!K634*C634*31</f>
        <v>3319.17</v>
      </c>
      <c r="O634" s="33">
        <f>Ocupacao_Calendario!L634*C634*30</f>
        <v>3753.9</v>
      </c>
      <c r="P634" s="33">
        <f>Ocupacao_Calendario!M634*C634*31</f>
        <v>3279.18</v>
      </c>
      <c r="Q634" s="33">
        <f t="shared" si="1"/>
        <v>36110.97</v>
      </c>
      <c r="R634" s="33">
        <f>IFS(D634=2,vacation_home_main_costs!$M$2,D634=3,vacation_home_main_costs!$M$3,D634=4,vacation_home_main_costs!$M$4,D634=5,vacation_home_main_costs!$M$5,D634=6,vacation_home_main_costs!$M$6)</f>
        <v>40660</v>
      </c>
      <c r="S634" s="33">
        <f t="shared" si="37"/>
        <v>-4549.03</v>
      </c>
      <c r="T634" s="34" t="str">
        <f t="shared" si="3"/>
        <v>Prejuizo</v>
      </c>
    </row>
    <row r="635" ht="12.75" customHeight="1">
      <c r="D635" s="28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40"/>
      <c r="S635" s="40"/>
      <c r="T635" s="41"/>
    </row>
    <row r="636" ht="12.75" customHeight="1">
      <c r="D636" s="28"/>
      <c r="R636" s="28"/>
    </row>
    <row r="637" ht="12.75" customHeight="1">
      <c r="D637" s="28"/>
      <c r="R637" s="28"/>
    </row>
    <row r="638" ht="12.75" customHeight="1">
      <c r="D638" s="28"/>
      <c r="R638" s="28"/>
    </row>
    <row r="639" ht="12.75" customHeight="1">
      <c r="D639" s="28"/>
      <c r="R639" s="28"/>
    </row>
    <row r="640" ht="12.75" customHeight="1">
      <c r="D640" s="28"/>
      <c r="R640" s="28"/>
    </row>
    <row r="641" ht="12.75" customHeight="1">
      <c r="D641" s="28"/>
      <c r="R641" s="28"/>
    </row>
    <row r="642" ht="12.75" customHeight="1">
      <c r="D642" s="28"/>
      <c r="R642" s="28"/>
    </row>
    <row r="643" ht="12.75" customHeight="1">
      <c r="D643" s="28"/>
      <c r="R643" s="28"/>
    </row>
    <row r="644" ht="12.75" customHeight="1">
      <c r="D644" s="28"/>
      <c r="R644" s="28"/>
    </row>
    <row r="645" ht="12.75" customHeight="1">
      <c r="D645" s="28"/>
      <c r="R645" s="28"/>
    </row>
    <row r="646" ht="12.75" customHeight="1">
      <c r="D646" s="28"/>
      <c r="R646" s="28"/>
    </row>
    <row r="647" ht="12.75" customHeight="1">
      <c r="D647" s="28"/>
      <c r="R647" s="28"/>
    </row>
    <row r="648" ht="12.75" customHeight="1">
      <c r="D648" s="28"/>
      <c r="R648" s="28"/>
    </row>
    <row r="649" ht="12.75" customHeight="1">
      <c r="D649" s="28"/>
      <c r="R649" s="28"/>
    </row>
    <row r="650" ht="12.75" customHeight="1">
      <c r="D650" s="28"/>
      <c r="R650" s="28"/>
    </row>
    <row r="651" ht="12.75" customHeight="1">
      <c r="D651" s="28"/>
      <c r="R651" s="28"/>
    </row>
    <row r="652" ht="12.75" customHeight="1">
      <c r="D652" s="28"/>
      <c r="R652" s="28"/>
    </row>
    <row r="653" ht="12.75" customHeight="1">
      <c r="D653" s="28"/>
      <c r="R653" s="28"/>
    </row>
    <row r="654" ht="12.75" customHeight="1">
      <c r="D654" s="28"/>
      <c r="R654" s="28"/>
    </row>
    <row r="655" ht="12.75" customHeight="1">
      <c r="D655" s="28"/>
      <c r="R655" s="28"/>
    </row>
    <row r="656" ht="12.75" customHeight="1">
      <c r="D656" s="28"/>
      <c r="R656" s="28"/>
    </row>
    <row r="657" ht="12.75" customHeight="1">
      <c r="D657" s="28"/>
      <c r="R657" s="28"/>
    </row>
    <row r="658" ht="12.75" customHeight="1">
      <c r="D658" s="28"/>
      <c r="R658" s="28"/>
    </row>
    <row r="659" ht="12.75" customHeight="1">
      <c r="D659" s="28"/>
      <c r="R659" s="28"/>
    </row>
    <row r="660" ht="12.75" customHeight="1">
      <c r="D660" s="28"/>
      <c r="R660" s="28"/>
    </row>
    <row r="661" ht="12.75" customHeight="1">
      <c r="D661" s="28"/>
      <c r="R661" s="28"/>
    </row>
    <row r="662" ht="12.75" customHeight="1">
      <c r="D662" s="28"/>
      <c r="R662" s="28"/>
    </row>
    <row r="663" ht="12.75" customHeight="1">
      <c r="D663" s="28"/>
      <c r="R663" s="28"/>
    </row>
    <row r="664" ht="12.75" customHeight="1">
      <c r="D664" s="28"/>
      <c r="R664" s="28"/>
    </row>
    <row r="665" ht="12.75" customHeight="1">
      <c r="D665" s="28"/>
      <c r="R665" s="28"/>
    </row>
    <row r="666" ht="12.75" customHeight="1">
      <c r="D666" s="28"/>
      <c r="R666" s="28"/>
    </row>
    <row r="667" ht="12.75" customHeight="1">
      <c r="D667" s="28"/>
      <c r="R667" s="28"/>
    </row>
    <row r="668" ht="12.75" customHeight="1">
      <c r="D668" s="28"/>
      <c r="R668" s="28"/>
    </row>
    <row r="669" ht="12.75" customHeight="1">
      <c r="D669" s="28"/>
      <c r="R669" s="28"/>
    </row>
    <row r="670" ht="12.75" customHeight="1">
      <c r="D670" s="28"/>
      <c r="R670" s="28"/>
    </row>
    <row r="671" ht="12.75" customHeight="1">
      <c r="D671" s="28"/>
      <c r="R671" s="28"/>
    </row>
    <row r="672" ht="12.75" customHeight="1">
      <c r="D672" s="28"/>
      <c r="R672" s="28"/>
    </row>
    <row r="673" ht="12.75" customHeight="1">
      <c r="D673" s="28"/>
      <c r="R673" s="28"/>
    </row>
    <row r="674" ht="12.75" customHeight="1">
      <c r="D674" s="28"/>
      <c r="R674" s="28"/>
    </row>
    <row r="675" ht="12.75" customHeight="1">
      <c r="D675" s="28"/>
      <c r="R675" s="28"/>
    </row>
    <row r="676" ht="12.75" customHeight="1">
      <c r="D676" s="28"/>
      <c r="R676" s="28"/>
    </row>
    <row r="677" ht="12.75" customHeight="1">
      <c r="D677" s="28"/>
      <c r="R677" s="28"/>
    </row>
    <row r="678" ht="12.75" customHeight="1">
      <c r="D678" s="28"/>
      <c r="R678" s="28"/>
    </row>
    <row r="679" ht="12.75" customHeight="1">
      <c r="D679" s="28"/>
      <c r="R679" s="28"/>
    </row>
    <row r="680" ht="12.75" customHeight="1">
      <c r="D680" s="28"/>
      <c r="R680" s="28"/>
    </row>
    <row r="681" ht="12.75" customHeight="1">
      <c r="D681" s="28"/>
      <c r="R681" s="28"/>
    </row>
    <row r="682" ht="12.75" customHeight="1">
      <c r="D682" s="28"/>
      <c r="R682" s="28"/>
    </row>
    <row r="683" ht="12.75" customHeight="1">
      <c r="D683" s="28"/>
      <c r="R683" s="28"/>
    </row>
    <row r="684" ht="12.75" customHeight="1">
      <c r="D684" s="28"/>
      <c r="R684" s="28"/>
    </row>
    <row r="685" ht="12.75" customHeight="1">
      <c r="D685" s="28"/>
      <c r="R685" s="28"/>
    </row>
    <row r="686" ht="12.75" customHeight="1">
      <c r="D686" s="28"/>
      <c r="R686" s="28"/>
    </row>
    <row r="687" ht="12.75" customHeight="1">
      <c r="D687" s="28"/>
      <c r="R687" s="28"/>
    </row>
    <row r="688" ht="12.75" customHeight="1">
      <c r="D688" s="28"/>
      <c r="R688" s="28"/>
    </row>
    <row r="689" ht="12.75" customHeight="1">
      <c r="D689" s="28"/>
      <c r="R689" s="28"/>
    </row>
    <row r="690" ht="12.75" customHeight="1">
      <c r="D690" s="28"/>
      <c r="R690" s="28"/>
    </row>
    <row r="691" ht="12.75" customHeight="1">
      <c r="D691" s="28"/>
      <c r="R691" s="28"/>
    </row>
    <row r="692" ht="12.75" customHeight="1">
      <c r="D692" s="28"/>
      <c r="R692" s="28"/>
    </row>
    <row r="693" ht="12.75" customHeight="1">
      <c r="D693" s="28"/>
      <c r="R693" s="28"/>
    </row>
    <row r="694" ht="12.75" customHeight="1">
      <c r="D694" s="28"/>
      <c r="R694" s="28"/>
    </row>
    <row r="695" ht="12.75" customHeight="1">
      <c r="D695" s="28"/>
      <c r="R695" s="28"/>
    </row>
    <row r="696" ht="12.75" customHeight="1">
      <c r="D696" s="28"/>
      <c r="R696" s="28"/>
    </row>
    <row r="697" ht="12.75" customHeight="1">
      <c r="D697" s="28"/>
      <c r="R697" s="28"/>
    </row>
    <row r="698" ht="12.75" customHeight="1">
      <c r="D698" s="28"/>
      <c r="R698" s="28"/>
    </row>
    <row r="699" ht="12.75" customHeight="1">
      <c r="D699" s="28"/>
      <c r="R699" s="28"/>
    </row>
    <row r="700" ht="12.75" customHeight="1">
      <c r="D700" s="28"/>
      <c r="R700" s="28"/>
    </row>
    <row r="701" ht="12.75" customHeight="1">
      <c r="D701" s="28"/>
      <c r="R701" s="28"/>
    </row>
    <row r="702" ht="12.75" customHeight="1">
      <c r="D702" s="28"/>
      <c r="R702" s="28"/>
    </row>
    <row r="703" ht="12.75" customHeight="1">
      <c r="D703" s="28"/>
      <c r="R703" s="28"/>
    </row>
    <row r="704" ht="12.75" customHeight="1">
      <c r="D704" s="28"/>
      <c r="R704" s="28"/>
    </row>
    <row r="705" ht="12.75" customHeight="1">
      <c r="D705" s="28"/>
      <c r="R705" s="28"/>
    </row>
    <row r="706" ht="12.75" customHeight="1">
      <c r="D706" s="28"/>
      <c r="R706" s="28"/>
    </row>
    <row r="707" ht="12.75" customHeight="1">
      <c r="D707" s="28"/>
      <c r="R707" s="28"/>
    </row>
    <row r="708" ht="12.75" customHeight="1">
      <c r="D708" s="28"/>
      <c r="R708" s="28"/>
    </row>
    <row r="709" ht="12.75" customHeight="1">
      <c r="D709" s="28"/>
      <c r="R709" s="28"/>
    </row>
    <row r="710" ht="12.75" customHeight="1">
      <c r="D710" s="28"/>
      <c r="R710" s="28"/>
    </row>
    <row r="711" ht="12.75" customHeight="1">
      <c r="D711" s="28"/>
      <c r="R711" s="28"/>
    </row>
    <row r="712" ht="12.75" customHeight="1">
      <c r="D712" s="28"/>
      <c r="R712" s="28"/>
    </row>
    <row r="713" ht="12.75" customHeight="1">
      <c r="D713" s="28"/>
      <c r="R713" s="28"/>
    </row>
    <row r="714" ht="12.75" customHeight="1">
      <c r="D714" s="28"/>
      <c r="R714" s="28"/>
    </row>
    <row r="715" ht="12.75" customHeight="1">
      <c r="D715" s="28"/>
      <c r="R715" s="28"/>
    </row>
    <row r="716" ht="12.75" customHeight="1">
      <c r="D716" s="28"/>
      <c r="R716" s="28"/>
    </row>
    <row r="717" ht="12.75" customHeight="1">
      <c r="D717" s="28"/>
      <c r="R717" s="28"/>
    </row>
    <row r="718" ht="12.75" customHeight="1">
      <c r="D718" s="28"/>
      <c r="R718" s="28"/>
    </row>
    <row r="719" ht="12.75" customHeight="1">
      <c r="D719" s="28"/>
      <c r="R719" s="28"/>
    </row>
    <row r="720" ht="12.75" customHeight="1">
      <c r="D720" s="28"/>
      <c r="R720" s="28"/>
    </row>
    <row r="721" ht="12.75" customHeight="1">
      <c r="D721" s="28"/>
      <c r="R721" s="28"/>
    </row>
    <row r="722" ht="12.75" customHeight="1">
      <c r="D722" s="28"/>
      <c r="R722" s="28"/>
    </row>
    <row r="723" ht="12.75" customHeight="1">
      <c r="D723" s="28"/>
      <c r="R723" s="28"/>
    </row>
    <row r="724" ht="12.75" customHeight="1">
      <c r="D724" s="28"/>
      <c r="R724" s="28"/>
    </row>
    <row r="725" ht="12.75" customHeight="1">
      <c r="D725" s="28"/>
      <c r="R725" s="28"/>
    </row>
    <row r="726" ht="12.75" customHeight="1">
      <c r="D726" s="28"/>
      <c r="R726" s="28"/>
    </row>
    <row r="727" ht="12.75" customHeight="1">
      <c r="D727" s="28"/>
      <c r="R727" s="28"/>
    </row>
    <row r="728" ht="12.75" customHeight="1">
      <c r="D728" s="28"/>
      <c r="R728" s="28"/>
    </row>
    <row r="729" ht="12.75" customHeight="1">
      <c r="D729" s="28"/>
      <c r="R729" s="28"/>
    </row>
    <row r="730" ht="12.75" customHeight="1">
      <c r="D730" s="28"/>
      <c r="R730" s="28"/>
    </row>
    <row r="731" ht="12.75" customHeight="1">
      <c r="D731" s="28"/>
      <c r="R731" s="28"/>
    </row>
    <row r="732" ht="12.75" customHeight="1">
      <c r="D732" s="28"/>
      <c r="R732" s="28"/>
    </row>
    <row r="733" ht="12.75" customHeight="1">
      <c r="D733" s="28"/>
      <c r="R733" s="28"/>
    </row>
    <row r="734" ht="12.75" customHeight="1">
      <c r="D734" s="28"/>
      <c r="R734" s="28"/>
    </row>
    <row r="735" ht="12.75" customHeight="1">
      <c r="D735" s="28"/>
      <c r="R735" s="28"/>
    </row>
    <row r="736" ht="12.75" customHeight="1">
      <c r="D736" s="28"/>
      <c r="R736" s="28"/>
    </row>
    <row r="737" ht="12.75" customHeight="1">
      <c r="D737" s="28"/>
      <c r="R737" s="28"/>
    </row>
    <row r="738" ht="12.75" customHeight="1">
      <c r="D738" s="28"/>
      <c r="R738" s="28"/>
    </row>
    <row r="739" ht="12.75" customHeight="1">
      <c r="D739" s="28"/>
      <c r="R739" s="28"/>
    </row>
    <row r="740" ht="12.75" customHeight="1">
      <c r="D740" s="28"/>
      <c r="R740" s="28"/>
    </row>
    <row r="741" ht="12.75" customHeight="1">
      <c r="D741" s="28"/>
      <c r="R741" s="28"/>
    </row>
    <row r="742" ht="12.75" customHeight="1">
      <c r="D742" s="28"/>
      <c r="R742" s="28"/>
    </row>
    <row r="743" ht="12.75" customHeight="1">
      <c r="D743" s="28"/>
      <c r="R743" s="28"/>
    </row>
    <row r="744" ht="12.75" customHeight="1">
      <c r="D744" s="28"/>
      <c r="R744" s="28"/>
    </row>
    <row r="745" ht="12.75" customHeight="1">
      <c r="D745" s="28"/>
      <c r="R745" s="28"/>
    </row>
    <row r="746" ht="12.75" customHeight="1">
      <c r="D746" s="28"/>
      <c r="R746" s="28"/>
    </row>
    <row r="747" ht="12.75" customHeight="1">
      <c r="D747" s="28"/>
      <c r="R747" s="28"/>
    </row>
    <row r="748" ht="12.75" customHeight="1">
      <c r="D748" s="28"/>
      <c r="R748" s="28"/>
    </row>
    <row r="749" ht="12.75" customHeight="1">
      <c r="D749" s="28"/>
      <c r="R749" s="28"/>
    </row>
    <row r="750" ht="12.75" customHeight="1">
      <c r="D750" s="28"/>
      <c r="R750" s="28"/>
    </row>
    <row r="751" ht="12.75" customHeight="1">
      <c r="D751" s="28"/>
      <c r="R751" s="28"/>
    </row>
    <row r="752" ht="12.75" customHeight="1">
      <c r="D752" s="28"/>
      <c r="R752" s="28"/>
    </row>
    <row r="753" ht="12.75" customHeight="1">
      <c r="D753" s="28"/>
      <c r="R753" s="28"/>
    </row>
    <row r="754" ht="12.75" customHeight="1">
      <c r="D754" s="28"/>
      <c r="R754" s="28"/>
    </row>
    <row r="755" ht="12.75" customHeight="1">
      <c r="D755" s="28"/>
      <c r="R755" s="28"/>
    </row>
    <row r="756" ht="12.75" customHeight="1">
      <c r="D756" s="28"/>
      <c r="R756" s="28"/>
    </row>
    <row r="757" ht="12.75" customHeight="1">
      <c r="D757" s="28"/>
      <c r="R757" s="28"/>
    </row>
    <row r="758" ht="12.75" customHeight="1">
      <c r="D758" s="28"/>
      <c r="R758" s="28"/>
    </row>
    <row r="759" ht="12.75" customHeight="1">
      <c r="D759" s="28"/>
      <c r="R759" s="28"/>
    </row>
    <row r="760" ht="12.75" customHeight="1">
      <c r="D760" s="28"/>
      <c r="R760" s="28"/>
    </row>
    <row r="761" ht="12.75" customHeight="1">
      <c r="D761" s="28"/>
      <c r="R761" s="28"/>
    </row>
    <row r="762" ht="12.75" customHeight="1">
      <c r="D762" s="28"/>
      <c r="R762" s="28"/>
    </row>
    <row r="763" ht="12.75" customHeight="1">
      <c r="D763" s="28"/>
      <c r="R763" s="28"/>
    </row>
    <row r="764" ht="12.75" customHeight="1">
      <c r="D764" s="28"/>
      <c r="R764" s="28"/>
    </row>
    <row r="765" ht="12.75" customHeight="1">
      <c r="D765" s="28"/>
      <c r="R765" s="28"/>
    </row>
    <row r="766" ht="12.75" customHeight="1">
      <c r="D766" s="28"/>
      <c r="R766" s="28"/>
    </row>
    <row r="767" ht="12.75" customHeight="1">
      <c r="D767" s="28"/>
      <c r="R767" s="28"/>
    </row>
    <row r="768" ht="12.75" customHeight="1">
      <c r="D768" s="28"/>
      <c r="R768" s="28"/>
    </row>
    <row r="769" ht="12.75" customHeight="1">
      <c r="D769" s="28"/>
      <c r="R769" s="28"/>
    </row>
    <row r="770" ht="12.75" customHeight="1">
      <c r="D770" s="28"/>
      <c r="R770" s="28"/>
    </row>
    <row r="771" ht="12.75" customHeight="1">
      <c r="D771" s="28"/>
      <c r="R771" s="28"/>
    </row>
    <row r="772" ht="12.75" customHeight="1">
      <c r="D772" s="28"/>
      <c r="R772" s="28"/>
    </row>
    <row r="773" ht="12.75" customHeight="1">
      <c r="D773" s="28"/>
      <c r="R773" s="28"/>
    </row>
    <row r="774" ht="12.75" customHeight="1">
      <c r="D774" s="28"/>
      <c r="R774" s="28"/>
    </row>
    <row r="775" ht="12.75" customHeight="1">
      <c r="D775" s="28"/>
      <c r="R775" s="28"/>
    </row>
    <row r="776" ht="12.75" customHeight="1">
      <c r="D776" s="28"/>
      <c r="R776" s="28"/>
    </row>
    <row r="777" ht="12.75" customHeight="1">
      <c r="D777" s="28"/>
      <c r="R777" s="28"/>
    </row>
    <row r="778" ht="12.75" customHeight="1">
      <c r="D778" s="28"/>
      <c r="R778" s="28"/>
    </row>
    <row r="779" ht="12.75" customHeight="1">
      <c r="D779" s="28"/>
      <c r="R779" s="28"/>
    </row>
    <row r="780" ht="12.75" customHeight="1">
      <c r="D780" s="28"/>
      <c r="R780" s="28"/>
    </row>
    <row r="781" ht="12.75" customHeight="1">
      <c r="D781" s="28"/>
      <c r="R781" s="28"/>
    </row>
    <row r="782" ht="12.75" customHeight="1">
      <c r="D782" s="28"/>
      <c r="R782" s="28"/>
    </row>
    <row r="783" ht="12.75" customHeight="1">
      <c r="D783" s="28"/>
      <c r="R783" s="28"/>
    </row>
    <row r="784" ht="12.75" customHeight="1">
      <c r="D784" s="28"/>
      <c r="R784" s="28"/>
    </row>
    <row r="785" ht="12.75" customHeight="1">
      <c r="D785" s="28"/>
      <c r="R785" s="28"/>
    </row>
    <row r="786" ht="12.75" customHeight="1">
      <c r="D786" s="28"/>
      <c r="R786" s="28"/>
    </row>
    <row r="787" ht="12.75" customHeight="1">
      <c r="D787" s="28"/>
      <c r="R787" s="28"/>
    </row>
    <row r="788" ht="12.75" customHeight="1">
      <c r="D788" s="28"/>
      <c r="R788" s="28"/>
    </row>
    <row r="789" ht="12.75" customHeight="1">
      <c r="D789" s="28"/>
      <c r="R789" s="28"/>
    </row>
    <row r="790" ht="12.75" customHeight="1">
      <c r="D790" s="28"/>
      <c r="R790" s="28"/>
    </row>
    <row r="791" ht="12.75" customHeight="1">
      <c r="D791" s="28"/>
      <c r="R791" s="28"/>
    </row>
    <row r="792" ht="12.75" customHeight="1">
      <c r="D792" s="28"/>
      <c r="R792" s="28"/>
    </row>
    <row r="793" ht="12.75" customHeight="1">
      <c r="D793" s="28"/>
      <c r="R793" s="28"/>
    </row>
    <row r="794" ht="12.75" customHeight="1">
      <c r="D794" s="28"/>
      <c r="R794" s="28"/>
    </row>
    <row r="795" ht="12.75" customHeight="1">
      <c r="D795" s="28"/>
      <c r="R795" s="28"/>
    </row>
    <row r="796" ht="12.75" customHeight="1">
      <c r="D796" s="28"/>
      <c r="R796" s="28"/>
    </row>
    <row r="797" ht="12.75" customHeight="1">
      <c r="D797" s="28"/>
      <c r="R797" s="28"/>
    </row>
    <row r="798" ht="12.75" customHeight="1">
      <c r="D798" s="28"/>
      <c r="R798" s="28"/>
    </row>
    <row r="799" ht="12.75" customHeight="1">
      <c r="D799" s="28"/>
      <c r="R799" s="28"/>
    </row>
    <row r="800" ht="12.75" customHeight="1">
      <c r="D800" s="28"/>
      <c r="R800" s="28"/>
    </row>
    <row r="801" ht="12.75" customHeight="1">
      <c r="D801" s="28"/>
      <c r="R801" s="28"/>
    </row>
    <row r="802" ht="12.75" customHeight="1">
      <c r="D802" s="28"/>
      <c r="R802" s="28"/>
    </row>
    <row r="803" ht="12.75" customHeight="1">
      <c r="D803" s="28"/>
      <c r="R803" s="28"/>
    </row>
    <row r="804" ht="12.75" customHeight="1">
      <c r="D804" s="28"/>
      <c r="R804" s="28"/>
    </row>
    <row r="805" ht="12.75" customHeight="1">
      <c r="D805" s="28"/>
      <c r="R805" s="28"/>
    </row>
    <row r="806" ht="12.75" customHeight="1">
      <c r="D806" s="28"/>
      <c r="R806" s="28"/>
    </row>
    <row r="807" ht="12.75" customHeight="1">
      <c r="D807" s="28"/>
      <c r="R807" s="28"/>
    </row>
    <row r="808" ht="12.75" customHeight="1">
      <c r="D808" s="28"/>
      <c r="R808" s="28"/>
    </row>
    <row r="809" ht="12.75" customHeight="1">
      <c r="D809" s="28"/>
      <c r="R809" s="28"/>
    </row>
    <row r="810" ht="12.75" customHeight="1">
      <c r="D810" s="28"/>
      <c r="R810" s="28"/>
    </row>
    <row r="811" ht="12.75" customHeight="1">
      <c r="D811" s="28"/>
      <c r="R811" s="28"/>
    </row>
    <row r="812" ht="12.75" customHeight="1">
      <c r="D812" s="28"/>
      <c r="R812" s="28"/>
    </row>
    <row r="813" ht="12.75" customHeight="1">
      <c r="D813" s="28"/>
      <c r="R813" s="28"/>
    </row>
    <row r="814" ht="12.75" customHeight="1">
      <c r="D814" s="28"/>
      <c r="R814" s="28"/>
    </row>
    <row r="815" ht="12.75" customHeight="1">
      <c r="D815" s="28"/>
      <c r="R815" s="28"/>
    </row>
    <row r="816" ht="12.75" customHeight="1">
      <c r="D816" s="28"/>
      <c r="R816" s="28"/>
    </row>
    <row r="817" ht="12.75" customHeight="1">
      <c r="D817" s="28"/>
      <c r="R817" s="28"/>
    </row>
    <row r="818" ht="12.75" customHeight="1">
      <c r="D818" s="28"/>
      <c r="R818" s="28"/>
    </row>
    <row r="819" ht="12.75" customHeight="1">
      <c r="D819" s="28"/>
      <c r="R819" s="28"/>
    </row>
    <row r="820" ht="12.75" customHeight="1">
      <c r="D820" s="28"/>
      <c r="R820" s="28"/>
    </row>
    <row r="821" ht="12.75" customHeight="1">
      <c r="D821" s="28"/>
      <c r="R821" s="28"/>
    </row>
    <row r="822" ht="12.75" customHeight="1">
      <c r="D822" s="28"/>
      <c r="R822" s="28"/>
    </row>
    <row r="823" ht="12.75" customHeight="1">
      <c r="D823" s="28"/>
      <c r="R823" s="28"/>
    </row>
    <row r="824" ht="12.75" customHeight="1">
      <c r="D824" s="28"/>
      <c r="R824" s="28"/>
    </row>
    <row r="825" ht="12.75" customHeight="1">
      <c r="D825" s="28"/>
      <c r="R825" s="28"/>
    </row>
    <row r="826" ht="12.75" customHeight="1">
      <c r="D826" s="28"/>
      <c r="R826" s="28"/>
    </row>
    <row r="827" ht="12.75" customHeight="1">
      <c r="D827" s="28"/>
      <c r="R827" s="28"/>
    </row>
    <row r="828" ht="12.75" customHeight="1">
      <c r="D828" s="28"/>
      <c r="R828" s="28"/>
    </row>
    <row r="829" ht="12.75" customHeight="1">
      <c r="D829" s="28"/>
      <c r="R829" s="28"/>
    </row>
    <row r="830" ht="12.75" customHeight="1">
      <c r="D830" s="28"/>
      <c r="R830" s="28"/>
    </row>
    <row r="831" ht="12.75" customHeight="1">
      <c r="D831" s="28"/>
      <c r="R831" s="28"/>
    </row>
    <row r="832" ht="12.75" customHeight="1">
      <c r="D832" s="28"/>
      <c r="R832" s="28"/>
    </row>
    <row r="833" ht="12.75" customHeight="1">
      <c r="D833" s="28"/>
      <c r="R833" s="28"/>
    </row>
    <row r="834" ht="12.75" customHeight="1">
      <c r="D834" s="28"/>
      <c r="R834" s="28"/>
    </row>
    <row r="835" ht="12.75" customHeight="1">
      <c r="D835" s="28"/>
      <c r="R835" s="28"/>
    </row>
    <row r="836" ht="12.75" customHeight="1">
      <c r="D836" s="28"/>
      <c r="R836" s="28"/>
    </row>
    <row r="837" ht="12.75" customHeight="1">
      <c r="D837" s="28"/>
      <c r="R837" s="28"/>
    </row>
    <row r="838" ht="12.75" customHeight="1">
      <c r="D838" s="28"/>
      <c r="R838" s="28"/>
    </row>
    <row r="839" ht="12.75" customHeight="1">
      <c r="D839" s="28"/>
      <c r="R839" s="28"/>
    </row>
    <row r="840" ht="12.75" customHeight="1">
      <c r="D840" s="28"/>
      <c r="R840" s="28"/>
    </row>
    <row r="841" ht="12.75" customHeight="1">
      <c r="D841" s="28"/>
      <c r="R841" s="28"/>
    </row>
    <row r="842" ht="12.75" customHeight="1">
      <c r="D842" s="28"/>
      <c r="R842" s="28"/>
    </row>
    <row r="843" ht="12.75" customHeight="1">
      <c r="D843" s="28"/>
      <c r="R843" s="28"/>
    </row>
    <row r="844" ht="12.75" customHeight="1">
      <c r="D844" s="28"/>
      <c r="R844" s="28"/>
    </row>
    <row r="845" ht="12.75" customHeight="1">
      <c r="D845" s="28"/>
      <c r="R845" s="28"/>
    </row>
    <row r="846" ht="12.75" customHeight="1">
      <c r="D846" s="28"/>
      <c r="R846" s="28"/>
    </row>
    <row r="847" ht="12.75" customHeight="1">
      <c r="D847" s="28"/>
      <c r="R847" s="28"/>
    </row>
    <row r="848" ht="12.75" customHeight="1">
      <c r="D848" s="28"/>
      <c r="R848" s="28"/>
    </row>
    <row r="849" ht="12.75" customHeight="1">
      <c r="D849" s="28"/>
      <c r="R849" s="28"/>
    </row>
    <row r="850" ht="12.75" customHeight="1">
      <c r="D850" s="28"/>
      <c r="R850" s="28"/>
    </row>
    <row r="851" ht="12.75" customHeight="1">
      <c r="D851" s="28"/>
      <c r="R851" s="28"/>
    </row>
    <row r="852" ht="12.75" customHeight="1">
      <c r="D852" s="28"/>
      <c r="R852" s="28"/>
    </row>
    <row r="853" ht="12.75" customHeight="1">
      <c r="D853" s="28"/>
      <c r="R853" s="28"/>
    </row>
    <row r="854" ht="12.75" customHeight="1">
      <c r="D854" s="28"/>
      <c r="R854" s="28"/>
    </row>
    <row r="855" ht="12.75" customHeight="1">
      <c r="D855" s="28"/>
      <c r="R855" s="28"/>
    </row>
    <row r="856" ht="12.75" customHeight="1">
      <c r="D856" s="28"/>
      <c r="R856" s="28"/>
    </row>
    <row r="857" ht="12.75" customHeight="1">
      <c r="D857" s="28"/>
      <c r="R857" s="28"/>
    </row>
    <row r="858" ht="12.75" customHeight="1">
      <c r="D858" s="28"/>
      <c r="R858" s="28"/>
    </row>
    <row r="859" ht="12.75" customHeight="1">
      <c r="D859" s="28"/>
      <c r="R859" s="28"/>
    </row>
    <row r="860" ht="12.75" customHeight="1">
      <c r="D860" s="28"/>
      <c r="R860" s="28"/>
    </row>
    <row r="861" ht="12.75" customHeight="1">
      <c r="D861" s="28"/>
      <c r="R861" s="28"/>
    </row>
    <row r="862" ht="12.75" customHeight="1">
      <c r="D862" s="28"/>
      <c r="R862" s="28"/>
    </row>
    <row r="863" ht="12.75" customHeight="1">
      <c r="D863" s="28"/>
      <c r="R863" s="28"/>
    </row>
    <row r="864" ht="12.75" customHeight="1">
      <c r="D864" s="28"/>
      <c r="R864" s="28"/>
    </row>
    <row r="865" ht="12.75" customHeight="1">
      <c r="D865" s="28"/>
      <c r="R865" s="28"/>
    </row>
    <row r="866" ht="12.75" customHeight="1">
      <c r="D866" s="28"/>
      <c r="R866" s="28"/>
    </row>
    <row r="867" ht="12.75" customHeight="1">
      <c r="D867" s="28"/>
      <c r="R867" s="28"/>
    </row>
    <row r="868" ht="12.75" customHeight="1">
      <c r="D868" s="28"/>
      <c r="R868" s="28"/>
    </row>
    <row r="869" ht="12.75" customHeight="1">
      <c r="D869" s="28"/>
      <c r="R869" s="28"/>
    </row>
    <row r="870" ht="12.75" customHeight="1">
      <c r="D870" s="28"/>
      <c r="R870" s="28"/>
    </row>
    <row r="871" ht="12.75" customHeight="1">
      <c r="D871" s="28"/>
      <c r="R871" s="28"/>
    </row>
    <row r="872" ht="12.75" customHeight="1">
      <c r="D872" s="28"/>
      <c r="R872" s="28"/>
    </row>
    <row r="873" ht="12.75" customHeight="1">
      <c r="D873" s="28"/>
      <c r="R873" s="28"/>
    </row>
    <row r="874" ht="12.75" customHeight="1">
      <c r="D874" s="28"/>
      <c r="R874" s="28"/>
    </row>
    <row r="875" ht="12.75" customHeight="1">
      <c r="D875" s="28"/>
      <c r="R875" s="28"/>
    </row>
    <row r="876" ht="12.75" customHeight="1">
      <c r="D876" s="28"/>
      <c r="R876" s="28"/>
    </row>
    <row r="877" ht="12.75" customHeight="1">
      <c r="D877" s="28"/>
      <c r="R877" s="28"/>
    </row>
    <row r="878" ht="12.75" customHeight="1">
      <c r="D878" s="28"/>
      <c r="R878" s="28"/>
    </row>
    <row r="879" ht="12.75" customHeight="1">
      <c r="D879" s="28"/>
      <c r="R879" s="28"/>
    </row>
    <row r="880" ht="12.75" customHeight="1">
      <c r="D880" s="28"/>
      <c r="R880" s="28"/>
    </row>
    <row r="881" ht="12.75" customHeight="1">
      <c r="D881" s="28"/>
      <c r="R881" s="28"/>
    </row>
    <row r="882" ht="12.75" customHeight="1">
      <c r="D882" s="28"/>
      <c r="R882" s="28"/>
    </row>
    <row r="883" ht="12.75" customHeight="1">
      <c r="D883" s="28"/>
      <c r="R883" s="28"/>
    </row>
    <row r="884" ht="12.75" customHeight="1">
      <c r="D884" s="28"/>
      <c r="R884" s="28"/>
    </row>
    <row r="885" ht="12.75" customHeight="1">
      <c r="D885" s="28"/>
      <c r="R885" s="28"/>
    </row>
    <row r="886" ht="12.75" customHeight="1">
      <c r="D886" s="28"/>
      <c r="R886" s="28"/>
    </row>
    <row r="887" ht="12.75" customHeight="1">
      <c r="D887" s="28"/>
      <c r="R887" s="28"/>
    </row>
    <row r="888" ht="12.75" customHeight="1">
      <c r="D888" s="28"/>
      <c r="R888" s="28"/>
    </row>
    <row r="889" ht="12.75" customHeight="1">
      <c r="D889" s="28"/>
      <c r="R889" s="28"/>
    </row>
    <row r="890" ht="12.75" customHeight="1">
      <c r="D890" s="28"/>
      <c r="R890" s="28"/>
    </row>
    <row r="891" ht="12.75" customHeight="1">
      <c r="D891" s="28"/>
      <c r="R891" s="28"/>
    </row>
    <row r="892" ht="12.75" customHeight="1">
      <c r="D892" s="28"/>
      <c r="R892" s="28"/>
    </row>
    <row r="893" ht="12.75" customHeight="1">
      <c r="D893" s="28"/>
      <c r="R893" s="28"/>
    </row>
    <row r="894" ht="12.75" customHeight="1">
      <c r="D894" s="28"/>
      <c r="R894" s="28"/>
    </row>
    <row r="895" ht="12.75" customHeight="1">
      <c r="D895" s="28"/>
      <c r="R895" s="28"/>
    </row>
    <row r="896" ht="12.75" customHeight="1">
      <c r="D896" s="28"/>
      <c r="R896" s="28"/>
    </row>
    <row r="897" ht="12.75" customHeight="1">
      <c r="D897" s="28"/>
      <c r="R897" s="28"/>
    </row>
    <row r="898" ht="12.75" customHeight="1">
      <c r="D898" s="28"/>
      <c r="R898" s="28"/>
    </row>
    <row r="899" ht="12.75" customHeight="1">
      <c r="D899" s="28"/>
      <c r="R899" s="28"/>
    </row>
    <row r="900" ht="12.75" customHeight="1">
      <c r="D900" s="28"/>
      <c r="R900" s="28"/>
    </row>
    <row r="901" ht="12.75" customHeight="1">
      <c r="D901" s="28"/>
      <c r="R901" s="28"/>
    </row>
    <row r="902" ht="12.75" customHeight="1">
      <c r="D902" s="28"/>
      <c r="R902" s="28"/>
    </row>
    <row r="903" ht="12.75" customHeight="1">
      <c r="D903" s="28"/>
      <c r="R903" s="28"/>
    </row>
    <row r="904" ht="12.75" customHeight="1">
      <c r="D904" s="28"/>
      <c r="R904" s="28"/>
    </row>
    <row r="905" ht="12.75" customHeight="1">
      <c r="D905" s="28"/>
      <c r="R905" s="28"/>
    </row>
    <row r="906" ht="12.75" customHeight="1">
      <c r="D906" s="28"/>
      <c r="R906" s="28"/>
    </row>
    <row r="907" ht="12.75" customHeight="1">
      <c r="D907" s="28"/>
      <c r="R907" s="28"/>
    </row>
    <row r="908" ht="12.75" customHeight="1">
      <c r="D908" s="28"/>
      <c r="R908" s="28"/>
    </row>
    <row r="909" ht="12.75" customHeight="1">
      <c r="D909" s="28"/>
      <c r="R909" s="28"/>
    </row>
    <row r="910" ht="12.75" customHeight="1">
      <c r="D910" s="28"/>
      <c r="R910" s="28"/>
    </row>
    <row r="911" ht="12.75" customHeight="1">
      <c r="D911" s="28"/>
      <c r="R911" s="28"/>
    </row>
    <row r="912" ht="12.75" customHeight="1">
      <c r="D912" s="28"/>
      <c r="R912" s="28"/>
    </row>
    <row r="913" ht="12.75" customHeight="1">
      <c r="D913" s="28"/>
      <c r="R913" s="28"/>
    </row>
    <row r="914" ht="12.75" customHeight="1">
      <c r="D914" s="28"/>
      <c r="R914" s="28"/>
    </row>
    <row r="915" ht="12.75" customHeight="1">
      <c r="D915" s="28"/>
      <c r="R915" s="28"/>
    </row>
    <row r="916" ht="12.75" customHeight="1">
      <c r="D916" s="28"/>
      <c r="R916" s="28"/>
    </row>
    <row r="917" ht="12.75" customHeight="1">
      <c r="D917" s="28"/>
      <c r="R917" s="28"/>
    </row>
    <row r="918" ht="12.75" customHeight="1">
      <c r="D918" s="28"/>
      <c r="R918" s="28"/>
    </row>
    <row r="919" ht="12.75" customHeight="1">
      <c r="D919" s="28"/>
      <c r="R919" s="28"/>
    </row>
    <row r="920" ht="12.75" customHeight="1">
      <c r="D920" s="28"/>
      <c r="R920" s="28"/>
    </row>
    <row r="921" ht="12.75" customHeight="1">
      <c r="D921" s="28"/>
      <c r="R921" s="28"/>
    </row>
    <row r="922" ht="12.75" customHeight="1">
      <c r="D922" s="28"/>
      <c r="R922" s="28"/>
    </row>
    <row r="923" ht="12.75" customHeight="1">
      <c r="D923" s="28"/>
      <c r="R923" s="28"/>
    </row>
    <row r="924" ht="12.75" customHeight="1">
      <c r="D924" s="28"/>
      <c r="R924" s="28"/>
    </row>
    <row r="925" ht="12.75" customHeight="1">
      <c r="D925" s="28"/>
      <c r="R925" s="28"/>
    </row>
    <row r="926" ht="12.75" customHeight="1">
      <c r="D926" s="28"/>
      <c r="R926" s="28"/>
    </row>
    <row r="927" ht="12.75" customHeight="1">
      <c r="D927" s="28"/>
      <c r="R927" s="28"/>
    </row>
    <row r="928" ht="12.75" customHeight="1">
      <c r="D928" s="28"/>
      <c r="R928" s="28"/>
    </row>
    <row r="929" ht="12.75" customHeight="1">
      <c r="D929" s="28"/>
      <c r="R929" s="28"/>
    </row>
    <row r="930" ht="12.75" customHeight="1">
      <c r="D930" s="28"/>
      <c r="R930" s="28"/>
    </row>
    <row r="931" ht="12.75" customHeight="1">
      <c r="D931" s="28"/>
      <c r="R931" s="28"/>
    </row>
    <row r="932" ht="12.75" customHeight="1">
      <c r="D932" s="28"/>
      <c r="R932" s="28"/>
    </row>
    <row r="933" ht="12.75" customHeight="1">
      <c r="D933" s="28"/>
      <c r="R933" s="28"/>
    </row>
    <row r="934" ht="12.75" customHeight="1">
      <c r="D934" s="28"/>
      <c r="R934" s="28"/>
    </row>
    <row r="935" ht="12.75" customHeight="1">
      <c r="D935" s="28"/>
      <c r="R935" s="28"/>
    </row>
    <row r="936" ht="12.75" customHeight="1">
      <c r="D936" s="28"/>
      <c r="R936" s="28"/>
    </row>
    <row r="937" ht="12.75" customHeight="1">
      <c r="D937" s="28"/>
      <c r="R937" s="28"/>
    </row>
    <row r="938" ht="12.75" customHeight="1">
      <c r="D938" s="28"/>
      <c r="R938" s="28"/>
    </row>
    <row r="939" ht="12.75" customHeight="1">
      <c r="D939" s="28"/>
      <c r="R939" s="28"/>
    </row>
    <row r="940" ht="12.75" customHeight="1">
      <c r="D940" s="28"/>
      <c r="R940" s="28"/>
    </row>
    <row r="941" ht="12.75" customHeight="1">
      <c r="D941" s="28"/>
      <c r="R941" s="28"/>
    </row>
    <row r="942" ht="12.75" customHeight="1">
      <c r="D942" s="28"/>
      <c r="R942" s="28"/>
    </row>
    <row r="943" ht="12.75" customHeight="1">
      <c r="D943" s="28"/>
      <c r="R943" s="28"/>
    </row>
    <row r="944" ht="12.75" customHeight="1">
      <c r="D944" s="28"/>
      <c r="R944" s="28"/>
    </row>
    <row r="945" ht="12.75" customHeight="1">
      <c r="D945" s="28"/>
      <c r="R945" s="28"/>
    </row>
    <row r="946" ht="12.75" customHeight="1">
      <c r="D946" s="28"/>
      <c r="R946" s="28"/>
    </row>
    <row r="947" ht="12.75" customHeight="1">
      <c r="D947" s="28"/>
      <c r="R947" s="28"/>
    </row>
    <row r="948" ht="12.75" customHeight="1">
      <c r="D948" s="28"/>
      <c r="R948" s="28"/>
    </row>
    <row r="949" ht="12.75" customHeight="1">
      <c r="D949" s="28"/>
      <c r="R949" s="28"/>
    </row>
    <row r="950" ht="12.75" customHeight="1">
      <c r="D950" s="28"/>
      <c r="R950" s="28"/>
    </row>
    <row r="951" ht="12.75" customHeight="1">
      <c r="D951" s="28"/>
      <c r="R951" s="28"/>
    </row>
    <row r="952" ht="12.75" customHeight="1">
      <c r="D952" s="28"/>
      <c r="R952" s="28"/>
    </row>
    <row r="953" ht="12.75" customHeight="1">
      <c r="D953" s="28"/>
      <c r="R953" s="28"/>
    </row>
    <row r="954" ht="12.75" customHeight="1">
      <c r="D954" s="28"/>
      <c r="R954" s="28"/>
    </row>
    <row r="955" ht="12.75" customHeight="1">
      <c r="D955" s="28"/>
      <c r="R955" s="28"/>
    </row>
    <row r="956" ht="12.75" customHeight="1">
      <c r="D956" s="28"/>
      <c r="R956" s="28"/>
    </row>
    <row r="957" ht="12.75" customHeight="1">
      <c r="D957" s="28"/>
      <c r="R957" s="28"/>
    </row>
    <row r="958" ht="12.75" customHeight="1">
      <c r="D958" s="28"/>
      <c r="R958" s="28"/>
    </row>
    <row r="959" ht="12.75" customHeight="1">
      <c r="D959" s="28"/>
      <c r="R959" s="28"/>
    </row>
    <row r="960" ht="12.75" customHeight="1">
      <c r="D960" s="28"/>
      <c r="R960" s="28"/>
    </row>
    <row r="961" ht="12.75" customHeight="1">
      <c r="D961" s="28"/>
      <c r="R961" s="28"/>
    </row>
    <row r="962" ht="12.75" customHeight="1">
      <c r="D962" s="28"/>
      <c r="R962" s="28"/>
    </row>
    <row r="963" ht="12.75" customHeight="1">
      <c r="D963" s="28"/>
      <c r="R963" s="28"/>
    </row>
    <row r="964" ht="12.75" customHeight="1">
      <c r="D964" s="28"/>
      <c r="R964" s="28"/>
    </row>
    <row r="965" ht="12.75" customHeight="1">
      <c r="D965" s="28"/>
      <c r="R965" s="28"/>
    </row>
    <row r="966" ht="12.75" customHeight="1">
      <c r="D966" s="28"/>
      <c r="R966" s="28"/>
    </row>
    <row r="967" ht="12.75" customHeight="1">
      <c r="D967" s="28"/>
      <c r="R967" s="28"/>
    </row>
    <row r="968" ht="12.75" customHeight="1">
      <c r="D968" s="28"/>
      <c r="R968" s="28"/>
    </row>
    <row r="969" ht="12.75" customHeight="1">
      <c r="D969" s="28"/>
      <c r="R969" s="28"/>
    </row>
    <row r="970" ht="12.75" customHeight="1">
      <c r="D970" s="28"/>
      <c r="R970" s="28"/>
    </row>
    <row r="971" ht="12.75" customHeight="1">
      <c r="D971" s="28"/>
      <c r="R971" s="28"/>
    </row>
    <row r="972" ht="12.75" customHeight="1">
      <c r="D972" s="28"/>
      <c r="R972" s="28"/>
    </row>
    <row r="973" ht="12.75" customHeight="1">
      <c r="D973" s="28"/>
      <c r="R973" s="28"/>
    </row>
    <row r="974" ht="12.75" customHeight="1">
      <c r="D974" s="28"/>
      <c r="R974" s="28"/>
    </row>
    <row r="975" ht="12.75" customHeight="1">
      <c r="D975" s="28"/>
      <c r="R975" s="28"/>
    </row>
    <row r="976" ht="12.75" customHeight="1">
      <c r="D976" s="28"/>
      <c r="R976" s="28"/>
    </row>
    <row r="977" ht="12.75" customHeight="1">
      <c r="D977" s="28"/>
      <c r="R977" s="28"/>
    </row>
    <row r="978" ht="12.75" customHeight="1">
      <c r="D978" s="28"/>
      <c r="R978" s="28"/>
    </row>
    <row r="979" ht="12.75" customHeight="1">
      <c r="D979" s="28"/>
      <c r="R979" s="28"/>
    </row>
    <row r="980" ht="12.75" customHeight="1">
      <c r="D980" s="28"/>
      <c r="R980" s="28"/>
    </row>
    <row r="981" ht="12.75" customHeight="1">
      <c r="D981" s="28"/>
      <c r="R981" s="28"/>
    </row>
    <row r="982" ht="12.75" customHeight="1">
      <c r="D982" s="28"/>
      <c r="R982" s="28"/>
    </row>
    <row r="983" ht="12.75" customHeight="1">
      <c r="D983" s="28"/>
      <c r="R983" s="28"/>
    </row>
    <row r="984" ht="12.75" customHeight="1">
      <c r="D984" s="28"/>
      <c r="R984" s="28"/>
    </row>
    <row r="985" ht="12.75" customHeight="1">
      <c r="D985" s="28"/>
      <c r="R985" s="28"/>
    </row>
    <row r="986" ht="12.75" customHeight="1">
      <c r="D986" s="28"/>
      <c r="R986" s="28"/>
    </row>
    <row r="987" ht="12.75" customHeight="1">
      <c r="D987" s="28"/>
      <c r="R987" s="28"/>
    </row>
    <row r="988" ht="12.75" customHeight="1">
      <c r="D988" s="28"/>
      <c r="R988" s="28"/>
    </row>
    <row r="989" ht="12.75" customHeight="1">
      <c r="D989" s="28"/>
      <c r="R989" s="28"/>
    </row>
    <row r="990" ht="12.75" customHeight="1">
      <c r="D990" s="28"/>
      <c r="R990" s="28"/>
    </row>
    <row r="991" ht="12.75" customHeight="1">
      <c r="D991" s="28"/>
      <c r="R991" s="28"/>
    </row>
    <row r="992" ht="12.75" customHeight="1">
      <c r="D992" s="28"/>
      <c r="R992" s="28"/>
    </row>
    <row r="993" ht="12.75" customHeight="1">
      <c r="D993" s="28"/>
      <c r="R993" s="28"/>
    </row>
    <row r="994" ht="12.75" customHeight="1">
      <c r="D994" s="28"/>
      <c r="R994" s="28"/>
    </row>
    <row r="995" ht="12.75" customHeight="1">
      <c r="D995" s="28"/>
      <c r="R995" s="28"/>
    </row>
    <row r="996" ht="12.75" customHeight="1">
      <c r="D996" s="28"/>
      <c r="R996" s="28"/>
    </row>
    <row r="997" ht="12.75" customHeight="1">
      <c r="D997" s="28"/>
      <c r="R997" s="28"/>
    </row>
  </sheetData>
  <customSheetViews>
    <customSheetView guid="{B6123A8F-D7D4-464F-815E-2170AECCC855}" filter="1" showAutoFilter="1">
      <autoFilter ref="$A$1:$T$634">
        <sortState ref="A1:T634">
          <sortCondition descending="1" ref="S1:S634"/>
        </sortState>
      </autoFilter>
    </customSheetView>
    <customSheetView guid="{74752024-F669-43B8-B3F3-7053A46F592A}" filter="1" showAutoFilter="1">
      <autoFilter ref="$A$599:$Y$635"/>
    </customSheetView>
    <customSheetView guid="{7A9FFBAB-D417-43AC-9251-BEAD4004B47E}" filter="1" showAutoFilter="1">
      <autoFilter ref="$U$9:$W$24"/>
    </customSheetView>
  </customSheetViews>
  <conditionalFormatting sqref="C2:C634">
    <cfRule type="colorScale" priority="1">
      <colorScale>
        <cfvo type="min"/>
        <cfvo type="max"/>
        <color rgb="FFFFFFFF"/>
        <color rgb="FF57BB8A"/>
      </colorScale>
    </cfRule>
  </conditionalFormatting>
  <conditionalFormatting sqref="C1">
    <cfRule type="colorScale" priority="2">
      <colorScale>
        <cfvo type="min"/>
        <cfvo type="max"/>
        <color rgb="FFFFFFFF"/>
        <color rgb="FF57BB8A"/>
      </colorScale>
    </cfRule>
  </conditionalFormatting>
  <conditionalFormatting sqref="T2:T634">
    <cfRule type="colorScale" priority="3">
      <colorScale>
        <cfvo type="min"/>
        <cfvo type="max"/>
        <color rgb="FF57BB8A"/>
        <color rgb="FFFFFFFF"/>
      </colorScale>
    </cfRule>
  </conditionalFormatting>
  <printOptions/>
  <pageMargins bottom="0.787401575" footer="0.0" header="0.0" left="0.511811024" right="0.511811024" top="0.7874015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7.63"/>
    <col customWidth="1" min="2" max="2" width="46.5"/>
    <col customWidth="1" min="3" max="4" width="15.5"/>
    <col customWidth="1" min="5" max="5" width="12.5"/>
    <col customWidth="1" min="6" max="16" width="11.13"/>
    <col customWidth="1" min="17" max="17" width="12.0"/>
    <col customWidth="1" min="18" max="18" width="10.25"/>
    <col customWidth="1" min="19" max="19" width="9.38"/>
    <col customWidth="1" min="20" max="21" width="7.63"/>
    <col customWidth="1" min="22" max="22" width="45.38"/>
    <col customWidth="1" min="23" max="23" width="8.63"/>
    <col customWidth="1" min="24" max="25" width="7.63"/>
  </cols>
  <sheetData>
    <row r="1" ht="12.75" customHeight="1">
      <c r="A1" s="1" t="s">
        <v>0</v>
      </c>
      <c r="B1" s="5" t="s">
        <v>38</v>
      </c>
      <c r="C1" s="5" t="s">
        <v>39</v>
      </c>
      <c r="D1" s="5" t="s">
        <v>40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3" t="s">
        <v>16</v>
      </c>
      <c r="R1" s="2" t="s">
        <v>41</v>
      </c>
      <c r="S1" s="2" t="s">
        <v>42</v>
      </c>
      <c r="T1" s="3" t="s">
        <v>43</v>
      </c>
    </row>
    <row r="2" ht="12.75" customHeight="1">
      <c r="A2" s="8">
        <v>2.0E7</v>
      </c>
      <c r="B2" s="30" t="s">
        <v>631</v>
      </c>
      <c r="C2" s="11">
        <v>129.0</v>
      </c>
      <c r="D2" s="24">
        <v>2.0</v>
      </c>
      <c r="E2" s="33">
        <f>Ocupacao_Calendario!B587*C2*31</f>
        <v>3119.22</v>
      </c>
      <c r="F2" s="33">
        <f>Ocupacao_Calendario!C587*C2*28</f>
        <v>2853.48</v>
      </c>
      <c r="G2" s="33">
        <f>Ocupacao_Calendario!D587*C2*31</f>
        <v>3439.14</v>
      </c>
      <c r="H2" s="33">
        <f>Ocupacao_Calendario!E587*C2*30</f>
        <v>2554.2</v>
      </c>
      <c r="I2" s="33">
        <f>Ocupacao_Calendario!F587*C2*31</f>
        <v>2559.36</v>
      </c>
      <c r="J2" s="33">
        <f>Ocupacao_Calendario!G587*C2*30</f>
        <v>2709</v>
      </c>
      <c r="K2" s="33">
        <f>Ocupacao_Calendario!H587*C2*31</f>
        <v>3759.06</v>
      </c>
      <c r="L2" s="33">
        <f>Ocupacao_Calendario!I587*C2*31</f>
        <v>3559.11</v>
      </c>
      <c r="M2" s="33">
        <f>Ocupacao_Calendario!J587*C2*30</f>
        <v>3831.3</v>
      </c>
      <c r="N2" s="33">
        <f>Ocupacao_Calendario!K587*C2*31</f>
        <v>3519.12</v>
      </c>
      <c r="O2" s="33">
        <f>Ocupacao_Calendario!L587*C2*30</f>
        <v>3560.4</v>
      </c>
      <c r="P2" s="33">
        <f>Ocupacao_Calendario!M587*C2*31</f>
        <v>3719.07</v>
      </c>
      <c r="Q2" s="33">
        <f t="shared" ref="Q2:Q49" si="1">SUM(E2:P2)</f>
        <v>39182.46</v>
      </c>
      <c r="R2" s="33">
        <f>IFS(D2=2,vacation_home_main_costs!$M$2,D2=3,vacation_home_main_costs!$M$3,D2=4,vacation_home_main_costs!$M$4,D2=5,vacation_home_main_costs!$M$5,D2=6,vacation_home_main_costs!$M$6)</f>
        <v>31100</v>
      </c>
      <c r="S2" s="33">
        <f t="shared" ref="S2:S46" si="2">Q2-R2</f>
        <v>8082.46</v>
      </c>
      <c r="T2" s="34" t="str">
        <f t="shared" ref="T2:T49" si="3">IF(S2&gt;0,"Lucro","Prejuizo")</f>
        <v>Lucro</v>
      </c>
    </row>
    <row r="3" ht="12.75" customHeight="1">
      <c r="A3" s="8">
        <v>2.0000001E7</v>
      </c>
      <c r="B3" s="30" t="s">
        <v>632</v>
      </c>
      <c r="C3" s="11">
        <v>179.0</v>
      </c>
      <c r="D3" s="24">
        <v>4.0</v>
      </c>
      <c r="E3" s="33">
        <f>Ocupacao_Calendario!B588*C3*31</f>
        <v>3551.36</v>
      </c>
      <c r="F3" s="33">
        <f>Ocupacao_Calendario!C588*C3*28</f>
        <v>4310.32</v>
      </c>
      <c r="G3" s="33">
        <f>Ocupacao_Calendario!D588*C3*31</f>
        <v>2330.58</v>
      </c>
      <c r="H3" s="33">
        <f>Ocupacao_Calendario!E588*C3*30</f>
        <v>3705.3</v>
      </c>
      <c r="I3" s="33">
        <f>Ocupacao_Calendario!F588*C3*31</f>
        <v>4550.18</v>
      </c>
      <c r="J3" s="33">
        <f>Ocupacao_Calendario!G588*C3*30</f>
        <v>5208.9</v>
      </c>
      <c r="K3" s="33">
        <f>Ocupacao_Calendario!H588*C3*31</f>
        <v>4883.12</v>
      </c>
      <c r="L3" s="33">
        <f>Ocupacao_Calendario!I588*C3*31</f>
        <v>3828.81</v>
      </c>
      <c r="M3" s="33">
        <f>Ocupacao_Calendario!J588*C3*30</f>
        <v>4027.5</v>
      </c>
      <c r="N3" s="33">
        <f>Ocupacao_Calendario!K588*C3*31</f>
        <v>5216.06</v>
      </c>
      <c r="O3" s="33">
        <f>Ocupacao_Calendario!L588*C3*30</f>
        <v>4349.7</v>
      </c>
      <c r="P3" s="33">
        <f>Ocupacao_Calendario!M588*C3*31</f>
        <v>4772.14</v>
      </c>
      <c r="Q3" s="33">
        <f t="shared" si="1"/>
        <v>50733.97</v>
      </c>
      <c r="R3" s="33">
        <f>IFS(D3=2,vacation_home_main_costs!$M$2,D3=3,vacation_home_main_costs!$M$3,D3=4,vacation_home_main_costs!$M$4,D3=5,vacation_home_main_costs!$M$5,D3=6,vacation_home_main_costs!$M$6)</f>
        <v>40660</v>
      </c>
      <c r="S3" s="33">
        <f t="shared" si="2"/>
        <v>10073.97</v>
      </c>
      <c r="T3" s="34" t="str">
        <f t="shared" si="3"/>
        <v>Lucro</v>
      </c>
    </row>
    <row r="4" ht="12.75" customHeight="1">
      <c r="A4" s="8">
        <v>2.0000002E7</v>
      </c>
      <c r="B4" s="30" t="s">
        <v>633</v>
      </c>
      <c r="C4" s="11">
        <v>129.0</v>
      </c>
      <c r="D4" s="24">
        <v>4.0</v>
      </c>
      <c r="E4" s="33">
        <f>Ocupacao_Calendario!B589*C4*31</f>
        <v>3399.15</v>
      </c>
      <c r="F4" s="33">
        <f>Ocupacao_Calendario!C589*C4*28</f>
        <v>2889.6</v>
      </c>
      <c r="G4" s="33">
        <f>Ocupacao_Calendario!D589*C4*31</f>
        <v>2879.28</v>
      </c>
      <c r="H4" s="33">
        <f>Ocupacao_Calendario!E589*C4*30</f>
        <v>3134.7</v>
      </c>
      <c r="I4" s="33">
        <f>Ocupacao_Calendario!F589*C4*31</f>
        <v>2199.45</v>
      </c>
      <c r="J4" s="33">
        <f>Ocupacao_Calendario!G589*C4*30</f>
        <v>3870</v>
      </c>
      <c r="K4" s="33">
        <f>Ocupacao_Calendario!H589*C4*31</f>
        <v>3999</v>
      </c>
      <c r="L4" s="33">
        <f>Ocupacao_Calendario!I589*C4*31</f>
        <v>3919.02</v>
      </c>
      <c r="M4" s="33">
        <f>Ocupacao_Calendario!J589*C4*30</f>
        <v>2863.8</v>
      </c>
      <c r="N4" s="33">
        <f>Ocupacao_Calendario!K589*C4*31</f>
        <v>3039.24</v>
      </c>
      <c r="O4" s="33">
        <f>Ocupacao_Calendario!L589*C4*30</f>
        <v>3676.5</v>
      </c>
      <c r="P4" s="33">
        <f>Ocupacao_Calendario!M589*C4*31</f>
        <v>3559.11</v>
      </c>
      <c r="Q4" s="33">
        <f t="shared" si="1"/>
        <v>39428.85</v>
      </c>
      <c r="R4" s="33">
        <f>IFS(D4=2,vacation_home_main_costs!$M$2,D4=3,vacation_home_main_costs!$M$3,D4=4,vacation_home_main_costs!$M$4,D4=5,vacation_home_main_costs!$M$5,D4=6,vacation_home_main_costs!$M$6)</f>
        <v>40660</v>
      </c>
      <c r="S4" s="33">
        <f t="shared" si="2"/>
        <v>-1231.15</v>
      </c>
      <c r="T4" s="34" t="str">
        <f t="shared" si="3"/>
        <v>Prejuizo</v>
      </c>
    </row>
    <row r="5" ht="12.75" customHeight="1">
      <c r="A5" s="8">
        <v>2.0000003E7</v>
      </c>
      <c r="B5" s="30" t="s">
        <v>634</v>
      </c>
      <c r="C5" s="11">
        <v>169.0</v>
      </c>
      <c r="D5" s="24">
        <v>4.0</v>
      </c>
      <c r="E5" s="33">
        <f>Ocupacao_Calendario!B590*C5*31</f>
        <v>3614.91</v>
      </c>
      <c r="F5" s="33">
        <f>Ocupacao_Calendario!C590*C5*28</f>
        <v>4448.08</v>
      </c>
      <c r="G5" s="33">
        <f>Ocupacao_Calendario!D590*C5*31</f>
        <v>3772.08</v>
      </c>
      <c r="H5" s="33">
        <f>Ocupacao_Calendario!E590*C5*30</f>
        <v>2991.3</v>
      </c>
      <c r="I5" s="33">
        <f>Ocupacao_Calendario!F590*C5*31</f>
        <v>3929.25</v>
      </c>
      <c r="J5" s="33">
        <f>Ocupacao_Calendario!G590*C5*30</f>
        <v>4258.8</v>
      </c>
      <c r="K5" s="33">
        <f>Ocupacao_Calendario!H590*C5*31</f>
        <v>4767.49</v>
      </c>
      <c r="L5" s="33">
        <f>Ocupacao_Calendario!I590*C5*31</f>
        <v>5029.44</v>
      </c>
      <c r="M5" s="33">
        <f>Ocupacao_Calendario!J590*C5*30</f>
        <v>4765.8</v>
      </c>
      <c r="N5" s="33">
        <f>Ocupacao_Calendario!K590*C5*31</f>
        <v>4610.32</v>
      </c>
      <c r="O5" s="33">
        <f>Ocupacao_Calendario!L590*C5*30</f>
        <v>4360.2</v>
      </c>
      <c r="P5" s="33">
        <f>Ocupacao_Calendario!M590*C5*31</f>
        <v>4348.37</v>
      </c>
      <c r="Q5" s="33">
        <f t="shared" si="1"/>
        <v>50896.04</v>
      </c>
      <c r="R5" s="33">
        <f>IFS(D5=2,vacation_home_main_costs!$M$2,D5=3,vacation_home_main_costs!$M$3,D5=4,vacation_home_main_costs!$M$4,D5=5,vacation_home_main_costs!$M$5,D5=6,vacation_home_main_costs!$M$6)</f>
        <v>40660</v>
      </c>
      <c r="S5" s="33">
        <f t="shared" si="2"/>
        <v>10236.04</v>
      </c>
      <c r="T5" s="34" t="str">
        <f t="shared" si="3"/>
        <v>Lucro</v>
      </c>
    </row>
    <row r="6" ht="12.75" customHeight="1">
      <c r="A6" s="8">
        <v>2.0000004E7</v>
      </c>
      <c r="B6" s="30" t="s">
        <v>635</v>
      </c>
      <c r="C6" s="11">
        <v>189.0</v>
      </c>
      <c r="D6" s="24">
        <v>4.0</v>
      </c>
      <c r="E6" s="33">
        <f>Ocupacao_Calendario!B591*C6*31</f>
        <v>3984.12</v>
      </c>
      <c r="F6" s="33">
        <f>Ocupacao_Calendario!C591*C6*28</f>
        <v>4921.56</v>
      </c>
      <c r="G6" s="33">
        <f>Ocupacao_Calendario!D591*C6*31</f>
        <v>2929.5</v>
      </c>
      <c r="H6" s="33">
        <f>Ocupacao_Calendario!E591*C6*30</f>
        <v>2778.3</v>
      </c>
      <c r="I6" s="33">
        <f>Ocupacao_Calendario!F591*C6*31</f>
        <v>4921.56</v>
      </c>
      <c r="J6" s="33">
        <f>Ocupacao_Calendario!G591*C6*30</f>
        <v>4932.9</v>
      </c>
      <c r="K6" s="33">
        <f>Ocupacao_Calendario!H591*C6*31</f>
        <v>5800.41</v>
      </c>
      <c r="L6" s="33">
        <f>Ocupacao_Calendario!I591*C6*31</f>
        <v>4745.79</v>
      </c>
      <c r="M6" s="33">
        <f>Ocupacao_Calendario!J591*C6*30</f>
        <v>4479.3</v>
      </c>
      <c r="N6" s="33">
        <f>Ocupacao_Calendario!K591*C6*31</f>
        <v>4628.61</v>
      </c>
      <c r="O6" s="33">
        <f>Ocupacao_Calendario!L591*C6*30</f>
        <v>4309.2</v>
      </c>
      <c r="P6" s="33">
        <f>Ocupacao_Calendario!M591*C6*31</f>
        <v>5624.64</v>
      </c>
      <c r="Q6" s="33">
        <f t="shared" si="1"/>
        <v>54055.89</v>
      </c>
      <c r="R6" s="33">
        <f>IFS(D6=2,vacation_home_main_costs!$M$2,D6=3,vacation_home_main_costs!$M$3,D6=4,vacation_home_main_costs!$M$4,D6=5,vacation_home_main_costs!$M$5,D6=6,vacation_home_main_costs!$M$6)</f>
        <v>40660</v>
      </c>
      <c r="S6" s="33">
        <f t="shared" si="2"/>
        <v>13395.89</v>
      </c>
      <c r="T6" s="34" t="str">
        <f t="shared" si="3"/>
        <v>Lucro</v>
      </c>
    </row>
    <row r="7" ht="12.75" customHeight="1">
      <c r="A7" s="8">
        <v>2.0000005E7</v>
      </c>
      <c r="B7" s="30" t="s">
        <v>636</v>
      </c>
      <c r="C7" s="11">
        <v>150.0</v>
      </c>
      <c r="D7" s="24">
        <v>4.0</v>
      </c>
      <c r="E7" s="33">
        <f>Ocupacao_Calendario!B592*C7*31</f>
        <v>4045.5</v>
      </c>
      <c r="F7" s="33">
        <f>Ocupacao_Calendario!C592*C7*28</f>
        <v>3990</v>
      </c>
      <c r="G7" s="33">
        <f>Ocupacao_Calendario!D592*C7*31</f>
        <v>2046</v>
      </c>
      <c r="H7" s="33">
        <f>Ocupacao_Calendario!E592*C7*30</f>
        <v>3195</v>
      </c>
      <c r="I7" s="33">
        <f>Ocupacao_Calendario!F592*C7*31</f>
        <v>1953</v>
      </c>
      <c r="J7" s="33">
        <f>Ocupacao_Calendario!G592*C7*30</f>
        <v>3960</v>
      </c>
      <c r="K7" s="33">
        <f>Ocupacao_Calendario!H592*C7*31</f>
        <v>4138.5</v>
      </c>
      <c r="L7" s="33">
        <f>Ocupacao_Calendario!I592*C7*31</f>
        <v>4464</v>
      </c>
      <c r="M7" s="33">
        <f>Ocupacao_Calendario!J592*C7*30</f>
        <v>3420</v>
      </c>
      <c r="N7" s="33">
        <f>Ocupacao_Calendario!K592*C7*31</f>
        <v>3906</v>
      </c>
      <c r="O7" s="33">
        <f>Ocupacao_Calendario!L592*C7*30</f>
        <v>3195</v>
      </c>
      <c r="P7" s="33">
        <f>Ocupacao_Calendario!M592*C7*31</f>
        <v>4417.5</v>
      </c>
      <c r="Q7" s="33">
        <f t="shared" si="1"/>
        <v>42730.5</v>
      </c>
      <c r="R7" s="33">
        <f>IFS(D7=2,vacation_home_main_costs!$M$2,D7=3,vacation_home_main_costs!$M$3,D7=4,vacation_home_main_costs!$M$4,D7=5,vacation_home_main_costs!$M$5,D7=6,vacation_home_main_costs!$M$6)</f>
        <v>40660</v>
      </c>
      <c r="S7" s="33">
        <f t="shared" si="2"/>
        <v>2070.5</v>
      </c>
      <c r="T7" s="34" t="str">
        <f t="shared" si="3"/>
        <v>Lucro</v>
      </c>
    </row>
    <row r="8" ht="12.75" customHeight="1">
      <c r="A8" s="8">
        <v>2.0000006E7</v>
      </c>
      <c r="B8" s="30" t="s">
        <v>637</v>
      </c>
      <c r="C8" s="11">
        <v>259.0</v>
      </c>
      <c r="D8" s="24">
        <v>6.0</v>
      </c>
      <c r="E8" s="33">
        <f>Ocupacao_Calendario!B593*C8*31</f>
        <v>7948.71</v>
      </c>
      <c r="F8" s="33">
        <f>Ocupacao_Calendario!C593*C8*28</f>
        <v>4931.36</v>
      </c>
      <c r="G8" s="33">
        <f>Ocupacao_Calendario!D593*C8*31</f>
        <v>5299.14</v>
      </c>
      <c r="H8" s="33">
        <f>Ocupacao_Calendario!E593*C8*30</f>
        <v>4972.8</v>
      </c>
      <c r="I8" s="33">
        <f>Ocupacao_Calendario!F593*C8*31</f>
        <v>4175.08</v>
      </c>
      <c r="J8" s="33">
        <f>Ocupacao_Calendario!G593*C8*30</f>
        <v>5594.4</v>
      </c>
      <c r="K8" s="33">
        <f>Ocupacao_Calendario!H593*C8*31</f>
        <v>7788.13</v>
      </c>
      <c r="L8" s="33">
        <f>Ocupacao_Calendario!I593*C8*31</f>
        <v>7306.39</v>
      </c>
      <c r="M8" s="33">
        <f>Ocupacao_Calendario!J593*C8*30</f>
        <v>6449.1</v>
      </c>
      <c r="N8" s="33">
        <f>Ocupacao_Calendario!K593*C8*31</f>
        <v>7466.97</v>
      </c>
      <c r="O8" s="33">
        <f>Ocupacao_Calendario!L593*C8*30</f>
        <v>7303.8</v>
      </c>
      <c r="P8" s="33">
        <f>Ocupacao_Calendario!M593*C8*31</f>
        <v>6423.2</v>
      </c>
      <c r="Q8" s="33">
        <f t="shared" si="1"/>
        <v>75659.08</v>
      </c>
      <c r="R8" s="33">
        <f>IFS(D8=2,vacation_home_main_costs!$M$2,D8=3,vacation_home_main_costs!$M$3,D8=4,vacation_home_main_costs!$M$4,D8=5,vacation_home_main_costs!$M$5,D8=6,vacation_home_main_costs!$M$6)</f>
        <v>51900</v>
      </c>
      <c r="S8" s="33">
        <f t="shared" si="2"/>
        <v>23759.08</v>
      </c>
      <c r="T8" s="34" t="str">
        <f t="shared" si="3"/>
        <v>Lucro</v>
      </c>
    </row>
    <row r="9" ht="12.75" customHeight="1">
      <c r="A9" s="8">
        <v>2.0000007E7</v>
      </c>
      <c r="B9" s="30" t="s">
        <v>638</v>
      </c>
      <c r="C9" s="11">
        <v>129.0</v>
      </c>
      <c r="D9" s="24">
        <v>2.0</v>
      </c>
      <c r="E9" s="33">
        <f>Ocupacao_Calendario!B594*C9*31</f>
        <v>2999.25</v>
      </c>
      <c r="F9" s="33">
        <f>Ocupacao_Calendario!C594*C9*28</f>
        <v>2636.76</v>
      </c>
      <c r="G9" s="33">
        <f>Ocupacao_Calendario!D594*C9*31</f>
        <v>3159.21</v>
      </c>
      <c r="H9" s="33">
        <f>Ocupacao_Calendario!E594*C9*30</f>
        <v>2128.5</v>
      </c>
      <c r="I9" s="33">
        <f>Ocupacao_Calendario!F594*C9*31</f>
        <v>2279.43</v>
      </c>
      <c r="J9" s="33">
        <f>Ocupacao_Calendario!G594*C9*30</f>
        <v>3483</v>
      </c>
      <c r="K9" s="33">
        <f>Ocupacao_Calendario!H594*C9*31</f>
        <v>3879.03</v>
      </c>
      <c r="L9" s="33">
        <f>Ocupacao_Calendario!I594*C9*31</f>
        <v>3959.01</v>
      </c>
      <c r="M9" s="33">
        <f>Ocupacao_Calendario!J594*C9*30</f>
        <v>3715.2</v>
      </c>
      <c r="N9" s="33">
        <f>Ocupacao_Calendario!K594*C9*31</f>
        <v>2999.25</v>
      </c>
      <c r="O9" s="33">
        <f>Ocupacao_Calendario!L594*C9*30</f>
        <v>3134.7</v>
      </c>
      <c r="P9" s="33">
        <f>Ocupacao_Calendario!M594*C9*31</f>
        <v>3159.21</v>
      </c>
      <c r="Q9" s="33">
        <f t="shared" si="1"/>
        <v>37532.55</v>
      </c>
      <c r="R9" s="33">
        <f>IFS(D9=2,vacation_home_main_costs!$M$2,D9=3,vacation_home_main_costs!$M$3,D9=4,vacation_home_main_costs!$M$4,D9=5,vacation_home_main_costs!$M$5,D9=6,vacation_home_main_costs!$M$6)</f>
        <v>31100</v>
      </c>
      <c r="S9" s="33">
        <f t="shared" si="2"/>
        <v>6432.55</v>
      </c>
      <c r="T9" s="34" t="str">
        <f t="shared" si="3"/>
        <v>Lucro</v>
      </c>
    </row>
    <row r="10" ht="12.75" customHeight="1">
      <c r="A10" s="8">
        <v>2.0000008E7</v>
      </c>
      <c r="B10" s="30" t="s">
        <v>639</v>
      </c>
      <c r="C10" s="11">
        <v>138.0</v>
      </c>
      <c r="D10" s="24">
        <v>2.0</v>
      </c>
      <c r="E10" s="33">
        <f>Ocupacao_Calendario!B595*C10*31</f>
        <v>2609.58</v>
      </c>
      <c r="F10" s="33">
        <f>Ocupacao_Calendario!C595*C10*28</f>
        <v>3284.4</v>
      </c>
      <c r="G10" s="33">
        <f>Ocupacao_Calendario!D595*C10*31</f>
        <v>3336.84</v>
      </c>
      <c r="H10" s="33">
        <f>Ocupacao_Calendario!E595*C10*30</f>
        <v>3643.2</v>
      </c>
      <c r="I10" s="33">
        <f>Ocupacao_Calendario!F595*C10*31</f>
        <v>1668.42</v>
      </c>
      <c r="J10" s="33">
        <f>Ocupacao_Calendario!G595*C10*30</f>
        <v>2939.4</v>
      </c>
      <c r="K10" s="33">
        <f>Ocupacao_Calendario!H595*C10*31</f>
        <v>3465.18</v>
      </c>
      <c r="L10" s="33">
        <f>Ocupacao_Calendario!I595*C10*31</f>
        <v>4192.44</v>
      </c>
      <c r="M10" s="33">
        <f>Ocupacao_Calendario!J595*C10*30</f>
        <v>3063.6</v>
      </c>
      <c r="N10" s="33">
        <f>Ocupacao_Calendario!K595*C10*31</f>
        <v>4106.88</v>
      </c>
      <c r="O10" s="33">
        <f>Ocupacao_Calendario!L595*C10*30</f>
        <v>3105</v>
      </c>
      <c r="P10" s="33">
        <f>Ocupacao_Calendario!M595*C10*31</f>
        <v>4106.88</v>
      </c>
      <c r="Q10" s="33">
        <f t="shared" si="1"/>
        <v>39521.82</v>
      </c>
      <c r="R10" s="33">
        <f>IFS(D10=2,vacation_home_main_costs!$M$2,D10=3,vacation_home_main_costs!$M$3,D10=4,vacation_home_main_costs!$M$4,D10=5,vacation_home_main_costs!$M$5,D10=6,vacation_home_main_costs!$M$6)</f>
        <v>31100</v>
      </c>
      <c r="S10" s="33">
        <f t="shared" si="2"/>
        <v>8421.82</v>
      </c>
      <c r="T10" s="34" t="str">
        <f t="shared" si="3"/>
        <v>Lucro</v>
      </c>
    </row>
    <row r="11" ht="12.75" customHeight="1">
      <c r="A11" s="8">
        <v>2.0000009E7</v>
      </c>
      <c r="B11" s="30" t="s">
        <v>640</v>
      </c>
      <c r="C11" s="11">
        <v>149.0</v>
      </c>
      <c r="D11" s="24">
        <v>5.0</v>
      </c>
      <c r="E11" s="33">
        <f>Ocupacao_Calendario!B596*C11*31</f>
        <v>4388.05</v>
      </c>
      <c r="F11" s="33">
        <f>Ocupacao_Calendario!C596*C11*28</f>
        <v>3504.48</v>
      </c>
      <c r="G11" s="33">
        <f>Ocupacao_Calendario!D596*C11*31</f>
        <v>3879.96</v>
      </c>
      <c r="H11" s="33">
        <f>Ocupacao_Calendario!E596*C11*30</f>
        <v>3129</v>
      </c>
      <c r="I11" s="33">
        <f>Ocupacao_Calendario!F596*C11*31</f>
        <v>3233.3</v>
      </c>
      <c r="J11" s="33">
        <f>Ocupacao_Calendario!G596*C11*30</f>
        <v>4291.2</v>
      </c>
      <c r="K11" s="33">
        <f>Ocupacao_Calendario!H596*C11*31</f>
        <v>3787.58</v>
      </c>
      <c r="L11" s="33">
        <f>Ocupacao_Calendario!I596*C11*31</f>
        <v>3556.63</v>
      </c>
      <c r="M11" s="33">
        <f>Ocupacao_Calendario!J596*C11*30</f>
        <v>4335.9</v>
      </c>
      <c r="N11" s="33">
        <f>Ocupacao_Calendario!K596*C11*31</f>
        <v>3972.34</v>
      </c>
      <c r="O11" s="33">
        <f>Ocupacao_Calendario!L596*C11*30</f>
        <v>3173.7</v>
      </c>
      <c r="P11" s="33">
        <f>Ocupacao_Calendario!M596*C11*31</f>
        <v>4480.43</v>
      </c>
      <c r="Q11" s="33">
        <f t="shared" si="1"/>
        <v>45732.57</v>
      </c>
      <c r="R11" s="33">
        <f>IFS(D11=2,vacation_home_main_costs!$M$2,D11=3,vacation_home_main_costs!$M$3,D11=4,vacation_home_main_costs!$M$4,D11=5,vacation_home_main_costs!$M$5,D11=6,vacation_home_main_costs!$M$6)</f>
        <v>45400</v>
      </c>
      <c r="S11" s="33">
        <f t="shared" si="2"/>
        <v>332.57</v>
      </c>
      <c r="T11" s="34" t="str">
        <f t="shared" si="3"/>
        <v>Lucro</v>
      </c>
    </row>
    <row r="12" ht="12.75" customHeight="1">
      <c r="A12" s="8">
        <v>2.000001E7</v>
      </c>
      <c r="B12" s="30" t="s">
        <v>641</v>
      </c>
      <c r="C12" s="11">
        <v>149.0</v>
      </c>
      <c r="D12" s="24">
        <v>4.0</v>
      </c>
      <c r="E12" s="33">
        <f>Ocupacao_Calendario!B597*C12*31</f>
        <v>2817.59</v>
      </c>
      <c r="F12" s="33">
        <f>Ocupacao_Calendario!C597*C12*28</f>
        <v>3254.16</v>
      </c>
      <c r="G12" s="33">
        <f>Ocupacao_Calendario!D597*C12*31</f>
        <v>3140.92</v>
      </c>
      <c r="H12" s="33">
        <f>Ocupacao_Calendario!E597*C12*30</f>
        <v>2771.4</v>
      </c>
      <c r="I12" s="33">
        <f>Ocupacao_Calendario!F597*C12*31</f>
        <v>2309.5</v>
      </c>
      <c r="J12" s="33">
        <f>Ocupacao_Calendario!G597*C12*30</f>
        <v>4335.9</v>
      </c>
      <c r="K12" s="33">
        <f>Ocupacao_Calendario!H597*C12*31</f>
        <v>4341.86</v>
      </c>
      <c r="L12" s="33">
        <f>Ocupacao_Calendario!I597*C12*31</f>
        <v>4526.62</v>
      </c>
      <c r="M12" s="33">
        <f>Ocupacao_Calendario!J597*C12*30</f>
        <v>4246.5</v>
      </c>
      <c r="N12" s="33">
        <f>Ocupacao_Calendario!K597*C12*31</f>
        <v>3833.77</v>
      </c>
      <c r="O12" s="33">
        <f>Ocupacao_Calendario!L597*C12*30</f>
        <v>3263.1</v>
      </c>
      <c r="P12" s="33">
        <f>Ocupacao_Calendario!M597*C12*31</f>
        <v>3879.96</v>
      </c>
      <c r="Q12" s="33">
        <f t="shared" si="1"/>
        <v>42721.28</v>
      </c>
      <c r="R12" s="33">
        <f>IFS(D12=2,vacation_home_main_costs!$M$2,D12=3,vacation_home_main_costs!$M$3,D12=4,vacation_home_main_costs!$M$4,D12=5,vacation_home_main_costs!$M$5,D12=6,vacation_home_main_costs!$M$6)</f>
        <v>40660</v>
      </c>
      <c r="S12" s="33">
        <f t="shared" si="2"/>
        <v>2061.28</v>
      </c>
      <c r="T12" s="34" t="str">
        <f t="shared" si="3"/>
        <v>Lucro</v>
      </c>
    </row>
    <row r="13" ht="12.75" customHeight="1">
      <c r="A13" s="8">
        <v>2.0000011E7</v>
      </c>
      <c r="B13" s="30" t="s">
        <v>642</v>
      </c>
      <c r="C13" s="11">
        <v>299.0</v>
      </c>
      <c r="D13" s="24">
        <v>5.0</v>
      </c>
      <c r="E13" s="33">
        <f>Ocupacao_Calendario!B598*C13*31</f>
        <v>8990.93</v>
      </c>
      <c r="F13" s="33">
        <f>Ocupacao_Calendario!C598*C13*28</f>
        <v>6613.88</v>
      </c>
      <c r="G13" s="33">
        <f>Ocupacao_Calendario!D598*C13*31</f>
        <v>7229.82</v>
      </c>
      <c r="H13" s="33">
        <f>Ocupacao_Calendario!E598*C13*30</f>
        <v>7176</v>
      </c>
      <c r="I13" s="33">
        <f>Ocupacao_Calendario!F598*C13*31</f>
        <v>5190.64</v>
      </c>
      <c r="J13" s="33">
        <f>Ocupacao_Calendario!G598*C13*30</f>
        <v>8790.6</v>
      </c>
      <c r="K13" s="33">
        <f>Ocupacao_Calendario!H598*C13*31</f>
        <v>7600.58</v>
      </c>
      <c r="L13" s="33">
        <f>Ocupacao_Calendario!I598*C13*31</f>
        <v>7507.89</v>
      </c>
      <c r="M13" s="33">
        <f>Ocupacao_Calendario!J598*C13*30</f>
        <v>7086.3</v>
      </c>
      <c r="N13" s="33">
        <f>Ocupacao_Calendario!K598*C13*31</f>
        <v>8156.72</v>
      </c>
      <c r="O13" s="33">
        <f>Ocupacao_Calendario!L598*C13*30</f>
        <v>7086.3</v>
      </c>
      <c r="P13" s="33">
        <f>Ocupacao_Calendario!M598*C13*31</f>
        <v>8990.93</v>
      </c>
      <c r="Q13" s="33">
        <f t="shared" si="1"/>
        <v>90420.59</v>
      </c>
      <c r="R13" s="33">
        <f>IFS(D13=2,vacation_home_main_costs!$M$2,D13=3,vacation_home_main_costs!$M$3,D13=4,vacation_home_main_costs!$M$4,D13=5,vacation_home_main_costs!$M$5,D13=6,vacation_home_main_costs!$M$6)</f>
        <v>45400</v>
      </c>
      <c r="S13" s="33">
        <f t="shared" si="2"/>
        <v>45020.59</v>
      </c>
      <c r="T13" s="34" t="str">
        <f t="shared" si="3"/>
        <v>Lucro</v>
      </c>
    </row>
    <row r="14" ht="12.75" customHeight="1">
      <c r="A14" s="8">
        <v>2.0000013E7</v>
      </c>
      <c r="B14" s="30" t="s">
        <v>643</v>
      </c>
      <c r="C14" s="11">
        <v>149.0</v>
      </c>
      <c r="D14" s="24">
        <v>5.0</v>
      </c>
      <c r="E14" s="33">
        <f>Ocupacao_Calendario!B599*C14*31</f>
        <v>3602.82</v>
      </c>
      <c r="F14" s="33">
        <f>Ocupacao_Calendario!C599*C14*28</f>
        <v>3379.32</v>
      </c>
      <c r="G14" s="33">
        <f>Ocupacao_Calendario!D599*C14*31</f>
        <v>1986.17</v>
      </c>
      <c r="H14" s="33">
        <f>Ocupacao_Calendario!E599*C14*30</f>
        <v>2771.4</v>
      </c>
      <c r="I14" s="33">
        <f>Ocupacao_Calendario!F599*C14*31</f>
        <v>3140.92</v>
      </c>
      <c r="J14" s="33">
        <f>Ocupacao_Calendario!G599*C14*30</f>
        <v>3307.8</v>
      </c>
      <c r="K14" s="33">
        <f>Ocupacao_Calendario!H599*C14*31</f>
        <v>3464.25</v>
      </c>
      <c r="L14" s="33">
        <f>Ocupacao_Calendario!I599*C14*31</f>
        <v>4619</v>
      </c>
      <c r="M14" s="33">
        <f>Ocupacao_Calendario!J599*C14*30</f>
        <v>4470</v>
      </c>
      <c r="N14" s="33">
        <f>Ocupacao_Calendario!K599*C14*31</f>
        <v>3787.58</v>
      </c>
      <c r="O14" s="33">
        <f>Ocupacao_Calendario!L599*C14*30</f>
        <v>4023</v>
      </c>
      <c r="P14" s="33">
        <f>Ocupacao_Calendario!M599*C14*31</f>
        <v>3602.82</v>
      </c>
      <c r="Q14" s="33">
        <f t="shared" si="1"/>
        <v>42155.08</v>
      </c>
      <c r="R14" s="33">
        <f>IFS(D14=2,vacation_home_main_costs!$M$2,D14=3,vacation_home_main_costs!$M$3,D14=4,vacation_home_main_costs!$M$4,D14=5,vacation_home_main_costs!$M$5,D14=6,vacation_home_main_costs!$M$6)</f>
        <v>45400</v>
      </c>
      <c r="S14" s="33">
        <f t="shared" si="2"/>
        <v>-3244.92</v>
      </c>
      <c r="T14" s="34" t="str">
        <f t="shared" si="3"/>
        <v>Prejuizo</v>
      </c>
    </row>
    <row r="15" ht="12.75" customHeight="1">
      <c r="A15" s="8">
        <v>2.0000014E7</v>
      </c>
      <c r="B15" s="30" t="s">
        <v>644</v>
      </c>
      <c r="C15" s="11">
        <v>220.0</v>
      </c>
      <c r="D15" s="24">
        <v>5.0</v>
      </c>
      <c r="E15" s="33">
        <f>Ocupacao_Calendario!B600*C15*31</f>
        <v>4774</v>
      </c>
      <c r="F15" s="33">
        <f>Ocupacao_Calendario!C600*C15*28</f>
        <v>5174.4</v>
      </c>
      <c r="G15" s="33">
        <f>Ocupacao_Calendario!D600*C15*31</f>
        <v>4501.2</v>
      </c>
      <c r="H15" s="33">
        <f>Ocupacao_Calendario!E600*C15*30</f>
        <v>4554</v>
      </c>
      <c r="I15" s="33">
        <f>Ocupacao_Calendario!F600*C15*31</f>
        <v>5115</v>
      </c>
      <c r="J15" s="33">
        <f>Ocupacao_Calendario!G600*C15*30</f>
        <v>5016</v>
      </c>
      <c r="K15" s="33">
        <f>Ocupacao_Calendario!H600*C15*31</f>
        <v>4910.4</v>
      </c>
      <c r="L15" s="33">
        <f>Ocupacao_Calendario!I600*C15*31</f>
        <v>6820</v>
      </c>
      <c r="M15" s="33">
        <f>Ocupacao_Calendario!J600*C15*30</f>
        <v>5544</v>
      </c>
      <c r="N15" s="33">
        <f>Ocupacao_Calendario!K600*C15*31</f>
        <v>6001.6</v>
      </c>
      <c r="O15" s="33">
        <f>Ocupacao_Calendario!L600*C15*30</f>
        <v>4686</v>
      </c>
      <c r="P15" s="33">
        <f>Ocupacao_Calendario!M600*C15*31</f>
        <v>6001.6</v>
      </c>
      <c r="Q15" s="33">
        <f t="shared" si="1"/>
        <v>63098.2</v>
      </c>
      <c r="R15" s="33">
        <f>IFS(D15=2,vacation_home_main_costs!$M$2,D15=3,vacation_home_main_costs!$M$3,D15=4,vacation_home_main_costs!$M$4,D15=5,vacation_home_main_costs!$M$5,D15=6,vacation_home_main_costs!$M$6)</f>
        <v>45400</v>
      </c>
      <c r="S15" s="33">
        <f t="shared" si="2"/>
        <v>17698.2</v>
      </c>
      <c r="T15" s="34" t="str">
        <f t="shared" si="3"/>
        <v>Lucro</v>
      </c>
    </row>
    <row r="16" ht="12.75" customHeight="1">
      <c r="A16" s="8">
        <v>2.0000015E7</v>
      </c>
      <c r="B16" s="30" t="s">
        <v>645</v>
      </c>
      <c r="C16" s="11">
        <v>309.0</v>
      </c>
      <c r="D16" s="24">
        <v>6.0</v>
      </c>
      <c r="E16" s="33">
        <f>Ocupacao_Calendario!B601*C16*31</f>
        <v>8525.31</v>
      </c>
      <c r="F16" s="33">
        <f>Ocupacao_Calendario!C601*C16*28</f>
        <v>8046.36</v>
      </c>
      <c r="G16" s="33">
        <f>Ocupacao_Calendario!D601*C16*31</f>
        <v>5555.82</v>
      </c>
      <c r="H16" s="33">
        <f>Ocupacao_Calendario!E601*C16*30</f>
        <v>6303.6</v>
      </c>
      <c r="I16" s="33">
        <f>Ocupacao_Calendario!F601*C16*31</f>
        <v>7758.99</v>
      </c>
      <c r="J16" s="33">
        <f>Ocupacao_Calendario!G601*C16*30</f>
        <v>7137.9</v>
      </c>
      <c r="K16" s="33">
        <f>Ocupacao_Calendario!H601*C16*31</f>
        <v>7184.25</v>
      </c>
      <c r="L16" s="33">
        <f>Ocupacao_Calendario!I601*C16*31</f>
        <v>9483.21</v>
      </c>
      <c r="M16" s="33">
        <f>Ocupacao_Calendario!J601*C16*30</f>
        <v>8064.9</v>
      </c>
      <c r="N16" s="33">
        <f>Ocupacao_Calendario!K601*C16*31</f>
        <v>6801.09</v>
      </c>
      <c r="O16" s="33">
        <f>Ocupacao_Calendario!L601*C16*30</f>
        <v>7786.8</v>
      </c>
      <c r="P16" s="33">
        <f>Ocupacao_Calendario!M601*C16*31</f>
        <v>6513.72</v>
      </c>
      <c r="Q16" s="33">
        <f t="shared" si="1"/>
        <v>89161.95</v>
      </c>
      <c r="R16" s="33">
        <f>IFS(D16=2,vacation_home_main_costs!$M$2,D16=3,vacation_home_main_costs!$M$3,D16=4,vacation_home_main_costs!$M$4,D16=5,vacation_home_main_costs!$M$5,D16=6,vacation_home_main_costs!$M$6)</f>
        <v>51900</v>
      </c>
      <c r="S16" s="33">
        <f t="shared" si="2"/>
        <v>37261.95</v>
      </c>
      <c r="T16" s="34" t="str">
        <f t="shared" si="3"/>
        <v>Lucro</v>
      </c>
    </row>
    <row r="17" ht="12.75" customHeight="1">
      <c r="A17" s="8">
        <v>2.0000016E7</v>
      </c>
      <c r="B17" s="30" t="s">
        <v>646</v>
      </c>
      <c r="C17" s="11">
        <v>319.0</v>
      </c>
      <c r="D17" s="24">
        <v>6.0</v>
      </c>
      <c r="E17" s="33">
        <f>Ocupacao_Calendario!B602*C17*31</f>
        <v>9592.33</v>
      </c>
      <c r="F17" s="33">
        <f>Ocupacao_Calendario!C602*C17*28</f>
        <v>8038.8</v>
      </c>
      <c r="G17" s="33">
        <f>Ocupacao_Calendario!D602*C17*31</f>
        <v>4351.16</v>
      </c>
      <c r="H17" s="33">
        <f>Ocupacao_Calendario!E602*C17*30</f>
        <v>4593.6</v>
      </c>
      <c r="I17" s="33">
        <f>Ocupacao_Calendario!F602*C17*31</f>
        <v>5636.73</v>
      </c>
      <c r="J17" s="33">
        <f>Ocupacao_Calendario!G602*C17*30</f>
        <v>7464.6</v>
      </c>
      <c r="K17" s="33">
        <f>Ocupacao_Calendario!H602*C17*31</f>
        <v>9196.77</v>
      </c>
      <c r="L17" s="33">
        <f>Ocupacao_Calendario!I602*C17*31</f>
        <v>8108.98</v>
      </c>
      <c r="M17" s="33">
        <f>Ocupacao_Calendario!J602*C17*30</f>
        <v>7560.3</v>
      </c>
      <c r="N17" s="33">
        <f>Ocupacao_Calendario!K602*C17*31</f>
        <v>8702.32</v>
      </c>
      <c r="O17" s="33">
        <f>Ocupacao_Calendario!L602*C17*30</f>
        <v>9474.3</v>
      </c>
      <c r="P17" s="33">
        <f>Ocupacao_Calendario!M602*C17*31</f>
        <v>9097.88</v>
      </c>
      <c r="Q17" s="33">
        <f t="shared" si="1"/>
        <v>91817.77</v>
      </c>
      <c r="R17" s="33">
        <f>IFS(D17=2,vacation_home_main_costs!$M$2,D17=3,vacation_home_main_costs!$M$3,D17=4,vacation_home_main_costs!$M$4,D17=5,vacation_home_main_costs!$M$5,D17=6,vacation_home_main_costs!$M$6)</f>
        <v>51900</v>
      </c>
      <c r="S17" s="33">
        <f t="shared" si="2"/>
        <v>39917.77</v>
      </c>
      <c r="T17" s="34" t="str">
        <f t="shared" si="3"/>
        <v>Lucro</v>
      </c>
    </row>
    <row r="18" ht="12.75" customHeight="1">
      <c r="A18" s="8">
        <v>2.0000017E7</v>
      </c>
      <c r="B18" s="30" t="s">
        <v>647</v>
      </c>
      <c r="C18" s="11">
        <v>109.0</v>
      </c>
      <c r="D18" s="24">
        <v>4.0</v>
      </c>
      <c r="E18" s="33">
        <f>Ocupacao_Calendario!B603*C18*31</f>
        <v>2297.72</v>
      </c>
      <c r="F18" s="33">
        <f>Ocupacao_Calendario!C603*C18*28</f>
        <v>2136.4</v>
      </c>
      <c r="G18" s="33">
        <f>Ocupacao_Calendario!D603*C18*31</f>
        <v>2905.94</v>
      </c>
      <c r="H18" s="33">
        <f>Ocupacao_Calendario!E603*C18*30</f>
        <v>2321.7</v>
      </c>
      <c r="I18" s="33">
        <f>Ocupacao_Calendario!F603*C18*31</f>
        <v>2399.09</v>
      </c>
      <c r="J18" s="33">
        <f>Ocupacao_Calendario!G603*C18*30</f>
        <v>2779.5</v>
      </c>
      <c r="K18" s="33">
        <f>Ocupacao_Calendario!H603*C18*31</f>
        <v>2466.67</v>
      </c>
      <c r="L18" s="33">
        <f>Ocupacao_Calendario!I603*C18*31</f>
        <v>3243.84</v>
      </c>
      <c r="M18" s="33">
        <f>Ocupacao_Calendario!J603*C18*30</f>
        <v>2943</v>
      </c>
      <c r="N18" s="33">
        <f>Ocupacao_Calendario!K603*C18*31</f>
        <v>2905.94</v>
      </c>
      <c r="O18" s="33">
        <f>Ocupacao_Calendario!L603*C18*30</f>
        <v>2746.8</v>
      </c>
      <c r="P18" s="33">
        <f>Ocupacao_Calendario!M603*C18*31</f>
        <v>2635.62</v>
      </c>
      <c r="Q18" s="33">
        <f t="shared" si="1"/>
        <v>31782.22</v>
      </c>
      <c r="R18" s="33">
        <f>IFS(D18=2,vacation_home_main_costs!$M$2,D18=3,vacation_home_main_costs!$M$3,D18=4,vacation_home_main_costs!$M$4,D18=5,vacation_home_main_costs!$M$5,D18=6,vacation_home_main_costs!$M$6)</f>
        <v>40660</v>
      </c>
      <c r="S18" s="33">
        <f t="shared" si="2"/>
        <v>-8877.78</v>
      </c>
      <c r="T18" s="34" t="str">
        <f t="shared" si="3"/>
        <v>Prejuizo</v>
      </c>
    </row>
    <row r="19" ht="12.75" customHeight="1">
      <c r="A19" s="8">
        <v>2.0000018E7</v>
      </c>
      <c r="B19" s="30" t="s">
        <v>648</v>
      </c>
      <c r="C19" s="11">
        <v>119.0</v>
      </c>
      <c r="D19" s="24">
        <v>3.0</v>
      </c>
      <c r="E19" s="33">
        <f>Ocupacao_Calendario!B604*C19*31</f>
        <v>2988.09</v>
      </c>
      <c r="F19" s="33">
        <f>Ocupacao_Calendario!C604*C19*28</f>
        <v>2399.04</v>
      </c>
      <c r="G19" s="33">
        <f>Ocupacao_Calendario!D604*C19*31</f>
        <v>2508.52</v>
      </c>
      <c r="H19" s="33">
        <f>Ocupacao_Calendario!E604*C19*30</f>
        <v>1749.3</v>
      </c>
      <c r="I19" s="33">
        <f>Ocupacao_Calendario!F604*C19*31</f>
        <v>2840.53</v>
      </c>
      <c r="J19" s="33">
        <f>Ocupacao_Calendario!G604*C19*30</f>
        <v>2677.5</v>
      </c>
      <c r="K19" s="33">
        <f>Ocupacao_Calendario!H604*C19*31</f>
        <v>2988.09</v>
      </c>
      <c r="L19" s="33">
        <f>Ocupacao_Calendario!I604*C19*31</f>
        <v>3578.33</v>
      </c>
      <c r="M19" s="33">
        <f>Ocupacao_Calendario!J604*C19*30</f>
        <v>3355.8</v>
      </c>
      <c r="N19" s="33">
        <f>Ocupacao_Calendario!K604*C19*31</f>
        <v>3467.66</v>
      </c>
      <c r="O19" s="33">
        <f>Ocupacao_Calendario!L604*C19*30</f>
        <v>3034.5</v>
      </c>
      <c r="P19" s="33">
        <f>Ocupacao_Calendario!M604*C19*31</f>
        <v>2988.09</v>
      </c>
      <c r="Q19" s="33">
        <f t="shared" si="1"/>
        <v>34575.45</v>
      </c>
      <c r="R19" s="33">
        <f>IFS(D19=2,vacation_home_main_costs!$M$2,D19=3,vacation_home_main_costs!$M$3,D19=4,vacation_home_main_costs!$M$4,D19=5,vacation_home_main_costs!$M$5,D19=6,vacation_home_main_costs!$M$6)</f>
        <v>34800</v>
      </c>
      <c r="S19" s="33">
        <f t="shared" si="2"/>
        <v>-224.55</v>
      </c>
      <c r="T19" s="34" t="str">
        <f t="shared" si="3"/>
        <v>Prejuizo</v>
      </c>
    </row>
    <row r="20" ht="12.75" customHeight="1">
      <c r="A20" s="8">
        <v>2.0000019E7</v>
      </c>
      <c r="B20" s="30" t="s">
        <v>649</v>
      </c>
      <c r="C20" s="11">
        <v>189.0</v>
      </c>
      <c r="D20" s="24">
        <v>5.0</v>
      </c>
      <c r="E20" s="33">
        <f>Ocupacao_Calendario!B605*C20*31</f>
        <v>4042.71</v>
      </c>
      <c r="F20" s="33">
        <f>Ocupacao_Calendario!C605*C20*28</f>
        <v>4604.04</v>
      </c>
      <c r="G20" s="33">
        <f>Ocupacao_Calendario!D605*C20*31</f>
        <v>2519.37</v>
      </c>
      <c r="H20" s="33">
        <f>Ocupacao_Calendario!E605*C20*30</f>
        <v>3005.1</v>
      </c>
      <c r="I20" s="33">
        <f>Ocupacao_Calendario!F605*C20*31</f>
        <v>4745.79</v>
      </c>
      <c r="J20" s="33">
        <f>Ocupacao_Calendario!G605*C20*30</f>
        <v>3912.3</v>
      </c>
      <c r="K20" s="33">
        <f>Ocupacao_Calendario!H605*C20*31</f>
        <v>5800.41</v>
      </c>
      <c r="L20" s="33">
        <f>Ocupacao_Calendario!I605*C20*31</f>
        <v>3984.12</v>
      </c>
      <c r="M20" s="33">
        <f>Ocupacao_Calendario!J605*C20*30</f>
        <v>5329.8</v>
      </c>
      <c r="N20" s="33">
        <f>Ocupacao_Calendario!K605*C20*31</f>
        <v>5331.69</v>
      </c>
      <c r="O20" s="33">
        <f>Ocupacao_Calendario!L605*C20*30</f>
        <v>4649.4</v>
      </c>
      <c r="P20" s="33">
        <f>Ocupacao_Calendario!M605*C20*31</f>
        <v>4511.43</v>
      </c>
      <c r="Q20" s="33">
        <f t="shared" si="1"/>
        <v>52436.16</v>
      </c>
      <c r="R20" s="33">
        <f>IFS(D20=2,vacation_home_main_costs!$M$2,D20=3,vacation_home_main_costs!$M$3,D20=4,vacation_home_main_costs!$M$4,D20=5,vacation_home_main_costs!$M$5,D20=6,vacation_home_main_costs!$M$6)</f>
        <v>45400</v>
      </c>
      <c r="S20" s="33">
        <f t="shared" si="2"/>
        <v>7036.16</v>
      </c>
      <c r="T20" s="34" t="str">
        <f t="shared" si="3"/>
        <v>Lucro</v>
      </c>
    </row>
    <row r="21" ht="12.75" customHeight="1">
      <c r="A21" s="8">
        <v>2.000002E7</v>
      </c>
      <c r="B21" s="30" t="s">
        <v>650</v>
      </c>
      <c r="C21" s="11">
        <v>155.0</v>
      </c>
      <c r="D21" s="24">
        <v>4.0</v>
      </c>
      <c r="E21" s="33">
        <f>Ocupacao_Calendario!B606*C21*31</f>
        <v>4228.4</v>
      </c>
      <c r="F21" s="33">
        <f>Ocupacao_Calendario!C606*C21*28</f>
        <v>3255</v>
      </c>
      <c r="G21" s="33">
        <f>Ocupacao_Calendario!D606*C21*31</f>
        <v>3651.8</v>
      </c>
      <c r="H21" s="33">
        <f>Ocupacao_Calendario!E606*C21*30</f>
        <v>3208.5</v>
      </c>
      <c r="I21" s="33">
        <f>Ocupacao_Calendario!F606*C21*31</f>
        <v>3555.7</v>
      </c>
      <c r="J21" s="33">
        <f>Ocupacao_Calendario!G606*C21*30</f>
        <v>3580.5</v>
      </c>
      <c r="K21" s="33">
        <f>Ocupacao_Calendario!H606*C21*31</f>
        <v>4324.5</v>
      </c>
      <c r="L21" s="33">
        <f>Ocupacao_Calendario!I606*C21*31</f>
        <v>4612.8</v>
      </c>
      <c r="M21" s="33">
        <f>Ocupacao_Calendario!J606*C21*30</f>
        <v>3627</v>
      </c>
      <c r="N21" s="33">
        <f>Ocupacao_Calendario!K606*C21*31</f>
        <v>4372.55</v>
      </c>
      <c r="O21" s="33">
        <f>Ocupacao_Calendario!L606*C21*30</f>
        <v>4650</v>
      </c>
      <c r="P21" s="33">
        <f>Ocupacao_Calendario!M606*C21*31</f>
        <v>4516.7</v>
      </c>
      <c r="Q21" s="33">
        <f t="shared" si="1"/>
        <v>47583.45</v>
      </c>
      <c r="R21" s="33">
        <f>IFS(D21=2,vacation_home_main_costs!$M$2,D21=3,vacation_home_main_costs!$M$3,D21=4,vacation_home_main_costs!$M$4,D21=5,vacation_home_main_costs!$M$5,D21=6,vacation_home_main_costs!$M$6)</f>
        <v>40660</v>
      </c>
      <c r="S21" s="33">
        <f t="shared" si="2"/>
        <v>6923.45</v>
      </c>
      <c r="T21" s="34" t="str">
        <f t="shared" si="3"/>
        <v>Lucro</v>
      </c>
    </row>
    <row r="22" ht="12.75" customHeight="1">
      <c r="A22" s="8">
        <v>2.0000021E7</v>
      </c>
      <c r="B22" s="30" t="s">
        <v>651</v>
      </c>
      <c r="C22" s="11">
        <v>159.0</v>
      </c>
      <c r="D22" s="24">
        <v>4.0</v>
      </c>
      <c r="E22" s="33">
        <f>Ocupacao_Calendario!B607*C22*31</f>
        <v>4041.78</v>
      </c>
      <c r="F22" s="33">
        <f>Ocupacao_Calendario!C607*C22*28</f>
        <v>4140.36</v>
      </c>
      <c r="G22" s="33">
        <f>Ocupacao_Calendario!D607*C22*31</f>
        <v>2612.37</v>
      </c>
      <c r="H22" s="33">
        <f>Ocupacao_Calendario!E607*C22*30</f>
        <v>3482.1</v>
      </c>
      <c r="I22" s="33">
        <f>Ocupacao_Calendario!F607*C22*31</f>
        <v>4140.36</v>
      </c>
      <c r="J22" s="33">
        <f>Ocupacao_Calendario!G607*C22*30</f>
        <v>4340.7</v>
      </c>
      <c r="K22" s="33">
        <f>Ocupacao_Calendario!H607*C22*31</f>
        <v>3992.49</v>
      </c>
      <c r="L22" s="33">
        <f>Ocupacao_Calendario!I607*C22*31</f>
        <v>3499.59</v>
      </c>
      <c r="M22" s="33">
        <f>Ocupacao_Calendario!J607*C22*30</f>
        <v>4340.7</v>
      </c>
      <c r="N22" s="33">
        <f>Ocupacao_Calendario!K607*C22*31</f>
        <v>4534.68</v>
      </c>
      <c r="O22" s="33">
        <f>Ocupacao_Calendario!L607*C22*30</f>
        <v>3672.9</v>
      </c>
      <c r="P22" s="33">
        <f>Ocupacao_Calendario!M607*C22*31</f>
        <v>4633.26</v>
      </c>
      <c r="Q22" s="33">
        <f t="shared" si="1"/>
        <v>47431.29</v>
      </c>
      <c r="R22" s="33">
        <f>IFS(D22=2,vacation_home_main_costs!$M$2,D22=3,vacation_home_main_costs!$M$3,D22=4,vacation_home_main_costs!$M$4,D22=5,vacation_home_main_costs!$M$5,D22=6,vacation_home_main_costs!$M$6)</f>
        <v>40660</v>
      </c>
      <c r="S22" s="33">
        <f t="shared" si="2"/>
        <v>6771.29</v>
      </c>
      <c r="T22" s="34" t="str">
        <f t="shared" si="3"/>
        <v>Lucro</v>
      </c>
    </row>
    <row r="23" ht="12.75" customHeight="1">
      <c r="A23" s="8">
        <v>2.0000022E7</v>
      </c>
      <c r="B23" s="30" t="s">
        <v>652</v>
      </c>
      <c r="C23" s="11">
        <v>159.0</v>
      </c>
      <c r="D23" s="24">
        <v>4.0</v>
      </c>
      <c r="E23" s="33">
        <f>Ocupacao_Calendario!B608*C23*31</f>
        <v>4731.84</v>
      </c>
      <c r="F23" s="33">
        <f>Ocupacao_Calendario!C608*C23*28</f>
        <v>4006.8</v>
      </c>
      <c r="G23" s="33">
        <f>Ocupacao_Calendario!D608*C23*31</f>
        <v>3844.62</v>
      </c>
      <c r="H23" s="33">
        <f>Ocupacao_Calendario!E608*C23*30</f>
        <v>4197.6</v>
      </c>
      <c r="I23" s="33">
        <f>Ocupacao_Calendario!F608*C23*31</f>
        <v>2119.47</v>
      </c>
      <c r="J23" s="33">
        <f>Ocupacao_Calendario!G608*C23*30</f>
        <v>3243.6</v>
      </c>
      <c r="K23" s="33">
        <f>Ocupacao_Calendario!H608*C23*31</f>
        <v>3992.49</v>
      </c>
      <c r="L23" s="33">
        <f>Ocupacao_Calendario!I608*C23*31</f>
        <v>3499.59</v>
      </c>
      <c r="M23" s="33">
        <f>Ocupacao_Calendario!J608*C23*30</f>
        <v>4483.8</v>
      </c>
      <c r="N23" s="33">
        <f>Ocupacao_Calendario!K608*C23*31</f>
        <v>3943.2</v>
      </c>
      <c r="O23" s="33">
        <f>Ocupacao_Calendario!L608*C23*30</f>
        <v>3482.1</v>
      </c>
      <c r="P23" s="33">
        <f>Ocupacao_Calendario!M608*C23*31</f>
        <v>3548.88</v>
      </c>
      <c r="Q23" s="33">
        <f t="shared" si="1"/>
        <v>45093.99</v>
      </c>
      <c r="R23" s="33">
        <f>IFS(D23=2,vacation_home_main_costs!$M$2,D23=3,vacation_home_main_costs!$M$3,D23=4,vacation_home_main_costs!$M$4,D23=5,vacation_home_main_costs!$M$5,D23=6,vacation_home_main_costs!$M$6)</f>
        <v>40660</v>
      </c>
      <c r="S23" s="33">
        <f t="shared" si="2"/>
        <v>4433.99</v>
      </c>
      <c r="T23" s="34" t="str">
        <f t="shared" si="3"/>
        <v>Lucro</v>
      </c>
    </row>
    <row r="24" ht="12.75" customHeight="1">
      <c r="A24" s="8">
        <v>2.0000023E7</v>
      </c>
      <c r="B24" s="30" t="s">
        <v>653</v>
      </c>
      <c r="C24" s="11">
        <v>150.0</v>
      </c>
      <c r="D24" s="24">
        <v>4.0</v>
      </c>
      <c r="E24" s="33">
        <f>Ocupacao_Calendario!B609*C24*31</f>
        <v>4092</v>
      </c>
      <c r="F24" s="33">
        <f>Ocupacao_Calendario!C609*C24*28</f>
        <v>3738</v>
      </c>
      <c r="G24" s="33">
        <f>Ocupacao_Calendario!D609*C24*31</f>
        <v>3301.5</v>
      </c>
      <c r="H24" s="33">
        <f>Ocupacao_Calendario!E609*C24*30</f>
        <v>3645</v>
      </c>
      <c r="I24" s="33">
        <f>Ocupacao_Calendario!F609*C24*31</f>
        <v>3766.5</v>
      </c>
      <c r="J24" s="33">
        <f>Ocupacao_Calendario!G609*C24*30</f>
        <v>3870</v>
      </c>
      <c r="K24" s="33">
        <f>Ocupacao_Calendario!H609*C24*31</f>
        <v>3394.5</v>
      </c>
      <c r="L24" s="33">
        <f>Ocupacao_Calendario!I609*C24*31</f>
        <v>3441</v>
      </c>
      <c r="M24" s="33">
        <f>Ocupacao_Calendario!J609*C24*30</f>
        <v>4320</v>
      </c>
      <c r="N24" s="33">
        <f>Ocupacao_Calendario!K609*C24*31</f>
        <v>4464</v>
      </c>
      <c r="O24" s="33">
        <f>Ocupacao_Calendario!L609*C24*30</f>
        <v>3645</v>
      </c>
      <c r="P24" s="33">
        <f>Ocupacao_Calendario!M609*C24*31</f>
        <v>3952.5</v>
      </c>
      <c r="Q24" s="33">
        <f t="shared" si="1"/>
        <v>45630</v>
      </c>
      <c r="R24" s="33">
        <f>IFS(D24=2,vacation_home_main_costs!$M$2,D24=3,vacation_home_main_costs!$M$3,D24=4,vacation_home_main_costs!$M$4,D24=5,vacation_home_main_costs!$M$5,D24=6,vacation_home_main_costs!$M$6)</f>
        <v>40660</v>
      </c>
      <c r="S24" s="33">
        <f t="shared" si="2"/>
        <v>4970</v>
      </c>
      <c r="T24" s="34" t="str">
        <f t="shared" si="3"/>
        <v>Lucro</v>
      </c>
    </row>
    <row r="25" ht="12.75" customHeight="1">
      <c r="A25" s="8">
        <v>2.0000024E7</v>
      </c>
      <c r="B25" s="30" t="s">
        <v>654</v>
      </c>
      <c r="C25" s="11">
        <v>159.0</v>
      </c>
      <c r="D25" s="24">
        <v>4.0</v>
      </c>
      <c r="E25" s="33">
        <f>Ocupacao_Calendario!B610*C25*31</f>
        <v>4830.42</v>
      </c>
      <c r="F25" s="33">
        <f>Ocupacao_Calendario!C610*C25*28</f>
        <v>3606.12</v>
      </c>
      <c r="G25" s="33">
        <f>Ocupacao_Calendario!D610*C25*31</f>
        <v>2365.92</v>
      </c>
      <c r="H25" s="33">
        <f>Ocupacao_Calendario!E610*C25*30</f>
        <v>3816</v>
      </c>
      <c r="I25" s="33">
        <f>Ocupacao_Calendario!F610*C25*31</f>
        <v>2267.34</v>
      </c>
      <c r="J25" s="33">
        <f>Ocupacao_Calendario!G610*C25*30</f>
        <v>4436.1</v>
      </c>
      <c r="K25" s="33">
        <f>Ocupacao_Calendario!H610*C25*31</f>
        <v>4534.68</v>
      </c>
      <c r="L25" s="33">
        <f>Ocupacao_Calendario!I610*C25*31</f>
        <v>4091.07</v>
      </c>
      <c r="M25" s="33">
        <f>Ocupacao_Calendario!J610*C25*30</f>
        <v>4674.6</v>
      </c>
      <c r="N25" s="33">
        <f>Ocupacao_Calendario!K610*C25*31</f>
        <v>4436.1</v>
      </c>
      <c r="O25" s="33">
        <f>Ocupacao_Calendario!L610*C25*30</f>
        <v>3529.8</v>
      </c>
      <c r="P25" s="33">
        <f>Ocupacao_Calendario!M610*C25*31</f>
        <v>3746.04</v>
      </c>
      <c r="Q25" s="33">
        <f t="shared" si="1"/>
        <v>46334.19</v>
      </c>
      <c r="R25" s="33">
        <f>IFS(D25=2,vacation_home_main_costs!$M$2,D25=3,vacation_home_main_costs!$M$3,D25=4,vacation_home_main_costs!$M$4,D25=5,vacation_home_main_costs!$M$5,D25=6,vacation_home_main_costs!$M$6)</f>
        <v>40660</v>
      </c>
      <c r="S25" s="33">
        <f t="shared" si="2"/>
        <v>5674.19</v>
      </c>
      <c r="T25" s="34" t="str">
        <f t="shared" si="3"/>
        <v>Lucro</v>
      </c>
    </row>
    <row r="26" ht="12.75" customHeight="1">
      <c r="A26" s="8">
        <v>2.0000025E7</v>
      </c>
      <c r="B26" s="30" t="s">
        <v>655</v>
      </c>
      <c r="C26" s="11">
        <v>189.0</v>
      </c>
      <c r="D26" s="24">
        <v>5.0</v>
      </c>
      <c r="E26" s="33">
        <f>Ocupacao_Calendario!B611*C26*31</f>
        <v>5448.87</v>
      </c>
      <c r="F26" s="33">
        <f>Ocupacao_Calendario!C611*C26*28</f>
        <v>4498.2</v>
      </c>
      <c r="G26" s="33">
        <f>Ocupacao_Calendario!D611*C26*31</f>
        <v>2929.5</v>
      </c>
      <c r="H26" s="33">
        <f>Ocupacao_Calendario!E611*C26*30</f>
        <v>2948.4</v>
      </c>
      <c r="I26" s="33">
        <f>Ocupacao_Calendario!F611*C26*31</f>
        <v>3925.53</v>
      </c>
      <c r="J26" s="33">
        <f>Ocupacao_Calendario!G611*C26*30</f>
        <v>4422.6</v>
      </c>
      <c r="K26" s="33">
        <f>Ocupacao_Calendario!H611*C26*31</f>
        <v>5566.05</v>
      </c>
      <c r="L26" s="33">
        <f>Ocupacao_Calendario!I611*C26*31</f>
        <v>5214.51</v>
      </c>
      <c r="M26" s="33">
        <f>Ocupacao_Calendario!J611*C26*30</f>
        <v>4876.2</v>
      </c>
      <c r="N26" s="33">
        <f>Ocupacao_Calendario!K611*C26*31</f>
        <v>5038.74</v>
      </c>
      <c r="O26" s="33">
        <f>Ocupacao_Calendario!L611*C26*30</f>
        <v>4025.7</v>
      </c>
      <c r="P26" s="33">
        <f>Ocupacao_Calendario!M611*C26*31</f>
        <v>5097.33</v>
      </c>
      <c r="Q26" s="33">
        <f t="shared" si="1"/>
        <v>53991.63</v>
      </c>
      <c r="R26" s="33">
        <f>IFS(D26=2,vacation_home_main_costs!$M$2,D26=3,vacation_home_main_costs!$M$3,D26=4,vacation_home_main_costs!$M$4,D26=5,vacation_home_main_costs!$M$5,D26=6,vacation_home_main_costs!$M$6)</f>
        <v>45400</v>
      </c>
      <c r="S26" s="33">
        <f t="shared" si="2"/>
        <v>8591.63</v>
      </c>
      <c r="T26" s="34" t="str">
        <f t="shared" si="3"/>
        <v>Lucro</v>
      </c>
    </row>
    <row r="27" ht="12.75" customHeight="1">
      <c r="A27" s="8">
        <v>2.0000026E7</v>
      </c>
      <c r="B27" s="30" t="s">
        <v>656</v>
      </c>
      <c r="C27" s="11">
        <v>159.0</v>
      </c>
      <c r="D27" s="24">
        <v>4.0</v>
      </c>
      <c r="E27" s="33">
        <f>Ocupacao_Calendario!B612*C27*31</f>
        <v>3401.01</v>
      </c>
      <c r="F27" s="33">
        <f>Ocupacao_Calendario!C612*C27*28</f>
        <v>4229.4</v>
      </c>
      <c r="G27" s="33">
        <f>Ocupacao_Calendario!D612*C27*31</f>
        <v>3647.46</v>
      </c>
      <c r="H27" s="33">
        <f>Ocupacao_Calendario!E612*C27*30</f>
        <v>3863.7</v>
      </c>
      <c r="I27" s="33">
        <f>Ocupacao_Calendario!F612*C27*31</f>
        <v>3893.91</v>
      </c>
      <c r="J27" s="33">
        <f>Ocupacao_Calendario!G612*C27*30</f>
        <v>3291.3</v>
      </c>
      <c r="K27" s="33">
        <f>Ocupacao_Calendario!H612*C27*31</f>
        <v>3746.04</v>
      </c>
      <c r="L27" s="33">
        <f>Ocupacao_Calendario!I612*C27*31</f>
        <v>3450.3</v>
      </c>
      <c r="M27" s="33">
        <f>Ocupacao_Calendario!J612*C27*30</f>
        <v>4197.6</v>
      </c>
      <c r="N27" s="33">
        <f>Ocupacao_Calendario!K612*C27*31</f>
        <v>3499.59</v>
      </c>
      <c r="O27" s="33">
        <f>Ocupacao_Calendario!L612*C27*30</f>
        <v>3816</v>
      </c>
      <c r="P27" s="33">
        <f>Ocupacao_Calendario!M612*C27*31</f>
        <v>3795.33</v>
      </c>
      <c r="Q27" s="33">
        <f t="shared" si="1"/>
        <v>44831.64</v>
      </c>
      <c r="R27" s="33">
        <f>IFS(D27=2,vacation_home_main_costs!$M$2,D27=3,vacation_home_main_costs!$M$3,D27=4,vacation_home_main_costs!$M$4,D27=5,vacation_home_main_costs!$M$5,D27=6,vacation_home_main_costs!$M$6)</f>
        <v>40660</v>
      </c>
      <c r="S27" s="33">
        <f t="shared" si="2"/>
        <v>4171.64</v>
      </c>
      <c r="T27" s="34" t="str">
        <f t="shared" si="3"/>
        <v>Lucro</v>
      </c>
    </row>
    <row r="28" ht="12.75" customHeight="1">
      <c r="A28" s="8">
        <v>2.0000027E7</v>
      </c>
      <c r="B28" s="30" t="s">
        <v>657</v>
      </c>
      <c r="C28" s="11">
        <v>129.0</v>
      </c>
      <c r="D28" s="24">
        <v>4.0</v>
      </c>
      <c r="E28" s="33">
        <f>Ocupacao_Calendario!B613*C28*31</f>
        <v>2439.39</v>
      </c>
      <c r="F28" s="33">
        <f>Ocupacao_Calendario!C613*C28*28</f>
        <v>2456.16</v>
      </c>
      <c r="G28" s="33">
        <f>Ocupacao_Calendario!D613*C28*31</f>
        <v>2519.37</v>
      </c>
      <c r="H28" s="33">
        <f>Ocupacao_Calendario!E613*C28*30</f>
        <v>2167.2</v>
      </c>
      <c r="I28" s="33">
        <f>Ocupacao_Calendario!F613*C28*31</f>
        <v>3199.2</v>
      </c>
      <c r="J28" s="33">
        <f>Ocupacao_Calendario!G613*C28*30</f>
        <v>2670.3</v>
      </c>
      <c r="K28" s="33">
        <f>Ocupacao_Calendario!H613*C28*31</f>
        <v>2799.3</v>
      </c>
      <c r="L28" s="33">
        <f>Ocupacao_Calendario!I613*C28*31</f>
        <v>3959.01</v>
      </c>
      <c r="M28" s="33">
        <f>Ocupacao_Calendario!J613*C28*30</f>
        <v>3173.4</v>
      </c>
      <c r="N28" s="33">
        <f>Ocupacao_Calendario!K613*C28*31</f>
        <v>3559.11</v>
      </c>
      <c r="O28" s="33">
        <f>Ocupacao_Calendario!L613*C28*30</f>
        <v>3599.1</v>
      </c>
      <c r="P28" s="33">
        <f>Ocupacao_Calendario!M613*C28*31</f>
        <v>3799.05</v>
      </c>
      <c r="Q28" s="33">
        <f t="shared" si="1"/>
        <v>36340.59</v>
      </c>
      <c r="R28" s="33">
        <f>IFS(D28=2,vacation_home_main_costs!$M$2,D28=3,vacation_home_main_costs!$M$3,D28=4,vacation_home_main_costs!$M$4,D28=5,vacation_home_main_costs!$M$5,D28=6,vacation_home_main_costs!$M$6)</f>
        <v>40660</v>
      </c>
      <c r="S28" s="33">
        <f t="shared" si="2"/>
        <v>-4319.41</v>
      </c>
      <c r="T28" s="34" t="str">
        <f t="shared" si="3"/>
        <v>Prejuizo</v>
      </c>
    </row>
    <row r="29" ht="12.75" customHeight="1">
      <c r="A29" s="8">
        <v>2.0000028E7</v>
      </c>
      <c r="B29" s="30" t="s">
        <v>658</v>
      </c>
      <c r="C29" s="11">
        <v>122.0</v>
      </c>
      <c r="D29" s="24">
        <v>3.0</v>
      </c>
      <c r="E29" s="33">
        <f>Ocupacao_Calendario!B614*C29*31</f>
        <v>3592.9</v>
      </c>
      <c r="F29" s="33">
        <f>Ocupacao_Calendario!C614*C29*28</f>
        <v>2937.76</v>
      </c>
      <c r="G29" s="33">
        <f>Ocupacao_Calendario!D614*C29*31</f>
        <v>2609.58</v>
      </c>
      <c r="H29" s="33">
        <f>Ocupacao_Calendario!E614*C29*30</f>
        <v>2635.2</v>
      </c>
      <c r="I29" s="33">
        <f>Ocupacao_Calendario!F614*C29*31</f>
        <v>2987.78</v>
      </c>
      <c r="J29" s="33">
        <f>Ocupacao_Calendario!G614*C29*30</f>
        <v>2891.4</v>
      </c>
      <c r="K29" s="33">
        <f>Ocupacao_Calendario!H614*C29*31</f>
        <v>3214.7</v>
      </c>
      <c r="L29" s="33">
        <f>Ocupacao_Calendario!I614*C29*31</f>
        <v>3744.18</v>
      </c>
      <c r="M29" s="33">
        <f>Ocupacao_Calendario!J614*C29*30</f>
        <v>2891.4</v>
      </c>
      <c r="N29" s="33">
        <f>Ocupacao_Calendario!K614*C29*31</f>
        <v>3479.44</v>
      </c>
      <c r="O29" s="33">
        <f>Ocupacao_Calendario!L614*C29*30</f>
        <v>2671.8</v>
      </c>
      <c r="P29" s="33">
        <f>Ocupacao_Calendario!M614*C29*31</f>
        <v>2912.14</v>
      </c>
      <c r="Q29" s="33">
        <f t="shared" si="1"/>
        <v>36568.28</v>
      </c>
      <c r="R29" s="33">
        <f>IFS(D29=2,vacation_home_main_costs!$M$2,D29=3,vacation_home_main_costs!$M$3,D29=4,vacation_home_main_costs!$M$4,D29=5,vacation_home_main_costs!$M$5,D29=6,vacation_home_main_costs!$M$6)</f>
        <v>34800</v>
      </c>
      <c r="S29" s="33">
        <f t="shared" si="2"/>
        <v>1768.28</v>
      </c>
      <c r="T29" s="34" t="str">
        <f t="shared" si="3"/>
        <v>Lucro</v>
      </c>
    </row>
    <row r="30" ht="12.75" customHeight="1">
      <c r="A30" s="8">
        <v>2.0000029E7</v>
      </c>
      <c r="B30" s="30" t="s">
        <v>659</v>
      </c>
      <c r="C30" s="11">
        <v>133.0</v>
      </c>
      <c r="D30" s="24">
        <v>4.0</v>
      </c>
      <c r="E30" s="33">
        <f>Ocupacao_Calendario!B615*C30*31</f>
        <v>3298.4</v>
      </c>
      <c r="F30" s="33">
        <f>Ocupacao_Calendario!C615*C30*28</f>
        <v>3724</v>
      </c>
      <c r="G30" s="33">
        <f>Ocupacao_Calendario!D615*C30*31</f>
        <v>3174.71</v>
      </c>
      <c r="H30" s="33">
        <f>Ocupacao_Calendario!E615*C30*30</f>
        <v>1995</v>
      </c>
      <c r="I30" s="33">
        <f>Ocupacao_Calendario!F615*C30*31</f>
        <v>3257.17</v>
      </c>
      <c r="J30" s="33">
        <f>Ocupacao_Calendario!G615*C30*30</f>
        <v>2952.6</v>
      </c>
      <c r="K30" s="33">
        <f>Ocupacao_Calendario!H615*C30*31</f>
        <v>3339.63</v>
      </c>
      <c r="L30" s="33">
        <f>Ocupacao_Calendario!I615*C30*31</f>
        <v>3875.62</v>
      </c>
      <c r="M30" s="33">
        <f>Ocupacao_Calendario!J615*C30*30</f>
        <v>3710.7</v>
      </c>
      <c r="N30" s="33">
        <f>Ocupacao_Calendario!K615*C30*31</f>
        <v>3009.79</v>
      </c>
      <c r="O30" s="33">
        <f>Ocupacao_Calendario!L615*C30*30</f>
        <v>3630.9</v>
      </c>
      <c r="P30" s="33">
        <f>Ocupacao_Calendario!M615*C30*31</f>
        <v>4081.77</v>
      </c>
      <c r="Q30" s="33">
        <f t="shared" si="1"/>
        <v>40050.29</v>
      </c>
      <c r="R30" s="33">
        <f>IFS(D30=2,vacation_home_main_costs!$M$2,D30=3,vacation_home_main_costs!$M$3,D30=4,vacation_home_main_costs!$M$4,D30=5,vacation_home_main_costs!$M$5,D30=6,vacation_home_main_costs!$M$6)</f>
        <v>40660</v>
      </c>
      <c r="S30" s="33">
        <f t="shared" si="2"/>
        <v>-609.71</v>
      </c>
      <c r="T30" s="34" t="str">
        <f t="shared" si="3"/>
        <v>Prejuizo</v>
      </c>
    </row>
    <row r="31" ht="12.75" customHeight="1">
      <c r="A31" s="8">
        <v>2.000003E7</v>
      </c>
      <c r="B31" s="30" t="s">
        <v>660</v>
      </c>
      <c r="C31" s="11">
        <v>122.0</v>
      </c>
      <c r="D31" s="24">
        <v>3.0</v>
      </c>
      <c r="E31" s="33">
        <f>Ocupacao_Calendario!B616*C31*31</f>
        <v>2685.22</v>
      </c>
      <c r="F31" s="33">
        <f>Ocupacao_Calendario!C616*C31*28</f>
        <v>2630.32</v>
      </c>
      <c r="G31" s="33">
        <f>Ocupacao_Calendario!D616*C31*31</f>
        <v>1928.82</v>
      </c>
      <c r="H31" s="33">
        <f>Ocupacao_Calendario!E616*C31*30</f>
        <v>2635.2</v>
      </c>
      <c r="I31" s="33">
        <f>Ocupacao_Calendario!F616*C31*31</f>
        <v>2155.74</v>
      </c>
      <c r="J31" s="33">
        <f>Ocupacao_Calendario!G616*C31*30</f>
        <v>3330.6</v>
      </c>
      <c r="K31" s="33">
        <f>Ocupacao_Calendario!H616*C31*31</f>
        <v>3101.24</v>
      </c>
      <c r="L31" s="33">
        <f>Ocupacao_Calendario!I616*C31*31</f>
        <v>2647.4</v>
      </c>
      <c r="M31" s="33">
        <f>Ocupacao_Calendario!J616*C31*30</f>
        <v>3403.8</v>
      </c>
      <c r="N31" s="33">
        <f>Ocupacao_Calendario!K616*C31*31</f>
        <v>3101.24</v>
      </c>
      <c r="O31" s="33">
        <f>Ocupacao_Calendario!L616*C31*30</f>
        <v>2854.8</v>
      </c>
      <c r="P31" s="33">
        <f>Ocupacao_Calendario!M616*C31*31</f>
        <v>3365.98</v>
      </c>
      <c r="Q31" s="33">
        <f t="shared" si="1"/>
        <v>33840.36</v>
      </c>
      <c r="R31" s="33">
        <f>IFS(D31=2,vacation_home_main_costs!$M$2,D31=3,vacation_home_main_costs!$M$3,D31=4,vacation_home_main_costs!$M$4,D31=5,vacation_home_main_costs!$M$5,D31=6,vacation_home_main_costs!$M$6)</f>
        <v>34800</v>
      </c>
      <c r="S31" s="33">
        <f t="shared" si="2"/>
        <v>-959.64</v>
      </c>
      <c r="T31" s="34" t="str">
        <f t="shared" si="3"/>
        <v>Prejuizo</v>
      </c>
    </row>
    <row r="32" ht="12.75" customHeight="1">
      <c r="A32" s="8">
        <v>2.0000031E7</v>
      </c>
      <c r="B32" s="30" t="s">
        <v>661</v>
      </c>
      <c r="C32" s="11">
        <v>133.0</v>
      </c>
      <c r="D32" s="24">
        <v>4.0</v>
      </c>
      <c r="E32" s="33">
        <f>Ocupacao_Calendario!B617*C32*31</f>
        <v>3545.78</v>
      </c>
      <c r="F32" s="33">
        <f>Ocupacao_Calendario!C617*C32*28</f>
        <v>3090.92</v>
      </c>
      <c r="G32" s="33">
        <f>Ocupacao_Calendario!D617*C32*31</f>
        <v>2844.87</v>
      </c>
      <c r="H32" s="33">
        <f>Ocupacao_Calendario!E617*C32*30</f>
        <v>2234.4</v>
      </c>
      <c r="I32" s="33">
        <f>Ocupacao_Calendario!F617*C32*31</f>
        <v>3298.4</v>
      </c>
      <c r="J32" s="33">
        <f>Ocupacao_Calendario!G617*C32*30</f>
        <v>3790.5</v>
      </c>
      <c r="K32" s="33">
        <f>Ocupacao_Calendario!H617*C32*31</f>
        <v>3545.78</v>
      </c>
      <c r="L32" s="33">
        <f>Ocupacao_Calendario!I617*C32*31</f>
        <v>3628.24</v>
      </c>
      <c r="M32" s="33">
        <f>Ocupacao_Calendario!J617*C32*30</f>
        <v>3391.5</v>
      </c>
      <c r="N32" s="33">
        <f>Ocupacao_Calendario!K617*C32*31</f>
        <v>3875.62</v>
      </c>
      <c r="O32" s="33">
        <f>Ocupacao_Calendario!L617*C32*30</f>
        <v>2952.6</v>
      </c>
      <c r="P32" s="33">
        <f>Ocupacao_Calendario!M617*C32*31</f>
        <v>3834.39</v>
      </c>
      <c r="Q32" s="33">
        <f t="shared" si="1"/>
        <v>40033</v>
      </c>
      <c r="R32" s="33">
        <f>IFS(D32=2,vacation_home_main_costs!$M$2,D32=3,vacation_home_main_costs!$M$3,D32=4,vacation_home_main_costs!$M$4,D32=5,vacation_home_main_costs!$M$5,D32=6,vacation_home_main_costs!$M$6)</f>
        <v>40660</v>
      </c>
      <c r="S32" s="33">
        <f t="shared" si="2"/>
        <v>-627</v>
      </c>
      <c r="T32" s="34" t="str">
        <f t="shared" si="3"/>
        <v>Prejuizo</v>
      </c>
    </row>
    <row r="33" ht="12.75" customHeight="1">
      <c r="A33" s="8">
        <v>2.0000032E7</v>
      </c>
      <c r="B33" s="30" t="s">
        <v>662</v>
      </c>
      <c r="C33" s="11">
        <v>189.0</v>
      </c>
      <c r="D33" s="24">
        <v>4.0</v>
      </c>
      <c r="E33" s="33">
        <f>Ocupacao_Calendario!B618*C33*31</f>
        <v>5566.05</v>
      </c>
      <c r="F33" s="33">
        <f>Ocupacao_Calendario!C618*C33*28</f>
        <v>4233.6</v>
      </c>
      <c r="G33" s="33">
        <f>Ocupacao_Calendario!D618*C33*31</f>
        <v>2695.14</v>
      </c>
      <c r="H33" s="33">
        <f>Ocupacao_Calendario!E618*C33*30</f>
        <v>4025.7</v>
      </c>
      <c r="I33" s="33">
        <f>Ocupacao_Calendario!F618*C33*31</f>
        <v>3632.58</v>
      </c>
      <c r="J33" s="33">
        <f>Ocupacao_Calendario!G618*C33*30</f>
        <v>5046.3</v>
      </c>
      <c r="K33" s="33">
        <f>Ocupacao_Calendario!H618*C33*31</f>
        <v>5155.92</v>
      </c>
      <c r="L33" s="33">
        <f>Ocupacao_Calendario!I618*C33*31</f>
        <v>4335.66</v>
      </c>
      <c r="M33" s="33">
        <f>Ocupacao_Calendario!J618*C33*30</f>
        <v>4195.8</v>
      </c>
      <c r="N33" s="33">
        <f>Ocupacao_Calendario!K618*C33*31</f>
        <v>5448.87</v>
      </c>
      <c r="O33" s="33">
        <f>Ocupacao_Calendario!L618*C33*30</f>
        <v>5670</v>
      </c>
      <c r="P33" s="33">
        <f>Ocupacao_Calendario!M618*C33*31</f>
        <v>5683.23</v>
      </c>
      <c r="Q33" s="33">
        <f t="shared" si="1"/>
        <v>55688.85</v>
      </c>
      <c r="R33" s="33">
        <f>IFS(D33=2,vacation_home_main_costs!$M$2,D33=3,vacation_home_main_costs!$M$3,D33=4,vacation_home_main_costs!$M$4,D33=5,vacation_home_main_costs!$M$5,D33=6,vacation_home_main_costs!$M$6)</f>
        <v>40660</v>
      </c>
      <c r="S33" s="33">
        <f t="shared" si="2"/>
        <v>15028.85</v>
      </c>
      <c r="T33" s="34" t="str">
        <f t="shared" si="3"/>
        <v>Lucro</v>
      </c>
    </row>
    <row r="34" ht="12.75" customHeight="1">
      <c r="A34" s="8">
        <v>2.0000033E7</v>
      </c>
      <c r="B34" s="30" t="s">
        <v>663</v>
      </c>
      <c r="C34" s="11">
        <v>189.0</v>
      </c>
      <c r="D34" s="24">
        <v>5.0</v>
      </c>
      <c r="E34" s="33">
        <f>Ocupacao_Calendario!B619*C34*31</f>
        <v>4101.3</v>
      </c>
      <c r="F34" s="33">
        <f>Ocupacao_Calendario!C619*C34*28</f>
        <v>5027.4</v>
      </c>
      <c r="G34" s="33">
        <f>Ocupacao_Calendario!D619*C34*31</f>
        <v>3749.76</v>
      </c>
      <c r="H34" s="33">
        <f>Ocupacao_Calendario!E619*C34*30</f>
        <v>4536</v>
      </c>
      <c r="I34" s="33">
        <f>Ocupacao_Calendario!F619*C34*31</f>
        <v>4277.07</v>
      </c>
      <c r="J34" s="33">
        <f>Ocupacao_Calendario!G619*C34*30</f>
        <v>4706.1</v>
      </c>
      <c r="K34" s="33">
        <f>Ocupacao_Calendario!H619*C34*31</f>
        <v>5859</v>
      </c>
      <c r="L34" s="33">
        <f>Ocupacao_Calendario!I619*C34*31</f>
        <v>4862.97</v>
      </c>
      <c r="M34" s="33">
        <f>Ocupacao_Calendario!J619*C34*30</f>
        <v>5443.2</v>
      </c>
      <c r="N34" s="33">
        <f>Ocupacao_Calendario!K619*C34*31</f>
        <v>4511.43</v>
      </c>
      <c r="O34" s="33">
        <f>Ocupacao_Calendario!L619*C34*30</f>
        <v>5046.3</v>
      </c>
      <c r="P34" s="33">
        <f>Ocupacao_Calendario!M619*C34*31</f>
        <v>5331.69</v>
      </c>
      <c r="Q34" s="33">
        <f t="shared" si="1"/>
        <v>57452.22</v>
      </c>
      <c r="R34" s="33">
        <f>IFS(D34=2,vacation_home_main_costs!$M$2,D34=3,vacation_home_main_costs!$M$3,D34=4,vacation_home_main_costs!$M$4,D34=5,vacation_home_main_costs!$M$5,D34=6,vacation_home_main_costs!$M$6)</f>
        <v>45400</v>
      </c>
      <c r="S34" s="33">
        <f t="shared" si="2"/>
        <v>12052.22</v>
      </c>
      <c r="T34" s="34" t="str">
        <f t="shared" si="3"/>
        <v>Lucro</v>
      </c>
    </row>
    <row r="35" ht="12.75" customHeight="1">
      <c r="A35" s="8">
        <v>2.0000034E7</v>
      </c>
      <c r="B35" s="30" t="s">
        <v>664</v>
      </c>
      <c r="C35" s="11">
        <v>159.0</v>
      </c>
      <c r="D35" s="24">
        <v>4.0</v>
      </c>
      <c r="E35" s="33">
        <f>Ocupacao_Calendario!B620*C35*31</f>
        <v>3893.91</v>
      </c>
      <c r="F35" s="33">
        <f>Ocupacao_Calendario!C620*C35*28</f>
        <v>3695.16</v>
      </c>
      <c r="G35" s="33">
        <f>Ocupacao_Calendario!D620*C35*31</f>
        <v>2316.63</v>
      </c>
      <c r="H35" s="33">
        <f>Ocupacao_Calendario!E620*C35*30</f>
        <v>3195.9</v>
      </c>
      <c r="I35" s="33">
        <f>Ocupacao_Calendario!F620*C35*31</f>
        <v>3154.56</v>
      </c>
      <c r="J35" s="33">
        <f>Ocupacao_Calendario!G620*C35*30</f>
        <v>3816</v>
      </c>
      <c r="K35" s="33">
        <f>Ocupacao_Calendario!H620*C35*31</f>
        <v>3548.88</v>
      </c>
      <c r="L35" s="33">
        <f>Ocupacao_Calendario!I620*C35*31</f>
        <v>4534.68</v>
      </c>
      <c r="M35" s="33">
        <f>Ocupacao_Calendario!J620*C35*30</f>
        <v>4770</v>
      </c>
      <c r="N35" s="33">
        <f>Ocupacao_Calendario!K620*C35*31</f>
        <v>4091.07</v>
      </c>
      <c r="O35" s="33">
        <f>Ocupacao_Calendario!L620*C35*30</f>
        <v>4388.4</v>
      </c>
      <c r="P35" s="33">
        <f>Ocupacao_Calendario!M620*C35*31</f>
        <v>4288.23</v>
      </c>
      <c r="Q35" s="33">
        <f t="shared" si="1"/>
        <v>45693.42</v>
      </c>
      <c r="R35" s="33">
        <f>IFS(D35=2,vacation_home_main_costs!$M$2,D35=3,vacation_home_main_costs!$M$3,D35=4,vacation_home_main_costs!$M$4,D35=5,vacation_home_main_costs!$M$5,D35=6,vacation_home_main_costs!$M$6)</f>
        <v>40660</v>
      </c>
      <c r="S35" s="33">
        <f t="shared" si="2"/>
        <v>5033.42</v>
      </c>
      <c r="T35" s="34" t="str">
        <f t="shared" si="3"/>
        <v>Lucro</v>
      </c>
    </row>
    <row r="36" ht="12.75" customHeight="1">
      <c r="A36" s="8">
        <v>2.0000035E7</v>
      </c>
      <c r="B36" s="30" t="s">
        <v>665</v>
      </c>
      <c r="C36" s="11">
        <v>109.0</v>
      </c>
      <c r="D36" s="24">
        <v>4.0</v>
      </c>
      <c r="E36" s="33">
        <f>Ocupacao_Calendario!B621*C36*31</f>
        <v>3041.1</v>
      </c>
      <c r="F36" s="33">
        <f>Ocupacao_Calendario!C621*C36*28</f>
        <v>2411.08</v>
      </c>
      <c r="G36" s="33">
        <f>Ocupacao_Calendario!D621*C36*31</f>
        <v>2196.35</v>
      </c>
      <c r="H36" s="33">
        <f>Ocupacao_Calendario!E621*C36*30</f>
        <v>2027.4</v>
      </c>
      <c r="I36" s="33">
        <f>Ocupacao_Calendario!F621*C36*31</f>
        <v>1892.24</v>
      </c>
      <c r="J36" s="33">
        <f>Ocupacao_Calendario!G621*C36*30</f>
        <v>2125.5</v>
      </c>
      <c r="K36" s="33">
        <f>Ocupacao_Calendario!H621*C36*31</f>
        <v>2399.09</v>
      </c>
      <c r="L36" s="33">
        <f>Ocupacao_Calendario!I621*C36*31</f>
        <v>2973.52</v>
      </c>
      <c r="M36" s="33">
        <f>Ocupacao_Calendario!J621*C36*30</f>
        <v>3171.9</v>
      </c>
      <c r="N36" s="33">
        <f>Ocupacao_Calendario!K621*C36*31</f>
        <v>2736.99</v>
      </c>
      <c r="O36" s="33">
        <f>Ocupacao_Calendario!L621*C36*30</f>
        <v>2844.9</v>
      </c>
      <c r="P36" s="33">
        <f>Ocupacao_Calendario!M621*C36*31</f>
        <v>2703.2</v>
      </c>
      <c r="Q36" s="33">
        <f t="shared" si="1"/>
        <v>30523.27</v>
      </c>
      <c r="R36" s="33">
        <f>IFS(D36=2,vacation_home_main_costs!$M$2,D36=3,vacation_home_main_costs!$M$3,D36=4,vacation_home_main_costs!$M$4,D36=5,vacation_home_main_costs!$M$5,D36=6,vacation_home_main_costs!$M$6)</f>
        <v>40660</v>
      </c>
      <c r="S36" s="33">
        <f t="shared" si="2"/>
        <v>-10136.73</v>
      </c>
      <c r="T36" s="34" t="str">
        <f t="shared" si="3"/>
        <v>Prejuizo</v>
      </c>
    </row>
    <row r="37" ht="12.75" customHeight="1">
      <c r="A37" s="8">
        <v>2.0000036E7</v>
      </c>
      <c r="B37" s="30" t="s">
        <v>666</v>
      </c>
      <c r="C37" s="11">
        <v>159.0</v>
      </c>
      <c r="D37" s="24">
        <v>4.0</v>
      </c>
      <c r="E37" s="33">
        <f>Ocupacao_Calendario!B622*C37*31</f>
        <v>3154.56</v>
      </c>
      <c r="F37" s="33">
        <f>Ocupacao_Calendario!C622*C37*28</f>
        <v>4273.92</v>
      </c>
      <c r="G37" s="33">
        <f>Ocupacao_Calendario!D622*C37*31</f>
        <v>3844.62</v>
      </c>
      <c r="H37" s="33">
        <f>Ocupacao_Calendario!E622*C37*30</f>
        <v>3386.7</v>
      </c>
      <c r="I37" s="33">
        <f>Ocupacao_Calendario!F622*C37*31</f>
        <v>3006.69</v>
      </c>
      <c r="J37" s="33">
        <f>Ocupacao_Calendario!G622*C37*30</f>
        <v>3195.9</v>
      </c>
      <c r="K37" s="33">
        <f>Ocupacao_Calendario!H622*C37*31</f>
        <v>4583.97</v>
      </c>
      <c r="L37" s="33">
        <f>Ocupacao_Calendario!I622*C37*31</f>
        <v>4830.42</v>
      </c>
      <c r="M37" s="33">
        <f>Ocupacao_Calendario!J622*C37*30</f>
        <v>4388.4</v>
      </c>
      <c r="N37" s="33">
        <f>Ocupacao_Calendario!K622*C37*31</f>
        <v>3992.49</v>
      </c>
      <c r="O37" s="33">
        <f>Ocupacao_Calendario!L622*C37*30</f>
        <v>3768.3</v>
      </c>
      <c r="P37" s="33">
        <f>Ocupacao_Calendario!M622*C37*31</f>
        <v>4929</v>
      </c>
      <c r="Q37" s="33">
        <f t="shared" si="1"/>
        <v>47354.97</v>
      </c>
      <c r="R37" s="33">
        <f>IFS(D37=2,vacation_home_main_costs!$M$2,D37=3,vacation_home_main_costs!$M$3,D37=4,vacation_home_main_costs!$M$4,D37=5,vacation_home_main_costs!$M$5,D37=6,vacation_home_main_costs!$M$6)</f>
        <v>40660</v>
      </c>
      <c r="S37" s="33">
        <f t="shared" si="2"/>
        <v>6694.97</v>
      </c>
      <c r="T37" s="34" t="str">
        <f t="shared" si="3"/>
        <v>Lucro</v>
      </c>
    </row>
    <row r="38" ht="12.75" customHeight="1">
      <c r="A38" s="8">
        <v>2.0000037E7</v>
      </c>
      <c r="B38" s="30" t="s">
        <v>667</v>
      </c>
      <c r="C38" s="11">
        <v>109.0</v>
      </c>
      <c r="D38" s="24">
        <v>4.0</v>
      </c>
      <c r="E38" s="33">
        <f>Ocupacao_Calendario!B623*C38*31</f>
        <v>2736.99</v>
      </c>
      <c r="F38" s="33">
        <f>Ocupacao_Calendario!C623*C38*28</f>
        <v>2746.8</v>
      </c>
      <c r="G38" s="33">
        <f>Ocupacao_Calendario!D623*C38*31</f>
        <v>1621.92</v>
      </c>
      <c r="H38" s="33">
        <f>Ocupacao_Calendario!E623*C38*30</f>
        <v>1635</v>
      </c>
      <c r="I38" s="33">
        <f>Ocupacao_Calendario!F623*C38*31</f>
        <v>1757.08</v>
      </c>
      <c r="J38" s="33">
        <f>Ocupacao_Calendario!G623*C38*30</f>
        <v>2844.9</v>
      </c>
      <c r="K38" s="33">
        <f>Ocupacao_Calendario!H623*C38*31</f>
        <v>2601.83</v>
      </c>
      <c r="L38" s="33">
        <f>Ocupacao_Calendario!I623*C38*31</f>
        <v>2365.3</v>
      </c>
      <c r="M38" s="33">
        <f>Ocupacao_Calendario!J623*C38*30</f>
        <v>2616</v>
      </c>
      <c r="N38" s="33">
        <f>Ocupacao_Calendario!K623*C38*31</f>
        <v>3243.84</v>
      </c>
      <c r="O38" s="33">
        <f>Ocupacao_Calendario!L623*C38*30</f>
        <v>3008.4</v>
      </c>
      <c r="P38" s="33">
        <f>Ocupacao_Calendario!M623*C38*31</f>
        <v>2838.36</v>
      </c>
      <c r="Q38" s="33">
        <f t="shared" si="1"/>
        <v>30016.42</v>
      </c>
      <c r="R38" s="33">
        <f>IFS(D38=2,vacation_home_main_costs!$M$2,D38=3,vacation_home_main_costs!$M$3,D38=4,vacation_home_main_costs!$M$4,D38=5,vacation_home_main_costs!$M$5,D38=6,vacation_home_main_costs!$M$6)</f>
        <v>40660</v>
      </c>
      <c r="S38" s="33">
        <f t="shared" si="2"/>
        <v>-10643.58</v>
      </c>
      <c r="T38" s="34" t="str">
        <f t="shared" si="3"/>
        <v>Prejuizo</v>
      </c>
    </row>
    <row r="39" ht="12.75" customHeight="1">
      <c r="A39" s="8">
        <v>2.0000038E7</v>
      </c>
      <c r="B39" s="30" t="s">
        <v>668</v>
      </c>
      <c r="C39" s="11">
        <v>159.0</v>
      </c>
      <c r="D39" s="24">
        <v>4.0</v>
      </c>
      <c r="E39" s="33">
        <f>Ocupacao_Calendario!B624*C39*31</f>
        <v>3548.88</v>
      </c>
      <c r="F39" s="33">
        <f>Ocupacao_Calendario!C624*C39*28</f>
        <v>3784.2</v>
      </c>
      <c r="G39" s="33">
        <f>Ocupacao_Calendario!D624*C39*31</f>
        <v>3844.62</v>
      </c>
      <c r="H39" s="33">
        <f>Ocupacao_Calendario!E624*C39*30</f>
        <v>2623.5</v>
      </c>
      <c r="I39" s="33">
        <f>Ocupacao_Calendario!F624*C39*31</f>
        <v>2119.47</v>
      </c>
      <c r="J39" s="33">
        <f>Ocupacao_Calendario!G624*C39*30</f>
        <v>3529.8</v>
      </c>
      <c r="K39" s="33">
        <f>Ocupacao_Calendario!H624*C39*31</f>
        <v>4731.84</v>
      </c>
      <c r="L39" s="33">
        <f>Ocupacao_Calendario!I624*C39*31</f>
        <v>3647.46</v>
      </c>
      <c r="M39" s="33">
        <f>Ocupacao_Calendario!J624*C39*30</f>
        <v>3625.2</v>
      </c>
      <c r="N39" s="33">
        <f>Ocupacao_Calendario!K624*C39*31</f>
        <v>3499.59</v>
      </c>
      <c r="O39" s="33">
        <f>Ocupacao_Calendario!L624*C39*30</f>
        <v>4102.2</v>
      </c>
      <c r="P39" s="33">
        <f>Ocupacao_Calendario!M624*C39*31</f>
        <v>4238.94</v>
      </c>
      <c r="Q39" s="33">
        <f t="shared" si="1"/>
        <v>43295.7</v>
      </c>
      <c r="R39" s="33">
        <f>IFS(D39=2,vacation_home_main_costs!$M$2,D39=3,vacation_home_main_costs!$M$3,D39=4,vacation_home_main_costs!$M$4,D39=5,vacation_home_main_costs!$M$5,D39=6,vacation_home_main_costs!$M$6)</f>
        <v>40660</v>
      </c>
      <c r="S39" s="33">
        <f t="shared" si="2"/>
        <v>2635.7</v>
      </c>
      <c r="T39" s="34" t="str">
        <f t="shared" si="3"/>
        <v>Lucro</v>
      </c>
    </row>
    <row r="40" ht="12.75" customHeight="1">
      <c r="A40" s="8">
        <v>2.0000039E7</v>
      </c>
      <c r="B40" s="30" t="s">
        <v>669</v>
      </c>
      <c r="C40" s="11">
        <v>289.0</v>
      </c>
      <c r="D40" s="24">
        <v>6.0</v>
      </c>
      <c r="E40" s="33">
        <f>Ocupacao_Calendario!B625*C40*31</f>
        <v>7973.51</v>
      </c>
      <c r="F40" s="33">
        <f>Ocupacao_Calendario!C625*C40*28</f>
        <v>6635.44</v>
      </c>
      <c r="G40" s="33">
        <f>Ocupacao_Calendario!D625*C40*31</f>
        <v>6540.07</v>
      </c>
      <c r="H40" s="33">
        <f>Ocupacao_Calendario!E625*C40*30</f>
        <v>4941.9</v>
      </c>
      <c r="I40" s="33">
        <f>Ocupacao_Calendario!F625*C40*31</f>
        <v>6450.48</v>
      </c>
      <c r="J40" s="33">
        <f>Ocupacao_Calendario!G625*C40*30</f>
        <v>6329.1</v>
      </c>
      <c r="K40" s="33">
        <f>Ocupacao_Calendario!H625*C40*31</f>
        <v>7794.33</v>
      </c>
      <c r="L40" s="33">
        <f>Ocupacao_Calendario!I625*C40*31</f>
        <v>6540.07</v>
      </c>
      <c r="M40" s="33">
        <f>Ocupacao_Calendario!J625*C40*30</f>
        <v>8236.5</v>
      </c>
      <c r="N40" s="33">
        <f>Ocupacao_Calendario!K625*C40*31</f>
        <v>8779.82</v>
      </c>
      <c r="O40" s="33">
        <f>Ocupacao_Calendario!L625*C40*30</f>
        <v>6242.4</v>
      </c>
      <c r="P40" s="33">
        <f>Ocupacao_Calendario!M625*C40*31</f>
        <v>6092.12</v>
      </c>
      <c r="Q40" s="33">
        <f t="shared" si="1"/>
        <v>82555.74</v>
      </c>
      <c r="R40" s="33">
        <f>IFS(D40=2,vacation_home_main_costs!$M$2,D40=3,vacation_home_main_costs!$M$3,D40=4,vacation_home_main_costs!$M$4,D40=5,vacation_home_main_costs!$M$5,D40=6,vacation_home_main_costs!$M$6)</f>
        <v>51900</v>
      </c>
      <c r="S40" s="33">
        <f t="shared" si="2"/>
        <v>30655.74</v>
      </c>
      <c r="T40" s="34" t="str">
        <f t="shared" si="3"/>
        <v>Lucro</v>
      </c>
    </row>
    <row r="41" ht="12.75" customHeight="1">
      <c r="A41" s="8">
        <v>2.000004E7</v>
      </c>
      <c r="B41" s="30" t="s">
        <v>670</v>
      </c>
      <c r="C41" s="11">
        <v>289.0</v>
      </c>
      <c r="D41" s="24">
        <v>6.0</v>
      </c>
      <c r="E41" s="33">
        <f>Ocupacao_Calendario!B626*C41*31</f>
        <v>6360.89</v>
      </c>
      <c r="F41" s="33">
        <f>Ocupacao_Calendario!C626*C41*28</f>
        <v>7687.4</v>
      </c>
      <c r="G41" s="33">
        <f>Ocupacao_Calendario!D626*C41*31</f>
        <v>3762.78</v>
      </c>
      <c r="H41" s="33">
        <f>Ocupacao_Calendario!E626*C41*30</f>
        <v>5635.5</v>
      </c>
      <c r="I41" s="33">
        <f>Ocupacao_Calendario!F626*C41*31</f>
        <v>6002.53</v>
      </c>
      <c r="J41" s="33">
        <f>Ocupacao_Calendario!G626*C41*30</f>
        <v>5982.3</v>
      </c>
      <c r="K41" s="33">
        <f>Ocupacao_Calendario!H626*C41*31</f>
        <v>8242.28</v>
      </c>
      <c r="L41" s="33">
        <f>Ocupacao_Calendario!I626*C41*31</f>
        <v>6450.48</v>
      </c>
      <c r="M41" s="33">
        <f>Ocupacao_Calendario!J626*C41*30</f>
        <v>8409.9</v>
      </c>
      <c r="N41" s="33">
        <f>Ocupacao_Calendario!K626*C41*31</f>
        <v>6540.07</v>
      </c>
      <c r="O41" s="33">
        <f>Ocupacao_Calendario!L626*C41*30</f>
        <v>6329.1</v>
      </c>
      <c r="P41" s="33">
        <f>Ocupacao_Calendario!M626*C41*31</f>
        <v>7525.56</v>
      </c>
      <c r="Q41" s="33">
        <f t="shared" si="1"/>
        <v>78928.79</v>
      </c>
      <c r="R41" s="33">
        <f>IFS(D41=2,vacation_home_main_costs!$M$2,D41=3,vacation_home_main_costs!$M$3,D41=4,vacation_home_main_costs!$M$4,D41=5,vacation_home_main_costs!$M$5,D41=6,vacation_home_main_costs!$M$6)</f>
        <v>51900</v>
      </c>
      <c r="S41" s="33">
        <f t="shared" si="2"/>
        <v>27028.79</v>
      </c>
      <c r="T41" s="34" t="str">
        <f t="shared" si="3"/>
        <v>Lucro</v>
      </c>
    </row>
    <row r="42" ht="12.75" customHeight="1">
      <c r="A42" s="8">
        <v>2.0000041E7</v>
      </c>
      <c r="B42" s="30" t="s">
        <v>671</v>
      </c>
      <c r="C42" s="11">
        <v>150.0</v>
      </c>
      <c r="D42" s="24">
        <v>4.0</v>
      </c>
      <c r="E42" s="33">
        <f>Ocupacao_Calendario!B627*C42*31</f>
        <v>3720</v>
      </c>
      <c r="F42" s="33">
        <f>Ocupacao_Calendario!C627*C42*28</f>
        <v>4200</v>
      </c>
      <c r="G42" s="33">
        <f>Ocupacao_Calendario!D627*C42*31</f>
        <v>2046</v>
      </c>
      <c r="H42" s="33">
        <f>Ocupacao_Calendario!E627*C42*30</f>
        <v>2430</v>
      </c>
      <c r="I42" s="33">
        <f>Ocupacao_Calendario!F627*C42*31</f>
        <v>3766.5</v>
      </c>
      <c r="J42" s="33">
        <f>Ocupacao_Calendario!G627*C42*30</f>
        <v>4050</v>
      </c>
      <c r="K42" s="33">
        <f>Ocupacao_Calendario!H627*C42*31</f>
        <v>3627</v>
      </c>
      <c r="L42" s="33">
        <f>Ocupacao_Calendario!I627*C42*31</f>
        <v>3906</v>
      </c>
      <c r="M42" s="33">
        <f>Ocupacao_Calendario!J627*C42*30</f>
        <v>3555</v>
      </c>
      <c r="N42" s="33">
        <f>Ocupacao_Calendario!K627*C42*31</f>
        <v>3441</v>
      </c>
      <c r="O42" s="33">
        <f>Ocupacao_Calendario!L627*C42*30</f>
        <v>3555</v>
      </c>
      <c r="P42" s="33">
        <f>Ocupacao_Calendario!M627*C42*31</f>
        <v>4417.5</v>
      </c>
      <c r="Q42" s="33">
        <f t="shared" si="1"/>
        <v>42714</v>
      </c>
      <c r="R42" s="33">
        <f>IFS(D42=2,vacation_home_main_costs!$M$2,D42=3,vacation_home_main_costs!$M$3,D42=4,vacation_home_main_costs!$M$4,D42=5,vacation_home_main_costs!$M$5,D42=6,vacation_home_main_costs!$M$6)</f>
        <v>40660</v>
      </c>
      <c r="S42" s="33">
        <f t="shared" si="2"/>
        <v>2054</v>
      </c>
      <c r="T42" s="34" t="str">
        <f t="shared" si="3"/>
        <v>Lucro</v>
      </c>
    </row>
    <row r="43" ht="12.75" customHeight="1">
      <c r="A43" s="8">
        <v>2.0000042E7</v>
      </c>
      <c r="B43" s="30" t="s">
        <v>672</v>
      </c>
      <c r="C43" s="11">
        <v>155.0</v>
      </c>
      <c r="D43" s="24">
        <v>4.0</v>
      </c>
      <c r="E43" s="33">
        <f>Ocupacao_Calendario!B628*C43*31</f>
        <v>3363.5</v>
      </c>
      <c r="F43" s="33">
        <f>Ocupacao_Calendario!C628*C43*28</f>
        <v>3949.4</v>
      </c>
      <c r="G43" s="33">
        <f>Ocupacao_Calendario!D628*C43*31</f>
        <v>2306.4</v>
      </c>
      <c r="H43" s="33">
        <f>Ocupacao_Calendario!E628*C43*30</f>
        <v>4185</v>
      </c>
      <c r="I43" s="33">
        <f>Ocupacao_Calendario!F628*C43*31</f>
        <v>1873.95</v>
      </c>
      <c r="J43" s="33">
        <f>Ocupacao_Calendario!G628*C43*30</f>
        <v>4650</v>
      </c>
      <c r="K43" s="33">
        <f>Ocupacao_Calendario!H628*C43*31</f>
        <v>4468.65</v>
      </c>
      <c r="L43" s="33">
        <f>Ocupacao_Calendario!I628*C43*31</f>
        <v>4276.45</v>
      </c>
      <c r="M43" s="33">
        <f>Ocupacao_Calendario!J628*C43*30</f>
        <v>4417.5</v>
      </c>
      <c r="N43" s="33">
        <f>Ocupacao_Calendario!K628*C43*31</f>
        <v>4660.85</v>
      </c>
      <c r="O43" s="33">
        <f>Ocupacao_Calendario!L628*C43*30</f>
        <v>4278</v>
      </c>
      <c r="P43" s="33">
        <f>Ocupacao_Calendario!M628*C43*31</f>
        <v>4324.5</v>
      </c>
      <c r="Q43" s="33">
        <f t="shared" si="1"/>
        <v>46754.2</v>
      </c>
      <c r="R43" s="33">
        <f>IFS(D43=2,vacation_home_main_costs!$M$2,D43=3,vacation_home_main_costs!$M$3,D43=4,vacation_home_main_costs!$M$4,D43=5,vacation_home_main_costs!$M$5,D43=6,vacation_home_main_costs!$M$6)</f>
        <v>40660</v>
      </c>
      <c r="S43" s="33">
        <f t="shared" si="2"/>
        <v>6094.2</v>
      </c>
      <c r="T43" s="34" t="str">
        <f t="shared" si="3"/>
        <v>Lucro</v>
      </c>
    </row>
    <row r="44" ht="12.75" customHeight="1">
      <c r="A44" s="8">
        <v>2.0000043E7</v>
      </c>
      <c r="B44" s="30" t="s">
        <v>673</v>
      </c>
      <c r="C44" s="11">
        <v>122.0</v>
      </c>
      <c r="D44" s="24">
        <v>3.0</v>
      </c>
      <c r="E44" s="33">
        <f>Ocupacao_Calendario!B629*C44*31</f>
        <v>3176.88</v>
      </c>
      <c r="F44" s="33">
        <f>Ocupacao_Calendario!C629*C44*28</f>
        <v>2971.92</v>
      </c>
      <c r="G44" s="33">
        <f>Ocupacao_Calendario!D629*C44*31</f>
        <v>1891</v>
      </c>
      <c r="H44" s="33">
        <f>Ocupacao_Calendario!E629*C44*30</f>
        <v>3257.4</v>
      </c>
      <c r="I44" s="33">
        <f>Ocupacao_Calendario!F629*C44*31</f>
        <v>1626.26</v>
      </c>
      <c r="J44" s="33">
        <f>Ocupacao_Calendario!G629*C44*30</f>
        <v>3220.8</v>
      </c>
      <c r="K44" s="33">
        <f>Ocupacao_Calendario!H629*C44*31</f>
        <v>3290.34</v>
      </c>
      <c r="L44" s="33">
        <f>Ocupacao_Calendario!I629*C44*31</f>
        <v>3176.88</v>
      </c>
      <c r="M44" s="33">
        <f>Ocupacao_Calendario!J629*C44*30</f>
        <v>3074.4</v>
      </c>
      <c r="N44" s="33">
        <f>Ocupacao_Calendario!K629*C44*31</f>
        <v>3290.34</v>
      </c>
      <c r="O44" s="33">
        <f>Ocupacao_Calendario!L629*C44*30</f>
        <v>3660</v>
      </c>
      <c r="P44" s="33">
        <f>Ocupacao_Calendario!M629*C44*31</f>
        <v>2949.96</v>
      </c>
      <c r="Q44" s="33">
        <f t="shared" si="1"/>
        <v>35586.18</v>
      </c>
      <c r="R44" s="33">
        <f>IFS(D44=2,vacation_home_main_costs!$M$2,D44=3,vacation_home_main_costs!$M$3,D44=4,vacation_home_main_costs!$M$4,D44=5,vacation_home_main_costs!$M$5,D44=6,vacation_home_main_costs!$M$6)</f>
        <v>34800</v>
      </c>
      <c r="S44" s="33">
        <f t="shared" si="2"/>
        <v>786.18</v>
      </c>
      <c r="T44" s="34" t="str">
        <f t="shared" si="3"/>
        <v>Lucro</v>
      </c>
    </row>
    <row r="45" ht="12.75" customHeight="1">
      <c r="A45" s="8">
        <v>2.0000044E7</v>
      </c>
      <c r="B45" s="30" t="s">
        <v>674</v>
      </c>
      <c r="C45" s="11">
        <v>133.0</v>
      </c>
      <c r="D45" s="24">
        <v>4.0</v>
      </c>
      <c r="E45" s="33">
        <f>Ocupacao_Calendario!B630*C45*31</f>
        <v>3793.16</v>
      </c>
      <c r="F45" s="33">
        <f>Ocupacao_Calendario!C630*C45*28</f>
        <v>2830.24</v>
      </c>
      <c r="G45" s="33">
        <f>Ocupacao_Calendario!D630*C45*31</f>
        <v>2102.73</v>
      </c>
      <c r="H45" s="33">
        <f>Ocupacao_Calendario!E630*C45*30</f>
        <v>2034.9</v>
      </c>
      <c r="I45" s="33">
        <f>Ocupacao_Calendario!F630*C45*31</f>
        <v>1855.35</v>
      </c>
      <c r="J45" s="33">
        <f>Ocupacao_Calendario!G630*C45*30</f>
        <v>3830.4</v>
      </c>
      <c r="K45" s="33">
        <f>Ocupacao_Calendario!H630*C45*31</f>
        <v>3958.08</v>
      </c>
      <c r="L45" s="33">
        <f>Ocupacao_Calendario!I630*C45*31</f>
        <v>3422.09</v>
      </c>
      <c r="M45" s="33">
        <f>Ocupacao_Calendario!J630*C45*30</f>
        <v>3551.1</v>
      </c>
      <c r="N45" s="33">
        <f>Ocupacao_Calendario!K630*C45*31</f>
        <v>3298.4</v>
      </c>
      <c r="O45" s="33">
        <f>Ocupacao_Calendario!L630*C45*30</f>
        <v>3551.1</v>
      </c>
      <c r="P45" s="33">
        <f>Ocupacao_Calendario!M630*C45*31</f>
        <v>3628.24</v>
      </c>
      <c r="Q45" s="33">
        <f t="shared" si="1"/>
        <v>37855.79</v>
      </c>
      <c r="R45" s="33">
        <f>IFS(D45=2,vacation_home_main_costs!$M$2,D45=3,vacation_home_main_costs!$M$3,D45=4,vacation_home_main_costs!$M$4,D45=5,vacation_home_main_costs!$M$5,D45=6,vacation_home_main_costs!$M$6)</f>
        <v>40660</v>
      </c>
      <c r="S45" s="33">
        <f t="shared" si="2"/>
        <v>-2804.21</v>
      </c>
      <c r="T45" s="34" t="str">
        <f t="shared" si="3"/>
        <v>Prejuizo</v>
      </c>
    </row>
    <row r="46" ht="12.75" customHeight="1">
      <c r="A46" s="8">
        <v>2.0000045E7</v>
      </c>
      <c r="B46" s="30" t="s">
        <v>675</v>
      </c>
      <c r="C46" s="11">
        <v>122.0</v>
      </c>
      <c r="D46" s="24">
        <v>3.0</v>
      </c>
      <c r="E46" s="33">
        <f>Ocupacao_Calendario!B631*C46*31</f>
        <v>2987.78</v>
      </c>
      <c r="F46" s="33">
        <f>Ocupacao_Calendario!C631*C46*28</f>
        <v>3416</v>
      </c>
      <c r="G46" s="33">
        <f>Ocupacao_Calendario!D631*C46*31</f>
        <v>2344.84</v>
      </c>
      <c r="H46" s="33">
        <f>Ocupacao_Calendario!E631*C46*30</f>
        <v>3330.6</v>
      </c>
      <c r="I46" s="33">
        <f>Ocupacao_Calendario!F631*C46*31</f>
        <v>1474.98</v>
      </c>
      <c r="J46" s="33">
        <f>Ocupacao_Calendario!G631*C46*30</f>
        <v>3623.4</v>
      </c>
      <c r="K46" s="33">
        <f>Ocupacao_Calendario!H631*C46*31</f>
        <v>2798.68</v>
      </c>
      <c r="L46" s="33">
        <f>Ocupacao_Calendario!I631*C46*31</f>
        <v>3517.26</v>
      </c>
      <c r="M46" s="33">
        <f>Ocupacao_Calendario!J631*C46*30</f>
        <v>3477</v>
      </c>
      <c r="N46" s="33">
        <f>Ocupacao_Calendario!K631*C46*31</f>
        <v>3592.9</v>
      </c>
      <c r="O46" s="33">
        <f>Ocupacao_Calendario!L631*C46*30</f>
        <v>3037.8</v>
      </c>
      <c r="P46" s="33">
        <f>Ocupacao_Calendario!M631*C46*31</f>
        <v>3630.72</v>
      </c>
      <c r="Q46" s="33">
        <f t="shared" si="1"/>
        <v>37231.96</v>
      </c>
      <c r="R46" s="33">
        <f>IFS(D46=2,vacation_home_main_costs!$M$2,D46=3,vacation_home_main_costs!$M$3,D46=4,vacation_home_main_costs!$M$4,D46=5,vacation_home_main_costs!$M$5,D46=6,vacation_home_main_costs!$M$6)</f>
        <v>34800</v>
      </c>
      <c r="S46" s="33">
        <f t="shared" si="2"/>
        <v>2431.96</v>
      </c>
      <c r="T46" s="34" t="str">
        <f t="shared" si="3"/>
        <v>Lucro</v>
      </c>
    </row>
    <row r="47" ht="12.75" customHeight="1">
      <c r="A47" s="8">
        <v>2.0000046E7</v>
      </c>
      <c r="B47" s="30" t="s">
        <v>676</v>
      </c>
      <c r="C47" s="11">
        <v>444.0</v>
      </c>
      <c r="D47" s="24">
        <v>9.0</v>
      </c>
      <c r="E47" s="33">
        <f>Ocupacao_Calendario!B632*C47*31</f>
        <v>8808.96</v>
      </c>
      <c r="F47" s="33">
        <f>Ocupacao_Calendario!C632*C47*28</f>
        <v>11810.4</v>
      </c>
      <c r="G47" s="33">
        <f>Ocupacao_Calendario!D632*C47*31</f>
        <v>6744.36</v>
      </c>
      <c r="H47" s="33">
        <f>Ocupacao_Calendario!E632*C47*30</f>
        <v>10123.2</v>
      </c>
      <c r="I47" s="33">
        <f>Ocupacao_Calendario!F632*C47*31</f>
        <v>7157.28</v>
      </c>
      <c r="J47" s="33">
        <f>Ocupacao_Calendario!G632*C47*30</f>
        <v>8791.2</v>
      </c>
      <c r="K47" s="33">
        <f>Ocupacao_Calendario!H632*C47*31</f>
        <v>10735.92</v>
      </c>
      <c r="L47" s="33">
        <f>Ocupacao_Calendario!I632*C47*31</f>
        <v>12387.6</v>
      </c>
      <c r="M47" s="33">
        <f>Ocupacao_Calendario!J632*C47*30</f>
        <v>12654</v>
      </c>
      <c r="N47" s="33">
        <f>Ocupacao_Calendario!K632*C47*31</f>
        <v>12112.32</v>
      </c>
      <c r="O47" s="33">
        <f>Ocupacao_Calendario!L632*C47*30</f>
        <v>10256.4</v>
      </c>
      <c r="P47" s="33">
        <f>Ocupacao_Calendario!M632*C47*31</f>
        <v>10598.28</v>
      </c>
      <c r="Q47" s="33">
        <f t="shared" si="1"/>
        <v>122179.92</v>
      </c>
      <c r="R47" s="37" t="str">
        <f>IFS(D47=2,vacation_home_main_costs!$M$2,D47=3,vacation_home_main_costs!$M$3,D47=4,vacation_home_main_costs!$M$4,D47=5,vacation_home_main_costs!$M$5,D47=6,vacation_home_main_costs!$M$6)</f>
        <v>#N/A</v>
      </c>
      <c r="S47" s="38" t="s">
        <v>55</v>
      </c>
      <c r="T47" s="34" t="str">
        <f t="shared" si="3"/>
        <v>Lucro</v>
      </c>
    </row>
    <row r="48" ht="12.75" customHeight="1">
      <c r="A48" s="8">
        <v>2.0000047E7</v>
      </c>
      <c r="B48" s="30" t="s">
        <v>677</v>
      </c>
      <c r="C48" s="11">
        <v>129.0</v>
      </c>
      <c r="D48" s="24">
        <v>4.0</v>
      </c>
      <c r="E48" s="33">
        <f>Ocupacao_Calendario!B633*C48*31</f>
        <v>3759.06</v>
      </c>
      <c r="F48" s="33">
        <f>Ocupacao_Calendario!C633*C48*28</f>
        <v>2817.36</v>
      </c>
      <c r="G48" s="33">
        <f>Ocupacao_Calendario!D633*C48*31</f>
        <v>2159.46</v>
      </c>
      <c r="H48" s="33">
        <f>Ocupacao_Calendario!E633*C48*30</f>
        <v>3289.5</v>
      </c>
      <c r="I48" s="33">
        <f>Ocupacao_Calendario!F633*C48*31</f>
        <v>2079.48</v>
      </c>
      <c r="J48" s="33">
        <f>Ocupacao_Calendario!G633*C48*30</f>
        <v>3483</v>
      </c>
      <c r="K48" s="33">
        <f>Ocupacao_Calendario!H633*C48*31</f>
        <v>3679.08</v>
      </c>
      <c r="L48" s="33">
        <f>Ocupacao_Calendario!I633*C48*31</f>
        <v>2799.3</v>
      </c>
      <c r="M48" s="33">
        <f>Ocupacao_Calendario!J633*C48*30</f>
        <v>3057.3</v>
      </c>
      <c r="N48" s="33">
        <f>Ocupacao_Calendario!K633*C48*31</f>
        <v>3359.16</v>
      </c>
      <c r="O48" s="33">
        <f>Ocupacao_Calendario!L633*C48*30</f>
        <v>2941.2</v>
      </c>
      <c r="P48" s="33">
        <f>Ocupacao_Calendario!M633*C48*31</f>
        <v>3399.15</v>
      </c>
      <c r="Q48" s="33">
        <f t="shared" si="1"/>
        <v>36823.05</v>
      </c>
      <c r="R48" s="33">
        <f>IFS(D48=2,vacation_home_main_costs!$M$2,D48=3,vacation_home_main_costs!$M$3,D48=4,vacation_home_main_costs!$M$4,D48=5,vacation_home_main_costs!$M$5,D48=6,vacation_home_main_costs!$M$6)</f>
        <v>40660</v>
      </c>
      <c r="S48" s="33">
        <f t="shared" ref="S48:S49" si="4">Q48-R48</f>
        <v>-3836.95</v>
      </c>
      <c r="T48" s="34" t="str">
        <f t="shared" si="3"/>
        <v>Prejuizo</v>
      </c>
    </row>
    <row r="49" ht="12.75" customHeight="1">
      <c r="A49" s="8">
        <v>2.0000048E7</v>
      </c>
      <c r="B49" s="30" t="s">
        <v>678</v>
      </c>
      <c r="C49" s="11">
        <v>129.0</v>
      </c>
      <c r="D49" s="24">
        <v>4.0</v>
      </c>
      <c r="E49" s="33">
        <f>Ocupacao_Calendario!B634*C49*31</f>
        <v>2719.32</v>
      </c>
      <c r="F49" s="33">
        <f>Ocupacao_Calendario!C634*C49*28</f>
        <v>2456.16</v>
      </c>
      <c r="G49" s="33">
        <f>Ocupacao_Calendario!D634*C49*31</f>
        <v>1759.56</v>
      </c>
      <c r="H49" s="33">
        <f>Ocupacao_Calendario!E634*C49*30</f>
        <v>3366.9</v>
      </c>
      <c r="I49" s="33">
        <f>Ocupacao_Calendario!F634*C49*31</f>
        <v>1799.55</v>
      </c>
      <c r="J49" s="33">
        <f>Ocupacao_Calendario!G634*C49*30</f>
        <v>2747.7</v>
      </c>
      <c r="K49" s="33">
        <f>Ocupacao_Calendario!H634*C49*31</f>
        <v>3359.16</v>
      </c>
      <c r="L49" s="33">
        <f>Ocupacao_Calendario!I634*C49*31</f>
        <v>3719.07</v>
      </c>
      <c r="M49" s="33">
        <f>Ocupacao_Calendario!J634*C49*30</f>
        <v>3831.3</v>
      </c>
      <c r="N49" s="33">
        <f>Ocupacao_Calendario!K634*C49*31</f>
        <v>3319.17</v>
      </c>
      <c r="O49" s="33">
        <f>Ocupacao_Calendario!L634*C49*30</f>
        <v>3753.9</v>
      </c>
      <c r="P49" s="33">
        <f>Ocupacao_Calendario!M634*C49*31</f>
        <v>3279.18</v>
      </c>
      <c r="Q49" s="33">
        <f t="shared" si="1"/>
        <v>36110.97</v>
      </c>
      <c r="R49" s="33">
        <f>IFS(D49=2,vacation_home_main_costs!$M$2,D49=3,vacation_home_main_costs!$M$3,D49=4,vacation_home_main_costs!$M$4,D49=5,vacation_home_main_costs!$M$5,D49=6,vacation_home_main_costs!$M$6)</f>
        <v>40660</v>
      </c>
      <c r="S49" s="33">
        <f t="shared" si="4"/>
        <v>-4549.03</v>
      </c>
      <c r="T49" s="34" t="str">
        <f t="shared" si="3"/>
        <v>Prejuizo</v>
      </c>
    </row>
    <row r="50" ht="12.75" customHeight="1">
      <c r="D50" s="28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40"/>
      <c r="S50" s="40"/>
      <c r="T50" s="41"/>
    </row>
    <row r="51" ht="12.75" customHeight="1">
      <c r="D51" s="28"/>
      <c r="R51" s="28"/>
    </row>
    <row r="52" ht="12.75" customHeight="1">
      <c r="D52" s="28"/>
      <c r="R52" s="28"/>
    </row>
    <row r="53" ht="12.75" customHeight="1">
      <c r="D53" s="28"/>
      <c r="R53" s="28"/>
    </row>
    <row r="54" ht="12.75" customHeight="1">
      <c r="D54" s="28"/>
      <c r="R54" s="28"/>
    </row>
    <row r="55" ht="12.75" customHeight="1">
      <c r="D55" s="28"/>
      <c r="R55" s="28"/>
    </row>
    <row r="56" ht="12.75" customHeight="1">
      <c r="D56" s="28"/>
      <c r="R56" s="28"/>
    </row>
    <row r="57" ht="12.75" customHeight="1">
      <c r="D57" s="28"/>
      <c r="R57" s="28"/>
    </row>
    <row r="58" ht="12.75" customHeight="1">
      <c r="D58" s="28"/>
      <c r="R58" s="28"/>
    </row>
    <row r="59" ht="12.75" customHeight="1">
      <c r="D59" s="28"/>
      <c r="R59" s="28"/>
    </row>
    <row r="60" ht="12.75" customHeight="1">
      <c r="D60" s="28"/>
      <c r="R60" s="28"/>
    </row>
    <row r="61" ht="12.75" customHeight="1">
      <c r="D61" s="28"/>
      <c r="R61" s="28"/>
    </row>
    <row r="62" ht="12.75" customHeight="1">
      <c r="D62" s="28"/>
      <c r="R62" s="28"/>
    </row>
    <row r="63" ht="12.75" customHeight="1">
      <c r="D63" s="28"/>
      <c r="R63" s="28"/>
    </row>
    <row r="64" ht="12.75" customHeight="1">
      <c r="D64" s="28"/>
      <c r="R64" s="28"/>
    </row>
    <row r="65" ht="12.75" customHeight="1">
      <c r="D65" s="28"/>
      <c r="R65" s="28"/>
    </row>
    <row r="66" ht="12.75" customHeight="1">
      <c r="D66" s="28"/>
      <c r="R66" s="28"/>
    </row>
    <row r="67" ht="12.75" customHeight="1">
      <c r="D67" s="28"/>
      <c r="R67" s="28"/>
    </row>
    <row r="68" ht="12.75" customHeight="1">
      <c r="D68" s="28"/>
      <c r="R68" s="28"/>
    </row>
    <row r="69" ht="12.75" customHeight="1">
      <c r="D69" s="28"/>
      <c r="R69" s="28"/>
    </row>
    <row r="70" ht="12.75" customHeight="1">
      <c r="D70" s="28"/>
      <c r="R70" s="28"/>
    </row>
    <row r="71" ht="12.75" customHeight="1">
      <c r="D71" s="28"/>
      <c r="R71" s="28"/>
    </row>
    <row r="72" ht="12.75" customHeight="1">
      <c r="D72" s="28"/>
      <c r="R72" s="28"/>
    </row>
    <row r="73" ht="12.75" customHeight="1">
      <c r="D73" s="28"/>
      <c r="R73" s="28"/>
    </row>
    <row r="74" ht="12.75" customHeight="1">
      <c r="D74" s="28"/>
      <c r="R74" s="28"/>
    </row>
    <row r="75" ht="12.75" customHeight="1">
      <c r="D75" s="28"/>
      <c r="R75" s="28"/>
    </row>
    <row r="76" ht="12.75" customHeight="1">
      <c r="D76" s="28"/>
      <c r="R76" s="28"/>
    </row>
    <row r="77" ht="12.75" customHeight="1">
      <c r="D77" s="28"/>
      <c r="R77" s="28"/>
    </row>
    <row r="78" ht="12.75" customHeight="1">
      <c r="D78" s="28"/>
      <c r="R78" s="28"/>
    </row>
    <row r="79" ht="12.75" customHeight="1">
      <c r="D79" s="28"/>
      <c r="R79" s="28"/>
    </row>
    <row r="80" ht="12.75" customHeight="1">
      <c r="D80" s="28"/>
      <c r="R80" s="28"/>
    </row>
    <row r="81" ht="12.75" customHeight="1">
      <c r="D81" s="28"/>
      <c r="R81" s="28"/>
    </row>
    <row r="82" ht="12.75" customHeight="1">
      <c r="D82" s="28"/>
      <c r="R82" s="28"/>
    </row>
    <row r="83" ht="12.75" customHeight="1">
      <c r="D83" s="28"/>
      <c r="R83" s="28"/>
    </row>
    <row r="84" ht="12.75" customHeight="1">
      <c r="D84" s="28"/>
      <c r="R84" s="28"/>
    </row>
    <row r="85" ht="12.75" customHeight="1">
      <c r="D85" s="28"/>
      <c r="R85" s="28"/>
    </row>
    <row r="86" ht="12.75" customHeight="1">
      <c r="D86" s="28"/>
      <c r="R86" s="28"/>
    </row>
    <row r="87" ht="12.75" customHeight="1">
      <c r="D87" s="28"/>
      <c r="R87" s="28"/>
    </row>
    <row r="88" ht="12.75" customHeight="1">
      <c r="D88" s="28"/>
      <c r="R88" s="28"/>
    </row>
    <row r="89" ht="12.75" customHeight="1">
      <c r="D89" s="28"/>
      <c r="R89" s="28"/>
    </row>
    <row r="90" ht="12.75" customHeight="1">
      <c r="D90" s="28"/>
      <c r="R90" s="28"/>
    </row>
    <row r="91" ht="12.75" customHeight="1">
      <c r="D91" s="28"/>
      <c r="R91" s="28"/>
    </row>
    <row r="92" ht="12.75" customHeight="1">
      <c r="D92" s="28"/>
      <c r="R92" s="28"/>
    </row>
    <row r="93" ht="12.75" customHeight="1">
      <c r="D93" s="28"/>
      <c r="R93" s="28"/>
    </row>
    <row r="94" ht="12.75" customHeight="1">
      <c r="D94" s="28"/>
      <c r="R94" s="28"/>
    </row>
    <row r="95" ht="12.75" customHeight="1">
      <c r="D95" s="28"/>
      <c r="R95" s="28"/>
    </row>
    <row r="96" ht="12.75" customHeight="1">
      <c r="D96" s="28"/>
      <c r="R96" s="28"/>
    </row>
    <row r="97" ht="12.75" customHeight="1">
      <c r="D97" s="28"/>
      <c r="R97" s="28"/>
    </row>
    <row r="98" ht="12.75" customHeight="1">
      <c r="D98" s="28"/>
      <c r="R98" s="28"/>
    </row>
    <row r="99" ht="12.75" customHeight="1">
      <c r="D99" s="28"/>
      <c r="R99" s="28"/>
    </row>
    <row r="100" ht="12.75" customHeight="1">
      <c r="D100" s="28"/>
      <c r="R100" s="28"/>
    </row>
    <row r="101" ht="12.75" customHeight="1">
      <c r="D101" s="28"/>
      <c r="R101" s="28"/>
    </row>
    <row r="102" ht="12.75" customHeight="1">
      <c r="D102" s="28"/>
      <c r="R102" s="28"/>
    </row>
    <row r="103" ht="12.75" customHeight="1">
      <c r="D103" s="28"/>
      <c r="R103" s="28"/>
    </row>
    <row r="104" ht="12.75" customHeight="1">
      <c r="D104" s="28"/>
      <c r="R104" s="28"/>
    </row>
    <row r="105" ht="12.75" customHeight="1">
      <c r="D105" s="28"/>
      <c r="R105" s="28"/>
    </row>
    <row r="106" ht="12.75" customHeight="1">
      <c r="D106" s="28"/>
      <c r="R106" s="28"/>
    </row>
    <row r="107" ht="12.75" customHeight="1">
      <c r="D107" s="28"/>
      <c r="R107" s="28"/>
    </row>
    <row r="108" ht="12.75" customHeight="1">
      <c r="D108" s="28"/>
      <c r="R108" s="28"/>
    </row>
    <row r="109" ht="12.75" customHeight="1">
      <c r="D109" s="28"/>
      <c r="R109" s="28"/>
    </row>
    <row r="110" ht="12.75" customHeight="1">
      <c r="D110" s="28"/>
      <c r="R110" s="28"/>
    </row>
    <row r="111" ht="12.75" customHeight="1">
      <c r="D111" s="28"/>
      <c r="R111" s="28"/>
    </row>
    <row r="112" ht="12.75" customHeight="1">
      <c r="D112" s="28"/>
      <c r="R112" s="28"/>
    </row>
    <row r="113" ht="12.75" customHeight="1">
      <c r="D113" s="28"/>
      <c r="R113" s="28"/>
    </row>
    <row r="114" ht="12.75" customHeight="1">
      <c r="D114" s="28"/>
      <c r="R114" s="28"/>
    </row>
    <row r="115" ht="12.75" customHeight="1">
      <c r="D115" s="28"/>
      <c r="R115" s="28"/>
    </row>
    <row r="116" ht="12.75" customHeight="1">
      <c r="D116" s="28"/>
      <c r="R116" s="28"/>
    </row>
    <row r="117" ht="12.75" customHeight="1">
      <c r="D117" s="28"/>
      <c r="R117" s="28"/>
    </row>
    <row r="118" ht="12.75" customHeight="1">
      <c r="D118" s="28"/>
      <c r="R118" s="28"/>
    </row>
    <row r="119" ht="12.75" customHeight="1">
      <c r="D119" s="28"/>
      <c r="R119" s="28"/>
    </row>
    <row r="120" ht="12.75" customHeight="1">
      <c r="D120" s="28"/>
      <c r="R120" s="28"/>
    </row>
    <row r="121" ht="12.75" customHeight="1">
      <c r="D121" s="28"/>
      <c r="R121" s="28"/>
    </row>
    <row r="122" ht="12.75" customHeight="1">
      <c r="D122" s="28"/>
      <c r="R122" s="28"/>
    </row>
    <row r="123" ht="12.75" customHeight="1">
      <c r="D123" s="28"/>
      <c r="R123" s="28"/>
    </row>
    <row r="124" ht="12.75" customHeight="1">
      <c r="D124" s="28"/>
      <c r="R124" s="28"/>
    </row>
    <row r="125" ht="12.75" customHeight="1">
      <c r="D125" s="28"/>
      <c r="R125" s="28"/>
    </row>
    <row r="126" ht="12.75" customHeight="1">
      <c r="D126" s="28"/>
      <c r="R126" s="28"/>
    </row>
    <row r="127" ht="12.75" customHeight="1">
      <c r="D127" s="28"/>
      <c r="R127" s="28"/>
    </row>
    <row r="128" ht="12.75" customHeight="1">
      <c r="D128" s="28"/>
      <c r="R128" s="28"/>
    </row>
    <row r="129" ht="12.75" customHeight="1">
      <c r="D129" s="28"/>
      <c r="R129" s="28"/>
    </row>
    <row r="130" ht="12.75" customHeight="1">
      <c r="D130" s="28"/>
      <c r="R130" s="28"/>
    </row>
    <row r="131" ht="12.75" customHeight="1">
      <c r="D131" s="28"/>
      <c r="R131" s="28"/>
    </row>
    <row r="132" ht="12.75" customHeight="1">
      <c r="D132" s="28"/>
      <c r="R132" s="28"/>
    </row>
    <row r="133" ht="12.75" customHeight="1">
      <c r="D133" s="28"/>
      <c r="R133" s="28"/>
    </row>
    <row r="134" ht="12.75" customHeight="1">
      <c r="D134" s="28"/>
      <c r="R134" s="28"/>
    </row>
    <row r="135" ht="12.75" customHeight="1">
      <c r="D135" s="28"/>
      <c r="R135" s="28"/>
    </row>
    <row r="136" ht="12.75" customHeight="1">
      <c r="D136" s="28"/>
      <c r="R136" s="28"/>
    </row>
    <row r="137" ht="12.75" customHeight="1">
      <c r="D137" s="28"/>
      <c r="R137" s="28"/>
    </row>
    <row r="138" ht="12.75" customHeight="1">
      <c r="D138" s="28"/>
      <c r="R138" s="28"/>
    </row>
    <row r="139" ht="12.75" customHeight="1">
      <c r="D139" s="28"/>
      <c r="R139" s="28"/>
    </row>
    <row r="140" ht="12.75" customHeight="1">
      <c r="D140" s="28"/>
      <c r="R140" s="28"/>
    </row>
    <row r="141" ht="12.75" customHeight="1">
      <c r="D141" s="28"/>
      <c r="R141" s="28"/>
    </row>
    <row r="142" ht="12.75" customHeight="1">
      <c r="D142" s="28"/>
      <c r="R142" s="28"/>
    </row>
    <row r="143" ht="12.75" customHeight="1">
      <c r="D143" s="28"/>
      <c r="R143" s="28"/>
    </row>
    <row r="144" ht="12.75" customHeight="1">
      <c r="D144" s="28"/>
      <c r="R144" s="28"/>
    </row>
    <row r="145" ht="12.75" customHeight="1">
      <c r="D145" s="28"/>
      <c r="R145" s="28"/>
    </row>
    <row r="146" ht="12.75" customHeight="1">
      <c r="D146" s="28"/>
      <c r="R146" s="28"/>
    </row>
    <row r="147" ht="12.75" customHeight="1">
      <c r="D147" s="28"/>
      <c r="R147" s="28"/>
    </row>
    <row r="148" ht="12.75" customHeight="1">
      <c r="D148" s="28"/>
      <c r="R148" s="28"/>
    </row>
    <row r="149" ht="12.75" customHeight="1">
      <c r="D149" s="28"/>
      <c r="R149" s="28"/>
    </row>
    <row r="150" ht="12.75" customHeight="1">
      <c r="D150" s="28"/>
      <c r="R150" s="28"/>
    </row>
    <row r="151" ht="12.75" customHeight="1">
      <c r="D151" s="28"/>
      <c r="R151" s="28"/>
    </row>
    <row r="152" ht="12.75" customHeight="1">
      <c r="D152" s="28"/>
      <c r="R152" s="28"/>
    </row>
    <row r="153" ht="12.75" customHeight="1">
      <c r="D153" s="28"/>
      <c r="R153" s="28"/>
    </row>
    <row r="154" ht="12.75" customHeight="1">
      <c r="D154" s="28"/>
      <c r="R154" s="28"/>
    </row>
    <row r="155" ht="12.75" customHeight="1">
      <c r="D155" s="28"/>
      <c r="R155" s="28"/>
    </row>
    <row r="156" ht="12.75" customHeight="1">
      <c r="D156" s="28"/>
      <c r="R156" s="28"/>
    </row>
    <row r="157" ht="12.75" customHeight="1">
      <c r="D157" s="28"/>
      <c r="R157" s="28"/>
    </row>
    <row r="158" ht="12.75" customHeight="1">
      <c r="D158" s="28"/>
      <c r="R158" s="28"/>
    </row>
    <row r="159" ht="12.75" customHeight="1">
      <c r="D159" s="28"/>
      <c r="R159" s="28"/>
    </row>
    <row r="160" ht="12.75" customHeight="1">
      <c r="D160" s="28"/>
      <c r="R160" s="28"/>
    </row>
    <row r="161" ht="12.75" customHeight="1">
      <c r="D161" s="28"/>
      <c r="R161" s="28"/>
    </row>
    <row r="162" ht="12.75" customHeight="1">
      <c r="D162" s="28"/>
      <c r="R162" s="28"/>
    </row>
    <row r="163" ht="12.75" customHeight="1">
      <c r="D163" s="28"/>
      <c r="R163" s="28"/>
    </row>
    <row r="164" ht="12.75" customHeight="1">
      <c r="D164" s="28"/>
      <c r="R164" s="28"/>
    </row>
    <row r="165" ht="12.75" customHeight="1">
      <c r="D165" s="28"/>
      <c r="R165" s="28"/>
    </row>
    <row r="166" ht="12.75" customHeight="1">
      <c r="D166" s="28"/>
      <c r="R166" s="28"/>
    </row>
    <row r="167" ht="12.75" customHeight="1">
      <c r="D167" s="28"/>
      <c r="R167" s="28"/>
    </row>
    <row r="168" ht="12.75" customHeight="1">
      <c r="D168" s="28"/>
      <c r="R168" s="28"/>
    </row>
    <row r="169" ht="12.75" customHeight="1">
      <c r="D169" s="28"/>
      <c r="R169" s="28"/>
    </row>
    <row r="170" ht="12.75" customHeight="1">
      <c r="D170" s="28"/>
      <c r="R170" s="28"/>
    </row>
    <row r="171" ht="12.75" customHeight="1">
      <c r="D171" s="28"/>
      <c r="R171" s="28"/>
    </row>
    <row r="172" ht="12.75" customHeight="1">
      <c r="D172" s="28"/>
      <c r="R172" s="28"/>
    </row>
    <row r="173" ht="12.75" customHeight="1">
      <c r="D173" s="28"/>
      <c r="R173" s="28"/>
    </row>
    <row r="174" ht="12.75" customHeight="1">
      <c r="D174" s="28"/>
      <c r="R174" s="28"/>
    </row>
    <row r="175" ht="12.75" customHeight="1">
      <c r="D175" s="28"/>
      <c r="R175" s="28"/>
    </row>
    <row r="176" ht="12.75" customHeight="1">
      <c r="D176" s="28"/>
      <c r="R176" s="28"/>
    </row>
    <row r="177" ht="12.75" customHeight="1">
      <c r="D177" s="28"/>
      <c r="R177" s="28"/>
    </row>
    <row r="178" ht="12.75" customHeight="1">
      <c r="D178" s="28"/>
      <c r="R178" s="28"/>
    </row>
    <row r="179" ht="12.75" customHeight="1">
      <c r="D179" s="28"/>
      <c r="R179" s="28"/>
    </row>
    <row r="180" ht="12.75" customHeight="1">
      <c r="D180" s="28"/>
      <c r="R180" s="28"/>
    </row>
    <row r="181" ht="12.75" customHeight="1">
      <c r="D181" s="28"/>
      <c r="R181" s="28"/>
    </row>
    <row r="182" ht="12.75" customHeight="1">
      <c r="D182" s="28"/>
      <c r="R182" s="28"/>
    </row>
    <row r="183" ht="12.75" customHeight="1">
      <c r="D183" s="28"/>
      <c r="R183" s="28"/>
    </row>
    <row r="184" ht="12.75" customHeight="1">
      <c r="D184" s="28"/>
      <c r="R184" s="28"/>
    </row>
    <row r="185" ht="12.75" customHeight="1">
      <c r="D185" s="28"/>
      <c r="R185" s="28"/>
    </row>
    <row r="186" ht="12.75" customHeight="1">
      <c r="D186" s="28"/>
      <c r="R186" s="28"/>
    </row>
    <row r="187" ht="12.75" customHeight="1">
      <c r="D187" s="28"/>
      <c r="R187" s="28"/>
    </row>
    <row r="188" ht="12.75" customHeight="1">
      <c r="D188" s="28"/>
      <c r="R188" s="28"/>
    </row>
    <row r="189" ht="12.75" customHeight="1">
      <c r="D189" s="28"/>
      <c r="R189" s="28"/>
    </row>
    <row r="190" ht="12.75" customHeight="1">
      <c r="D190" s="28"/>
      <c r="R190" s="28"/>
    </row>
    <row r="191" ht="12.75" customHeight="1">
      <c r="D191" s="28"/>
      <c r="R191" s="28"/>
    </row>
    <row r="192" ht="12.75" customHeight="1">
      <c r="D192" s="28"/>
      <c r="R192" s="28"/>
    </row>
    <row r="193" ht="12.75" customHeight="1">
      <c r="D193" s="28"/>
      <c r="R193" s="28"/>
    </row>
    <row r="194" ht="12.75" customHeight="1">
      <c r="D194" s="28"/>
      <c r="R194" s="28"/>
    </row>
    <row r="195" ht="12.75" customHeight="1">
      <c r="D195" s="28"/>
      <c r="R195" s="28"/>
    </row>
    <row r="196" ht="12.75" customHeight="1">
      <c r="D196" s="28"/>
      <c r="R196" s="28"/>
    </row>
    <row r="197" ht="12.75" customHeight="1">
      <c r="D197" s="28"/>
      <c r="R197" s="28"/>
    </row>
    <row r="198" ht="12.75" customHeight="1">
      <c r="D198" s="28"/>
      <c r="R198" s="28"/>
    </row>
    <row r="199" ht="12.75" customHeight="1">
      <c r="D199" s="28"/>
      <c r="R199" s="28"/>
    </row>
    <row r="200" ht="12.75" customHeight="1">
      <c r="D200" s="28"/>
      <c r="R200" s="28"/>
    </row>
    <row r="201" ht="12.75" customHeight="1">
      <c r="D201" s="28"/>
      <c r="R201" s="28"/>
    </row>
    <row r="202" ht="12.75" customHeight="1">
      <c r="D202" s="28"/>
      <c r="R202" s="28"/>
    </row>
    <row r="203" ht="12.75" customHeight="1">
      <c r="D203" s="28"/>
      <c r="R203" s="28"/>
    </row>
    <row r="204" ht="12.75" customHeight="1">
      <c r="D204" s="28"/>
      <c r="R204" s="28"/>
    </row>
    <row r="205" ht="12.75" customHeight="1">
      <c r="D205" s="28"/>
      <c r="R205" s="28"/>
    </row>
    <row r="206" ht="12.75" customHeight="1">
      <c r="D206" s="28"/>
      <c r="R206" s="28"/>
    </row>
    <row r="207" ht="12.75" customHeight="1">
      <c r="D207" s="28"/>
      <c r="R207" s="28"/>
    </row>
    <row r="208" ht="12.75" customHeight="1">
      <c r="D208" s="28"/>
      <c r="R208" s="28"/>
    </row>
    <row r="209" ht="12.75" customHeight="1">
      <c r="D209" s="28"/>
      <c r="R209" s="28"/>
    </row>
    <row r="210" ht="12.75" customHeight="1">
      <c r="D210" s="28"/>
      <c r="R210" s="28"/>
    </row>
    <row r="211" ht="12.75" customHeight="1">
      <c r="D211" s="28"/>
      <c r="R211" s="28"/>
    </row>
    <row r="212" ht="12.75" customHeight="1">
      <c r="D212" s="28"/>
      <c r="R212" s="28"/>
    </row>
    <row r="213" ht="12.75" customHeight="1">
      <c r="D213" s="28"/>
      <c r="R213" s="28"/>
    </row>
    <row r="214" ht="12.75" customHeight="1">
      <c r="D214" s="28"/>
      <c r="R214" s="28"/>
    </row>
    <row r="215" ht="12.75" customHeight="1">
      <c r="D215" s="28"/>
      <c r="R215" s="28"/>
    </row>
    <row r="216" ht="12.75" customHeight="1">
      <c r="D216" s="28"/>
      <c r="R216" s="28"/>
    </row>
    <row r="217" ht="12.75" customHeight="1">
      <c r="D217" s="28"/>
      <c r="R217" s="28"/>
    </row>
    <row r="218" ht="12.75" customHeight="1">
      <c r="D218" s="28"/>
      <c r="R218" s="28"/>
    </row>
    <row r="219" ht="12.75" customHeight="1">
      <c r="D219" s="28"/>
      <c r="R219" s="28"/>
    </row>
    <row r="220" ht="12.75" customHeight="1">
      <c r="D220" s="28"/>
      <c r="R220" s="28"/>
    </row>
    <row r="221" ht="12.75" customHeight="1">
      <c r="D221" s="28"/>
      <c r="R221" s="28"/>
    </row>
    <row r="222" ht="12.75" customHeight="1">
      <c r="D222" s="28"/>
      <c r="R222" s="28"/>
    </row>
    <row r="223" ht="12.75" customHeight="1">
      <c r="D223" s="28"/>
      <c r="R223" s="28"/>
    </row>
    <row r="224" ht="12.75" customHeight="1">
      <c r="D224" s="28"/>
      <c r="R224" s="28"/>
    </row>
    <row r="225" ht="12.75" customHeight="1">
      <c r="D225" s="28"/>
      <c r="R225" s="28"/>
    </row>
    <row r="226" ht="12.75" customHeight="1">
      <c r="D226" s="28"/>
      <c r="R226" s="28"/>
    </row>
    <row r="227" ht="12.75" customHeight="1">
      <c r="D227" s="28"/>
      <c r="R227" s="28"/>
    </row>
    <row r="228" ht="12.75" customHeight="1">
      <c r="D228" s="28"/>
      <c r="R228" s="28"/>
    </row>
    <row r="229" ht="12.75" customHeight="1">
      <c r="D229" s="28"/>
      <c r="R229" s="28"/>
    </row>
    <row r="230" ht="12.75" customHeight="1">
      <c r="D230" s="28"/>
      <c r="R230" s="28"/>
    </row>
    <row r="231" ht="12.75" customHeight="1">
      <c r="D231" s="28"/>
      <c r="R231" s="28"/>
    </row>
    <row r="232" ht="12.75" customHeight="1">
      <c r="D232" s="28"/>
      <c r="R232" s="28"/>
    </row>
    <row r="233" ht="12.75" customHeight="1">
      <c r="D233" s="28"/>
      <c r="R233" s="28"/>
    </row>
    <row r="234" ht="12.75" customHeight="1">
      <c r="D234" s="28"/>
      <c r="R234" s="28"/>
    </row>
    <row r="235" ht="12.75" customHeight="1">
      <c r="D235" s="28"/>
      <c r="R235" s="28"/>
    </row>
    <row r="236" ht="12.75" customHeight="1">
      <c r="D236" s="28"/>
      <c r="R236" s="28"/>
    </row>
    <row r="237" ht="12.75" customHeight="1">
      <c r="D237" s="28"/>
      <c r="R237" s="28"/>
    </row>
    <row r="238" ht="12.75" customHeight="1">
      <c r="D238" s="28"/>
      <c r="R238" s="28"/>
    </row>
    <row r="239" ht="12.75" customHeight="1">
      <c r="D239" s="28"/>
      <c r="R239" s="28"/>
    </row>
    <row r="240" ht="12.75" customHeight="1">
      <c r="D240" s="28"/>
      <c r="R240" s="28"/>
    </row>
    <row r="241" ht="12.75" customHeight="1">
      <c r="D241" s="28"/>
      <c r="R241" s="28"/>
    </row>
    <row r="242" ht="12.75" customHeight="1">
      <c r="D242" s="28"/>
      <c r="R242" s="28"/>
    </row>
    <row r="243" ht="12.75" customHeight="1">
      <c r="D243" s="28"/>
      <c r="R243" s="28"/>
    </row>
    <row r="244" ht="12.75" customHeight="1">
      <c r="D244" s="28"/>
      <c r="R244" s="28"/>
    </row>
    <row r="245" ht="12.75" customHeight="1">
      <c r="D245" s="28"/>
      <c r="R245" s="28"/>
    </row>
    <row r="246" ht="12.75" customHeight="1">
      <c r="D246" s="28"/>
      <c r="R246" s="28"/>
    </row>
    <row r="247" ht="12.75" customHeight="1">
      <c r="D247" s="28"/>
      <c r="R247" s="28"/>
    </row>
    <row r="248" ht="12.75" customHeight="1">
      <c r="D248" s="28"/>
      <c r="R248" s="28"/>
    </row>
    <row r="249" ht="12.75" customHeight="1">
      <c r="D249" s="28"/>
      <c r="R249" s="28"/>
    </row>
    <row r="250" ht="12.75" customHeight="1">
      <c r="D250" s="28"/>
      <c r="R250" s="28"/>
    </row>
    <row r="251" ht="12.75" customHeight="1">
      <c r="D251" s="28"/>
      <c r="R251" s="28"/>
    </row>
    <row r="252" ht="12.75" customHeight="1">
      <c r="D252" s="28"/>
      <c r="R252" s="28"/>
    </row>
    <row r="253" ht="12.75" customHeight="1">
      <c r="D253" s="28"/>
      <c r="R253" s="28"/>
    </row>
    <row r="254" ht="12.75" customHeight="1">
      <c r="D254" s="28"/>
      <c r="R254" s="28"/>
    </row>
    <row r="255" ht="12.75" customHeight="1">
      <c r="D255" s="28"/>
      <c r="R255" s="28"/>
    </row>
    <row r="256" ht="12.75" customHeight="1">
      <c r="D256" s="28"/>
      <c r="R256" s="28"/>
    </row>
    <row r="257" ht="12.75" customHeight="1">
      <c r="D257" s="28"/>
      <c r="R257" s="28"/>
    </row>
    <row r="258" ht="12.75" customHeight="1">
      <c r="D258" s="28"/>
      <c r="R258" s="28"/>
    </row>
    <row r="259" ht="12.75" customHeight="1">
      <c r="D259" s="28"/>
      <c r="R259" s="28"/>
    </row>
    <row r="260" ht="12.75" customHeight="1">
      <c r="D260" s="28"/>
      <c r="R260" s="28"/>
    </row>
    <row r="261" ht="12.75" customHeight="1">
      <c r="D261" s="28"/>
      <c r="R261" s="28"/>
    </row>
    <row r="262" ht="12.75" customHeight="1">
      <c r="D262" s="28"/>
      <c r="R262" s="28"/>
    </row>
    <row r="263" ht="12.75" customHeight="1">
      <c r="D263" s="28"/>
      <c r="R263" s="28"/>
    </row>
    <row r="264" ht="12.75" customHeight="1">
      <c r="D264" s="28"/>
      <c r="R264" s="28"/>
    </row>
    <row r="265" ht="12.75" customHeight="1">
      <c r="D265" s="28"/>
      <c r="R265" s="28"/>
    </row>
    <row r="266" ht="12.75" customHeight="1">
      <c r="D266" s="28"/>
      <c r="R266" s="28"/>
    </row>
    <row r="267" ht="12.75" customHeight="1">
      <c r="D267" s="28"/>
      <c r="R267" s="28"/>
    </row>
    <row r="268" ht="12.75" customHeight="1">
      <c r="D268" s="28"/>
      <c r="R268" s="28"/>
    </row>
    <row r="269" ht="12.75" customHeight="1">
      <c r="D269" s="28"/>
      <c r="R269" s="28"/>
    </row>
    <row r="270" ht="12.75" customHeight="1">
      <c r="D270" s="28"/>
      <c r="R270" s="28"/>
    </row>
    <row r="271" ht="12.75" customHeight="1">
      <c r="D271" s="28"/>
      <c r="R271" s="28"/>
    </row>
    <row r="272" ht="12.75" customHeight="1">
      <c r="D272" s="28"/>
      <c r="R272" s="28"/>
    </row>
    <row r="273" ht="12.75" customHeight="1">
      <c r="D273" s="28"/>
      <c r="R273" s="28"/>
    </row>
    <row r="274" ht="12.75" customHeight="1">
      <c r="D274" s="28"/>
      <c r="R274" s="28"/>
    </row>
    <row r="275" ht="12.75" customHeight="1">
      <c r="D275" s="28"/>
      <c r="R275" s="28"/>
    </row>
    <row r="276" ht="12.75" customHeight="1">
      <c r="D276" s="28"/>
      <c r="R276" s="28"/>
    </row>
    <row r="277" ht="12.75" customHeight="1">
      <c r="D277" s="28"/>
      <c r="R277" s="28"/>
    </row>
    <row r="278" ht="12.75" customHeight="1">
      <c r="D278" s="28"/>
      <c r="R278" s="28"/>
    </row>
    <row r="279" ht="12.75" customHeight="1">
      <c r="D279" s="28"/>
      <c r="R279" s="28"/>
    </row>
    <row r="280" ht="12.75" customHeight="1">
      <c r="D280" s="28"/>
      <c r="R280" s="28"/>
    </row>
    <row r="281" ht="12.75" customHeight="1">
      <c r="D281" s="28"/>
      <c r="R281" s="28"/>
    </row>
    <row r="282" ht="12.75" customHeight="1">
      <c r="D282" s="28"/>
      <c r="R282" s="28"/>
    </row>
    <row r="283" ht="12.75" customHeight="1">
      <c r="D283" s="28"/>
      <c r="R283" s="28"/>
    </row>
    <row r="284" ht="12.75" customHeight="1">
      <c r="D284" s="28"/>
      <c r="R284" s="28"/>
    </row>
    <row r="285" ht="12.75" customHeight="1">
      <c r="D285" s="28"/>
      <c r="R285" s="28"/>
    </row>
    <row r="286" ht="12.75" customHeight="1">
      <c r="D286" s="28"/>
      <c r="R286" s="28"/>
    </row>
    <row r="287" ht="12.75" customHeight="1">
      <c r="D287" s="28"/>
      <c r="R287" s="28"/>
    </row>
    <row r="288" ht="12.75" customHeight="1">
      <c r="D288" s="28"/>
      <c r="R288" s="28"/>
    </row>
    <row r="289" ht="12.75" customHeight="1">
      <c r="D289" s="28"/>
      <c r="R289" s="28"/>
    </row>
    <row r="290" ht="12.75" customHeight="1">
      <c r="D290" s="28"/>
      <c r="R290" s="28"/>
    </row>
    <row r="291" ht="12.75" customHeight="1">
      <c r="D291" s="28"/>
      <c r="R291" s="28"/>
    </row>
    <row r="292" ht="12.75" customHeight="1">
      <c r="D292" s="28"/>
      <c r="R292" s="28"/>
    </row>
    <row r="293" ht="12.75" customHeight="1">
      <c r="D293" s="28"/>
      <c r="R293" s="28"/>
    </row>
    <row r="294" ht="12.75" customHeight="1">
      <c r="D294" s="28"/>
      <c r="R294" s="28"/>
    </row>
    <row r="295" ht="12.75" customHeight="1">
      <c r="D295" s="28"/>
      <c r="R295" s="28"/>
    </row>
    <row r="296" ht="12.75" customHeight="1">
      <c r="D296" s="28"/>
      <c r="R296" s="28"/>
    </row>
    <row r="297" ht="12.75" customHeight="1">
      <c r="D297" s="28"/>
      <c r="R297" s="28"/>
    </row>
    <row r="298" ht="12.75" customHeight="1">
      <c r="D298" s="28"/>
      <c r="R298" s="28"/>
    </row>
    <row r="299" ht="12.75" customHeight="1">
      <c r="D299" s="28"/>
      <c r="R299" s="28"/>
    </row>
    <row r="300" ht="12.75" customHeight="1">
      <c r="D300" s="28"/>
      <c r="R300" s="28"/>
    </row>
    <row r="301" ht="12.75" customHeight="1">
      <c r="D301" s="28"/>
      <c r="R301" s="28"/>
    </row>
    <row r="302" ht="12.75" customHeight="1">
      <c r="D302" s="28"/>
      <c r="R302" s="28"/>
    </row>
    <row r="303" ht="12.75" customHeight="1">
      <c r="D303" s="28"/>
      <c r="R303" s="28"/>
    </row>
    <row r="304" ht="12.75" customHeight="1">
      <c r="D304" s="28"/>
      <c r="R304" s="28"/>
    </row>
    <row r="305" ht="12.75" customHeight="1">
      <c r="D305" s="28"/>
      <c r="R305" s="28"/>
    </row>
    <row r="306" ht="12.75" customHeight="1">
      <c r="D306" s="28"/>
      <c r="R306" s="28"/>
    </row>
    <row r="307" ht="12.75" customHeight="1">
      <c r="D307" s="28"/>
      <c r="R307" s="28"/>
    </row>
    <row r="308" ht="12.75" customHeight="1">
      <c r="D308" s="28"/>
      <c r="R308" s="28"/>
    </row>
    <row r="309" ht="12.75" customHeight="1">
      <c r="D309" s="28"/>
      <c r="R309" s="28"/>
    </row>
    <row r="310" ht="12.75" customHeight="1">
      <c r="D310" s="28"/>
      <c r="R310" s="28"/>
    </row>
    <row r="311" ht="12.75" customHeight="1">
      <c r="D311" s="28"/>
      <c r="R311" s="28"/>
    </row>
    <row r="312" ht="12.75" customHeight="1">
      <c r="D312" s="28"/>
      <c r="R312" s="28"/>
    </row>
    <row r="313" ht="12.75" customHeight="1">
      <c r="D313" s="28"/>
      <c r="R313" s="28"/>
    </row>
    <row r="314" ht="12.75" customHeight="1">
      <c r="D314" s="28"/>
      <c r="R314" s="28"/>
    </row>
    <row r="315" ht="12.75" customHeight="1">
      <c r="D315" s="28"/>
      <c r="R315" s="28"/>
    </row>
    <row r="316" ht="12.75" customHeight="1">
      <c r="D316" s="28"/>
      <c r="R316" s="28"/>
    </row>
    <row r="317" ht="12.75" customHeight="1">
      <c r="D317" s="28"/>
      <c r="R317" s="28"/>
    </row>
    <row r="318" ht="12.75" customHeight="1">
      <c r="D318" s="28"/>
      <c r="R318" s="28"/>
    </row>
    <row r="319" ht="12.75" customHeight="1">
      <c r="D319" s="28"/>
      <c r="R319" s="28"/>
    </row>
    <row r="320" ht="12.75" customHeight="1">
      <c r="D320" s="28"/>
      <c r="R320" s="28"/>
    </row>
    <row r="321" ht="12.75" customHeight="1">
      <c r="D321" s="28"/>
      <c r="R321" s="28"/>
    </row>
    <row r="322" ht="12.75" customHeight="1">
      <c r="D322" s="28"/>
      <c r="R322" s="28"/>
    </row>
    <row r="323" ht="12.75" customHeight="1">
      <c r="D323" s="28"/>
      <c r="R323" s="28"/>
    </row>
    <row r="324" ht="12.75" customHeight="1">
      <c r="D324" s="28"/>
      <c r="R324" s="28"/>
    </row>
    <row r="325" ht="12.75" customHeight="1">
      <c r="D325" s="28"/>
      <c r="R325" s="28"/>
    </row>
    <row r="326" ht="12.75" customHeight="1">
      <c r="D326" s="28"/>
      <c r="R326" s="28"/>
    </row>
    <row r="327" ht="12.75" customHeight="1">
      <c r="D327" s="28"/>
      <c r="R327" s="28"/>
    </row>
    <row r="328" ht="12.75" customHeight="1">
      <c r="D328" s="28"/>
      <c r="R328" s="28"/>
    </row>
    <row r="329" ht="12.75" customHeight="1">
      <c r="D329" s="28"/>
      <c r="R329" s="28"/>
    </row>
    <row r="330" ht="12.75" customHeight="1">
      <c r="D330" s="28"/>
      <c r="R330" s="28"/>
    </row>
    <row r="331" ht="12.75" customHeight="1">
      <c r="D331" s="28"/>
      <c r="R331" s="28"/>
    </row>
    <row r="332" ht="12.75" customHeight="1">
      <c r="D332" s="28"/>
      <c r="R332" s="28"/>
    </row>
    <row r="333" ht="12.75" customHeight="1">
      <c r="D333" s="28"/>
      <c r="R333" s="28"/>
    </row>
    <row r="334" ht="12.75" customHeight="1">
      <c r="D334" s="28"/>
      <c r="R334" s="28"/>
    </row>
    <row r="335" ht="12.75" customHeight="1">
      <c r="D335" s="28"/>
      <c r="R335" s="28"/>
    </row>
    <row r="336" ht="12.75" customHeight="1">
      <c r="D336" s="28"/>
      <c r="R336" s="28"/>
    </row>
    <row r="337" ht="12.75" customHeight="1">
      <c r="D337" s="28"/>
      <c r="R337" s="28"/>
    </row>
    <row r="338" ht="12.75" customHeight="1">
      <c r="D338" s="28"/>
      <c r="R338" s="28"/>
    </row>
    <row r="339" ht="12.75" customHeight="1">
      <c r="D339" s="28"/>
      <c r="R339" s="28"/>
    </row>
    <row r="340" ht="12.75" customHeight="1">
      <c r="D340" s="28"/>
      <c r="R340" s="28"/>
    </row>
    <row r="341" ht="12.75" customHeight="1">
      <c r="D341" s="28"/>
      <c r="R341" s="28"/>
    </row>
    <row r="342" ht="12.75" customHeight="1">
      <c r="D342" s="28"/>
      <c r="R342" s="28"/>
    </row>
    <row r="343" ht="12.75" customHeight="1">
      <c r="D343" s="28"/>
      <c r="R343" s="28"/>
    </row>
    <row r="344" ht="12.75" customHeight="1">
      <c r="D344" s="28"/>
      <c r="R344" s="28"/>
    </row>
    <row r="345" ht="12.75" customHeight="1">
      <c r="D345" s="28"/>
      <c r="R345" s="28"/>
    </row>
    <row r="346" ht="12.75" customHeight="1">
      <c r="D346" s="28"/>
      <c r="R346" s="28"/>
    </row>
    <row r="347" ht="12.75" customHeight="1">
      <c r="D347" s="28"/>
      <c r="R347" s="28"/>
    </row>
    <row r="348" ht="12.75" customHeight="1">
      <c r="D348" s="28"/>
      <c r="R348" s="28"/>
    </row>
    <row r="349" ht="12.75" customHeight="1">
      <c r="D349" s="28"/>
      <c r="R349" s="28"/>
    </row>
    <row r="350" ht="12.75" customHeight="1">
      <c r="D350" s="28"/>
      <c r="R350" s="28"/>
    </row>
    <row r="351" ht="12.75" customHeight="1">
      <c r="D351" s="28"/>
      <c r="R351" s="28"/>
    </row>
    <row r="352" ht="12.75" customHeight="1">
      <c r="D352" s="28"/>
      <c r="R352" s="28"/>
    </row>
    <row r="353" ht="12.75" customHeight="1">
      <c r="D353" s="28"/>
      <c r="R353" s="28"/>
    </row>
    <row r="354" ht="12.75" customHeight="1">
      <c r="D354" s="28"/>
      <c r="R354" s="28"/>
    </row>
    <row r="355" ht="12.75" customHeight="1">
      <c r="D355" s="28"/>
      <c r="R355" s="28"/>
    </row>
    <row r="356" ht="12.75" customHeight="1">
      <c r="D356" s="28"/>
      <c r="R356" s="28"/>
    </row>
    <row r="357" ht="12.75" customHeight="1">
      <c r="D357" s="28"/>
      <c r="R357" s="28"/>
    </row>
    <row r="358" ht="12.75" customHeight="1">
      <c r="D358" s="28"/>
      <c r="R358" s="28"/>
    </row>
    <row r="359" ht="12.75" customHeight="1">
      <c r="D359" s="28"/>
      <c r="R359" s="28"/>
    </row>
    <row r="360" ht="12.75" customHeight="1">
      <c r="D360" s="28"/>
      <c r="R360" s="28"/>
    </row>
    <row r="361" ht="12.75" customHeight="1">
      <c r="D361" s="28"/>
      <c r="R361" s="28"/>
    </row>
    <row r="362" ht="12.75" customHeight="1">
      <c r="D362" s="28"/>
      <c r="R362" s="28"/>
    </row>
    <row r="363" ht="12.75" customHeight="1">
      <c r="D363" s="28"/>
      <c r="R363" s="28"/>
    </row>
    <row r="364" ht="12.75" customHeight="1">
      <c r="D364" s="28"/>
      <c r="R364" s="28"/>
    </row>
    <row r="365" ht="12.75" customHeight="1">
      <c r="D365" s="28"/>
      <c r="R365" s="28"/>
    </row>
    <row r="366" ht="12.75" customHeight="1">
      <c r="D366" s="28"/>
      <c r="R366" s="28"/>
    </row>
    <row r="367" ht="12.75" customHeight="1">
      <c r="D367" s="28"/>
      <c r="R367" s="28"/>
    </row>
    <row r="368" ht="12.75" customHeight="1">
      <c r="D368" s="28"/>
      <c r="R368" s="28"/>
    </row>
    <row r="369" ht="12.75" customHeight="1">
      <c r="D369" s="28"/>
      <c r="R369" s="28"/>
    </row>
    <row r="370" ht="12.75" customHeight="1">
      <c r="D370" s="28"/>
      <c r="R370" s="28"/>
    </row>
    <row r="371" ht="12.75" customHeight="1">
      <c r="D371" s="28"/>
      <c r="R371" s="28"/>
    </row>
    <row r="372" ht="12.75" customHeight="1">
      <c r="D372" s="28"/>
      <c r="R372" s="28"/>
    </row>
    <row r="373" ht="12.75" customHeight="1">
      <c r="D373" s="28"/>
      <c r="R373" s="28"/>
    </row>
    <row r="374" ht="12.75" customHeight="1">
      <c r="D374" s="28"/>
      <c r="R374" s="28"/>
    </row>
    <row r="375" ht="12.75" customHeight="1">
      <c r="D375" s="28"/>
      <c r="R375" s="28"/>
    </row>
    <row r="376" ht="12.75" customHeight="1">
      <c r="D376" s="28"/>
      <c r="R376" s="28"/>
    </row>
    <row r="377" ht="12.75" customHeight="1">
      <c r="D377" s="28"/>
      <c r="R377" s="28"/>
    </row>
    <row r="378" ht="12.75" customHeight="1">
      <c r="D378" s="28"/>
      <c r="R378" s="28"/>
    </row>
    <row r="379" ht="12.75" customHeight="1">
      <c r="D379" s="28"/>
      <c r="R379" s="28"/>
    </row>
    <row r="380" ht="12.75" customHeight="1">
      <c r="D380" s="28"/>
      <c r="R380" s="28"/>
    </row>
    <row r="381" ht="12.75" customHeight="1">
      <c r="D381" s="28"/>
      <c r="R381" s="28"/>
    </row>
    <row r="382" ht="12.75" customHeight="1">
      <c r="D382" s="28"/>
      <c r="R382" s="28"/>
    </row>
    <row r="383" ht="12.75" customHeight="1">
      <c r="D383" s="28"/>
      <c r="R383" s="28"/>
    </row>
    <row r="384" ht="12.75" customHeight="1">
      <c r="D384" s="28"/>
      <c r="R384" s="28"/>
    </row>
    <row r="385" ht="12.75" customHeight="1">
      <c r="D385" s="28"/>
      <c r="R385" s="28"/>
    </row>
    <row r="386" ht="12.75" customHeight="1">
      <c r="D386" s="28"/>
      <c r="R386" s="28"/>
    </row>
    <row r="387" ht="12.75" customHeight="1">
      <c r="D387" s="28"/>
      <c r="R387" s="28"/>
    </row>
    <row r="388" ht="12.75" customHeight="1">
      <c r="D388" s="28"/>
      <c r="R388" s="28"/>
    </row>
    <row r="389" ht="12.75" customHeight="1">
      <c r="D389" s="28"/>
      <c r="R389" s="28"/>
    </row>
    <row r="390" ht="12.75" customHeight="1">
      <c r="D390" s="28"/>
      <c r="R390" s="28"/>
    </row>
    <row r="391" ht="12.75" customHeight="1">
      <c r="D391" s="28"/>
      <c r="R391" s="28"/>
    </row>
    <row r="392" ht="12.75" customHeight="1">
      <c r="D392" s="28"/>
      <c r="R392" s="28"/>
    </row>
    <row r="393" ht="12.75" customHeight="1">
      <c r="D393" s="28"/>
      <c r="R393" s="28"/>
    </row>
    <row r="394" ht="12.75" customHeight="1">
      <c r="D394" s="28"/>
      <c r="R394" s="28"/>
    </row>
    <row r="395" ht="12.75" customHeight="1">
      <c r="D395" s="28"/>
      <c r="R395" s="28"/>
    </row>
    <row r="396" ht="12.75" customHeight="1">
      <c r="D396" s="28"/>
      <c r="R396" s="28"/>
    </row>
    <row r="397" ht="12.75" customHeight="1">
      <c r="D397" s="28"/>
      <c r="R397" s="28"/>
    </row>
    <row r="398" ht="12.75" customHeight="1">
      <c r="D398" s="28"/>
      <c r="R398" s="28"/>
    </row>
    <row r="399" ht="12.75" customHeight="1">
      <c r="D399" s="28"/>
      <c r="R399" s="28"/>
    </row>
    <row r="400" ht="12.75" customHeight="1">
      <c r="D400" s="28"/>
      <c r="R400" s="28"/>
    </row>
    <row r="401" ht="12.75" customHeight="1">
      <c r="D401" s="28"/>
      <c r="R401" s="28"/>
    </row>
    <row r="402" ht="12.75" customHeight="1">
      <c r="D402" s="28"/>
      <c r="R402" s="28"/>
    </row>
    <row r="403" ht="12.75" customHeight="1">
      <c r="D403" s="28"/>
      <c r="R403" s="28"/>
    </row>
    <row r="404" ht="12.75" customHeight="1">
      <c r="D404" s="28"/>
      <c r="R404" s="28"/>
    </row>
    <row r="405" ht="12.75" customHeight="1">
      <c r="D405" s="28"/>
      <c r="R405" s="28"/>
    </row>
    <row r="406" ht="12.75" customHeight="1">
      <c r="D406" s="28"/>
      <c r="R406" s="28"/>
    </row>
    <row r="407" ht="12.75" customHeight="1">
      <c r="D407" s="28"/>
      <c r="R407" s="28"/>
    </row>
    <row r="408" ht="12.75" customHeight="1">
      <c r="D408" s="28"/>
      <c r="R408" s="28"/>
    </row>
    <row r="409" ht="12.75" customHeight="1">
      <c r="D409" s="28"/>
      <c r="R409" s="28"/>
    </row>
    <row r="410" ht="12.75" customHeight="1">
      <c r="D410" s="28"/>
      <c r="R410" s="28"/>
    </row>
    <row r="411" ht="12.75" customHeight="1">
      <c r="D411" s="28"/>
      <c r="R411" s="28"/>
    </row>
    <row r="412" ht="12.75" customHeight="1">
      <c r="D412" s="28"/>
      <c r="R412" s="28"/>
    </row>
  </sheetData>
  <customSheetViews>
    <customSheetView guid="{74752024-F669-43B8-B3F3-7053A46F592A}" filter="1" showAutoFilter="1">
      <autoFilter ref="$A$14:$Y$50"/>
    </customSheetView>
  </customSheetViews>
  <conditionalFormatting sqref="C2:C49">
    <cfRule type="colorScale" priority="1">
      <colorScale>
        <cfvo type="min"/>
        <cfvo type="max"/>
        <color rgb="FFFFFFFF"/>
        <color rgb="FF57BB8A"/>
      </colorScale>
    </cfRule>
  </conditionalFormatting>
  <conditionalFormatting sqref="C1">
    <cfRule type="colorScale" priority="2">
      <colorScale>
        <cfvo type="min"/>
        <cfvo type="max"/>
        <color rgb="FFFFFFFF"/>
        <color rgb="FF57BB8A"/>
      </colorScale>
    </cfRule>
  </conditionalFormatting>
  <conditionalFormatting sqref="T2:T49">
    <cfRule type="colorScale" priority="3">
      <colorScale>
        <cfvo type="min"/>
        <cfvo type="max"/>
        <color rgb="FF57BB8A"/>
        <color rgb="FFFFFFFF"/>
      </colorScale>
    </cfRule>
  </conditionalFormatting>
  <printOptions/>
  <pageMargins bottom="0.787401575" footer="0.0" header="0.0" left="0.511811024" right="0.511811024" top="0.7874015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7.63"/>
    <col customWidth="1" min="2" max="2" width="46.5"/>
    <col customWidth="1" min="3" max="4" width="15.5"/>
    <col customWidth="1" min="5" max="5" width="12.5"/>
    <col customWidth="1" min="6" max="16" width="11.13"/>
    <col customWidth="1" min="17" max="17" width="12.0"/>
    <col customWidth="1" min="18" max="18" width="10.25"/>
    <col customWidth="1" min="19" max="19" width="9.38"/>
    <col customWidth="1" min="20" max="21" width="7.63"/>
    <col customWidth="1" min="22" max="22" width="45.38"/>
    <col customWidth="1" min="23" max="23" width="8.63"/>
    <col customWidth="1" min="24" max="25" width="7.63"/>
  </cols>
  <sheetData>
    <row r="1" ht="12.75" customHeight="1">
      <c r="A1" s="1" t="s">
        <v>0</v>
      </c>
      <c r="B1" s="5" t="s">
        <v>38</v>
      </c>
      <c r="C1" s="5" t="s">
        <v>39</v>
      </c>
      <c r="D1" s="5" t="s">
        <v>40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3" t="s">
        <v>16</v>
      </c>
      <c r="R1" s="2" t="s">
        <v>41</v>
      </c>
      <c r="S1" s="2" t="s">
        <v>42</v>
      </c>
      <c r="T1" s="3" t="s">
        <v>43</v>
      </c>
    </row>
    <row r="2" ht="12.75" customHeight="1">
      <c r="A2" s="8">
        <v>6629005.0</v>
      </c>
      <c r="B2" s="30" t="s">
        <v>44</v>
      </c>
      <c r="C2" s="11">
        <v>110.0</v>
      </c>
      <c r="D2" s="24">
        <v>2.0</v>
      </c>
      <c r="E2" s="31">
        <f>Ocupacao_Calendario!B2*C2*31</f>
        <v>2421.1</v>
      </c>
      <c r="F2" s="31">
        <f>Ocupacao_Calendario!C2*C2*28</f>
        <v>2556.4</v>
      </c>
      <c r="G2" s="31">
        <f>Ocupacao_Calendario!D2*C2*31</f>
        <v>2148.3</v>
      </c>
      <c r="H2" s="31">
        <f>Ocupacao_Calendario!E2*C2*30</f>
        <v>2310</v>
      </c>
      <c r="I2" s="31">
        <f>Ocupacao_Calendario!F2*C2*31</f>
        <v>2011.9</v>
      </c>
      <c r="J2" s="31">
        <f>Ocupacao_Calendario!G2*C2*30</f>
        <v>2805</v>
      </c>
      <c r="K2" s="31">
        <f>Ocupacao_Calendario!H2*C2*31</f>
        <v>3103.1</v>
      </c>
      <c r="L2" s="31">
        <f>Ocupacao_Calendario!I2*C2*31</f>
        <v>3000.8</v>
      </c>
      <c r="M2" s="31">
        <f>Ocupacao_Calendario!J2*C2*30</f>
        <v>3069</v>
      </c>
      <c r="N2" s="31">
        <f>Ocupacao_Calendario!K2*C2*31</f>
        <v>2659.8</v>
      </c>
      <c r="O2" s="31">
        <f>Ocupacao_Calendario!L2*C2*30</f>
        <v>2673</v>
      </c>
      <c r="P2" s="31">
        <f>Ocupacao_Calendario!M2*C2*31</f>
        <v>2932.6</v>
      </c>
      <c r="Q2" s="31">
        <f t="shared" ref="Q2:Q586" si="1">SUM(E2:P2)</f>
        <v>31691</v>
      </c>
      <c r="R2" s="31">
        <f>IFS(D2=2,vacation_home_main_costs!$M$2,D2=3,vacation_home_main_costs!$M$3,D2=4,vacation_home_main_costs!$M$4,D2=5,vacation_home_main_costs!$M$5,D2=6,vacation_home_main_costs!$M$6)</f>
        <v>31100</v>
      </c>
      <c r="S2" s="31">
        <f t="shared" ref="S2:S11" si="2">Q2-R2</f>
        <v>591</v>
      </c>
      <c r="T2" s="32" t="str">
        <f t="shared" ref="T2:T586" si="3">IF(S2&gt;0,"Lucro","Prejuizo")</f>
        <v>Lucro</v>
      </c>
    </row>
    <row r="3" ht="12.75" customHeight="1">
      <c r="A3" s="8">
        <v>2.2679214E7</v>
      </c>
      <c r="B3" s="30" t="s">
        <v>45</v>
      </c>
      <c r="C3" s="11">
        <v>100.0</v>
      </c>
      <c r="D3" s="24">
        <v>2.0</v>
      </c>
      <c r="E3" s="33">
        <f>Ocupacao_Calendario!B3*C3*31</f>
        <v>2046</v>
      </c>
      <c r="F3" s="33">
        <f>Ocupacao_Calendario!C3*C3*28</f>
        <v>2744</v>
      </c>
      <c r="G3" s="33">
        <f>Ocupacao_Calendario!D3*C3*31</f>
        <v>2263</v>
      </c>
      <c r="H3" s="33">
        <f>Ocupacao_Calendario!E3*C3*30</f>
        <v>1890</v>
      </c>
      <c r="I3" s="33">
        <f>Ocupacao_Calendario!F3*C3*31</f>
        <v>1457</v>
      </c>
      <c r="J3" s="33">
        <f>Ocupacao_Calendario!G3*C3*30</f>
        <v>2130</v>
      </c>
      <c r="K3" s="33">
        <f>Ocupacao_Calendario!H3*C3*31</f>
        <v>2635</v>
      </c>
      <c r="L3" s="33">
        <f>Ocupacao_Calendario!I3*C3*31</f>
        <v>3069</v>
      </c>
      <c r="M3" s="33">
        <f>Ocupacao_Calendario!J3*C3*30</f>
        <v>2490</v>
      </c>
      <c r="N3" s="33">
        <f>Ocupacao_Calendario!K3*C3*31</f>
        <v>3069</v>
      </c>
      <c r="O3" s="33">
        <f>Ocupacao_Calendario!L3*C3*30</f>
        <v>2970</v>
      </c>
      <c r="P3" s="33">
        <f>Ocupacao_Calendario!M3*C3*31</f>
        <v>2573</v>
      </c>
      <c r="Q3" s="33">
        <f t="shared" si="1"/>
        <v>29336</v>
      </c>
      <c r="R3" s="33">
        <f>IFS(D3=2,vacation_home_main_costs!$M$2,D3=3,vacation_home_main_costs!$M$3,D3=4,vacation_home_main_costs!$M$4,D3=5,vacation_home_main_costs!$M$5,D3=6,vacation_home_main_costs!$M$6)</f>
        <v>31100</v>
      </c>
      <c r="S3" s="33">
        <f t="shared" si="2"/>
        <v>-1764</v>
      </c>
      <c r="T3" s="34" t="str">
        <f t="shared" si="3"/>
        <v>Prejuizo</v>
      </c>
    </row>
    <row r="4" ht="12.75" customHeight="1">
      <c r="A4" s="8">
        <v>2431772.0</v>
      </c>
      <c r="B4" s="30" t="s">
        <v>46</v>
      </c>
      <c r="C4" s="11">
        <v>65.0</v>
      </c>
      <c r="D4" s="24">
        <v>2.0</v>
      </c>
      <c r="E4" s="33">
        <f>Ocupacao_Calendario!B4*C4*31</f>
        <v>1591.85</v>
      </c>
      <c r="F4" s="33">
        <f>Ocupacao_Calendario!C4*C4*28</f>
        <v>1638</v>
      </c>
      <c r="G4" s="33">
        <f>Ocupacao_Calendario!D4*C4*31</f>
        <v>1450.8</v>
      </c>
      <c r="H4" s="33">
        <f>Ocupacao_Calendario!E4*C4*30</f>
        <v>1150.5</v>
      </c>
      <c r="I4" s="33">
        <f>Ocupacao_Calendario!F4*C4*31</f>
        <v>1652.3</v>
      </c>
      <c r="J4" s="33">
        <f>Ocupacao_Calendario!G4*C4*30</f>
        <v>1911</v>
      </c>
      <c r="K4" s="33">
        <f>Ocupacao_Calendario!H4*C4*31</f>
        <v>1833.65</v>
      </c>
      <c r="L4" s="33">
        <f>Ocupacao_Calendario!I4*C4*31</f>
        <v>1692.6</v>
      </c>
      <c r="M4" s="33">
        <f>Ocupacao_Calendario!J4*C4*30</f>
        <v>1579.5</v>
      </c>
      <c r="N4" s="33">
        <f>Ocupacao_Calendario!K4*C4*31</f>
        <v>1591.85</v>
      </c>
      <c r="O4" s="33">
        <f>Ocupacao_Calendario!L4*C4*30</f>
        <v>1677</v>
      </c>
      <c r="P4" s="33">
        <f>Ocupacao_Calendario!M4*C4*31</f>
        <v>1712.75</v>
      </c>
      <c r="Q4" s="33">
        <f t="shared" si="1"/>
        <v>19481.8</v>
      </c>
      <c r="R4" s="33">
        <f>IFS(D4=2,vacation_home_main_costs!$M$2,D4=3,vacation_home_main_costs!$M$3,D4=4,vacation_home_main_costs!$M$4,D4=5,vacation_home_main_costs!$M$5,D4=6,vacation_home_main_costs!$M$6)</f>
        <v>31100</v>
      </c>
      <c r="S4" s="33">
        <f t="shared" si="2"/>
        <v>-11618.2</v>
      </c>
      <c r="T4" s="34" t="str">
        <f t="shared" si="3"/>
        <v>Prejuizo</v>
      </c>
    </row>
    <row r="5" ht="12.75" customHeight="1">
      <c r="A5" s="8">
        <v>5048917.0</v>
      </c>
      <c r="B5" s="30" t="s">
        <v>47</v>
      </c>
      <c r="C5" s="11">
        <v>97.0</v>
      </c>
      <c r="D5" s="24">
        <v>2.0</v>
      </c>
      <c r="E5" s="33">
        <f>Ocupacao_Calendario!B5*C5*31</f>
        <v>2074.83</v>
      </c>
      <c r="F5" s="33">
        <f>Ocupacao_Calendario!C5*C5*28</f>
        <v>2308.6</v>
      </c>
      <c r="G5" s="33">
        <f>Ocupacao_Calendario!D5*C5*31</f>
        <v>1894.41</v>
      </c>
      <c r="H5" s="33">
        <f>Ocupacao_Calendario!E5*C5*30</f>
        <v>1920.6</v>
      </c>
      <c r="I5" s="33">
        <f>Ocupacao_Calendario!F5*C5*31</f>
        <v>1864.34</v>
      </c>
      <c r="J5" s="33">
        <f>Ocupacao_Calendario!G5*C5*30</f>
        <v>2095.2</v>
      </c>
      <c r="K5" s="33">
        <f>Ocupacao_Calendario!H5*C5*31</f>
        <v>2976.93</v>
      </c>
      <c r="L5" s="33">
        <f>Ocupacao_Calendario!I5*C5*31</f>
        <v>2616.09</v>
      </c>
      <c r="M5" s="33">
        <f>Ocupacao_Calendario!J5*C5*30</f>
        <v>2851.8</v>
      </c>
      <c r="N5" s="33">
        <f>Ocupacao_Calendario!K5*C5*31</f>
        <v>2586.02</v>
      </c>
      <c r="O5" s="33">
        <f>Ocupacao_Calendario!L5*C5*30</f>
        <v>2764.5</v>
      </c>
      <c r="P5" s="33">
        <f>Ocupacao_Calendario!M5*C5*31</f>
        <v>2676.23</v>
      </c>
      <c r="Q5" s="33">
        <f t="shared" si="1"/>
        <v>28629.55</v>
      </c>
      <c r="R5" s="33">
        <f>IFS(D5=2,vacation_home_main_costs!$M$2,D5=3,vacation_home_main_costs!$M$3,D5=4,vacation_home_main_costs!$M$4,D5=5,vacation_home_main_costs!$M$5,D5=6,vacation_home_main_costs!$M$6)</f>
        <v>31100</v>
      </c>
      <c r="S5" s="33">
        <f t="shared" si="2"/>
        <v>-2470.45</v>
      </c>
      <c r="T5" s="34" t="str">
        <f t="shared" si="3"/>
        <v>Prejuizo</v>
      </c>
    </row>
    <row r="6" ht="12.75" customHeight="1">
      <c r="A6" s="8">
        <v>1.0624178E7</v>
      </c>
      <c r="B6" s="30" t="s">
        <v>48</v>
      </c>
      <c r="C6" s="11">
        <v>123.0</v>
      </c>
      <c r="D6" s="24">
        <v>4.0</v>
      </c>
      <c r="E6" s="33">
        <f>Ocupacao_Calendario!B6*C6*31</f>
        <v>2440.32</v>
      </c>
      <c r="F6" s="33">
        <f>Ocupacao_Calendario!C6*C6*28</f>
        <v>2686.32</v>
      </c>
      <c r="G6" s="33">
        <f>Ocupacao_Calendario!D6*C6*31</f>
        <v>3202.92</v>
      </c>
      <c r="H6" s="33">
        <f>Ocupacao_Calendario!E6*C6*30</f>
        <v>3284.1</v>
      </c>
      <c r="I6" s="33">
        <f>Ocupacao_Calendario!F6*C6*31</f>
        <v>1830.24</v>
      </c>
      <c r="J6" s="33">
        <f>Ocupacao_Calendario!G6*C6*30</f>
        <v>3210.3</v>
      </c>
      <c r="K6" s="33">
        <f>Ocupacao_Calendario!H6*C6*31</f>
        <v>3241.05</v>
      </c>
      <c r="L6" s="33">
        <f>Ocupacao_Calendario!I6*C6*31</f>
        <v>3088.53</v>
      </c>
      <c r="M6" s="33">
        <f>Ocupacao_Calendario!J6*C6*30</f>
        <v>3690</v>
      </c>
      <c r="N6" s="33">
        <f>Ocupacao_Calendario!K6*C6*31</f>
        <v>3660.48</v>
      </c>
      <c r="O6" s="33">
        <f>Ocupacao_Calendario!L6*C6*30</f>
        <v>3025.8</v>
      </c>
      <c r="P6" s="33">
        <f>Ocupacao_Calendario!M6*C6*31</f>
        <v>3126.66</v>
      </c>
      <c r="Q6" s="33">
        <f t="shared" si="1"/>
        <v>36486.72</v>
      </c>
      <c r="R6" s="33">
        <f>IFS(D6=2,vacation_home_main_costs!$M$2,D6=3,vacation_home_main_costs!$M$3,D6=4,vacation_home_main_costs!$M$4,D6=5,vacation_home_main_costs!$M$5,D6=6,vacation_home_main_costs!$M$6)</f>
        <v>40660</v>
      </c>
      <c r="S6" s="33">
        <f t="shared" si="2"/>
        <v>-4173.28</v>
      </c>
      <c r="T6" s="34" t="str">
        <f t="shared" si="3"/>
        <v>Prejuizo</v>
      </c>
    </row>
    <row r="7" ht="12.75" customHeight="1">
      <c r="A7" s="8">
        <v>7732748.0</v>
      </c>
      <c r="B7" s="30" t="s">
        <v>49</v>
      </c>
      <c r="C7" s="11">
        <v>99.0</v>
      </c>
      <c r="D7" s="24">
        <v>4.0</v>
      </c>
      <c r="E7" s="33">
        <f>Ocupacao_Calendario!B7*C7*31</f>
        <v>2485.89</v>
      </c>
      <c r="F7" s="33">
        <f>Ocupacao_Calendario!C7*C7*28</f>
        <v>1857.24</v>
      </c>
      <c r="G7" s="33">
        <f>Ocupacao_Calendario!D7*C7*31</f>
        <v>1718.64</v>
      </c>
      <c r="H7" s="33">
        <f>Ocupacao_Calendario!E7*C7*30</f>
        <v>2613.6</v>
      </c>
      <c r="I7" s="33">
        <f>Ocupacao_Calendario!F7*C7*31</f>
        <v>1166.22</v>
      </c>
      <c r="J7" s="33">
        <f>Ocupacao_Calendario!G7*C7*30</f>
        <v>2197.8</v>
      </c>
      <c r="K7" s="33">
        <f>Ocupacao_Calendario!H7*C7*31</f>
        <v>2577.96</v>
      </c>
      <c r="L7" s="33">
        <f>Ocupacao_Calendario!I7*C7*31</f>
        <v>2700.72</v>
      </c>
      <c r="M7" s="33">
        <f>Ocupacao_Calendario!J7*C7*30</f>
        <v>2346.3</v>
      </c>
      <c r="N7" s="33">
        <f>Ocupacao_Calendario!K7*C7*31</f>
        <v>2976.93</v>
      </c>
      <c r="O7" s="33">
        <f>Ocupacao_Calendario!L7*C7*30</f>
        <v>2346.3</v>
      </c>
      <c r="P7" s="33">
        <f>Ocupacao_Calendario!M7*C7*31</f>
        <v>2332.44</v>
      </c>
      <c r="Q7" s="33">
        <f t="shared" si="1"/>
        <v>27320.04</v>
      </c>
      <c r="R7" s="33">
        <f>IFS(D7=2,vacation_home_main_costs!$M$2,D7=3,vacation_home_main_costs!$M$3,D7=4,vacation_home_main_costs!$M$4,D7=5,vacation_home_main_costs!$M$5,D7=6,vacation_home_main_costs!$M$6)</f>
        <v>40660</v>
      </c>
      <c r="S7" s="33">
        <f t="shared" si="2"/>
        <v>-13339.96</v>
      </c>
      <c r="T7" s="34" t="str">
        <f t="shared" si="3"/>
        <v>Prejuizo</v>
      </c>
    </row>
    <row r="8" ht="12.75" customHeight="1">
      <c r="A8" s="8">
        <v>2.6275806E7</v>
      </c>
      <c r="B8" s="30" t="s">
        <v>50</v>
      </c>
      <c r="C8" s="11">
        <v>129.0</v>
      </c>
      <c r="D8" s="24">
        <v>4.0</v>
      </c>
      <c r="E8" s="33">
        <f>Ocupacao_Calendario!B8*C8*31</f>
        <v>2799.3</v>
      </c>
      <c r="F8" s="33">
        <f>Ocupacao_Calendario!C8*C8*28</f>
        <v>3142.44</v>
      </c>
      <c r="G8" s="33">
        <f>Ocupacao_Calendario!D8*C8*31</f>
        <v>2799.3</v>
      </c>
      <c r="H8" s="33">
        <f>Ocupacao_Calendario!E8*C8*30</f>
        <v>2747.7</v>
      </c>
      <c r="I8" s="33">
        <f>Ocupacao_Calendario!F8*C8*31</f>
        <v>2319.42</v>
      </c>
      <c r="J8" s="33">
        <f>Ocupacao_Calendario!G8*C8*30</f>
        <v>3637.8</v>
      </c>
      <c r="K8" s="33">
        <f>Ocupacao_Calendario!H8*C8*31</f>
        <v>2959.26</v>
      </c>
      <c r="L8" s="33">
        <f>Ocupacao_Calendario!I8*C8*31</f>
        <v>3639.09</v>
      </c>
      <c r="M8" s="33">
        <f>Ocupacao_Calendario!J8*C8*30</f>
        <v>2902.5</v>
      </c>
      <c r="N8" s="33">
        <f>Ocupacao_Calendario!K8*C8*31</f>
        <v>3439.14</v>
      </c>
      <c r="O8" s="33">
        <f>Ocupacao_Calendario!L8*C8*30</f>
        <v>2786.4</v>
      </c>
      <c r="P8" s="33">
        <f>Ocupacao_Calendario!M8*C8*31</f>
        <v>2879.28</v>
      </c>
      <c r="Q8" s="33">
        <f t="shared" si="1"/>
        <v>36051.63</v>
      </c>
      <c r="R8" s="33">
        <f>IFS(D8=2,vacation_home_main_costs!$M$2,D8=3,vacation_home_main_costs!$M$3,D8=4,vacation_home_main_costs!$M$4,D8=5,vacation_home_main_costs!$M$5,D8=6,vacation_home_main_costs!$M$6)</f>
        <v>40660</v>
      </c>
      <c r="S8" s="33">
        <f t="shared" si="2"/>
        <v>-4608.37</v>
      </c>
      <c r="T8" s="34" t="str">
        <f t="shared" si="3"/>
        <v>Prejuizo</v>
      </c>
    </row>
    <row r="9" ht="12.75" customHeight="1">
      <c r="A9" s="8">
        <v>9506622.0</v>
      </c>
      <c r="B9" s="30" t="s">
        <v>51</v>
      </c>
      <c r="C9" s="11">
        <v>204.0</v>
      </c>
      <c r="D9" s="24">
        <v>5.0</v>
      </c>
      <c r="E9" s="33">
        <f>Ocupacao_Calendario!B9*C9*31</f>
        <v>4553.28</v>
      </c>
      <c r="F9" s="33">
        <f>Ocupacao_Calendario!C9*C9*28</f>
        <v>4626.72</v>
      </c>
      <c r="G9" s="33">
        <f>Ocupacao_Calendario!D9*C9*31</f>
        <v>3541.44</v>
      </c>
      <c r="H9" s="33">
        <f>Ocupacao_Calendario!E9*C9*30</f>
        <v>3794.4</v>
      </c>
      <c r="I9" s="33">
        <f>Ocupacao_Calendario!F9*C9*31</f>
        <v>4173.84</v>
      </c>
      <c r="J9" s="33">
        <f>Ocupacao_Calendario!G9*C9*30</f>
        <v>5140.8</v>
      </c>
      <c r="K9" s="33">
        <f>Ocupacao_Calendario!H9*C9*31</f>
        <v>4553.28</v>
      </c>
      <c r="L9" s="33">
        <f>Ocupacao_Calendario!I9*C9*31</f>
        <v>4426.8</v>
      </c>
      <c r="M9" s="33">
        <f>Ocupacao_Calendario!J9*C9*30</f>
        <v>5997.6</v>
      </c>
      <c r="N9" s="33">
        <f>Ocupacao_Calendario!K9*C9*31</f>
        <v>4553.28</v>
      </c>
      <c r="O9" s="33">
        <f>Ocupacao_Calendario!L9*C9*30</f>
        <v>5263.2</v>
      </c>
      <c r="P9" s="33">
        <f>Ocupacao_Calendario!M9*C9*31</f>
        <v>5691.6</v>
      </c>
      <c r="Q9" s="33">
        <f t="shared" si="1"/>
        <v>56316.24</v>
      </c>
      <c r="R9" s="33">
        <f>IFS(D9=2,vacation_home_main_costs!$M$2,D9=3,vacation_home_main_costs!$M$3,D9=4,vacation_home_main_costs!$M$4,D9=5,vacation_home_main_costs!$M$5,D9=6,vacation_home_main_costs!$M$6)</f>
        <v>45400</v>
      </c>
      <c r="S9" s="33">
        <f t="shared" si="2"/>
        <v>10916.24</v>
      </c>
      <c r="T9" s="34" t="str">
        <f t="shared" si="3"/>
        <v>Lucro</v>
      </c>
    </row>
    <row r="10" ht="12.75" customHeight="1">
      <c r="A10" s="8">
        <v>2.00144E7</v>
      </c>
      <c r="B10" s="30" t="s">
        <v>52</v>
      </c>
      <c r="C10" s="11">
        <v>207.0</v>
      </c>
      <c r="D10" s="24">
        <v>6.0</v>
      </c>
      <c r="E10" s="33">
        <f>Ocupacao_Calendario!B10*C10*31</f>
        <v>6031.98</v>
      </c>
      <c r="F10" s="33">
        <f>Ocupacao_Calendario!C10*C10*28</f>
        <v>5274.36</v>
      </c>
      <c r="G10" s="33">
        <f>Ocupacao_Calendario!D10*C10*31</f>
        <v>5390.28</v>
      </c>
      <c r="H10" s="33">
        <f>Ocupacao_Calendario!E10*C10*30</f>
        <v>5092.2</v>
      </c>
      <c r="I10" s="33">
        <f>Ocupacao_Calendario!F10*C10*31</f>
        <v>5261.94</v>
      </c>
      <c r="J10" s="33">
        <f>Ocupacao_Calendario!G10*C10*30</f>
        <v>5837.4</v>
      </c>
      <c r="K10" s="33">
        <f>Ocupacao_Calendario!H10*C10*31</f>
        <v>5646.96</v>
      </c>
      <c r="L10" s="33">
        <f>Ocupacao_Calendario!I10*C10*31</f>
        <v>5005.26</v>
      </c>
      <c r="M10" s="33">
        <f>Ocupacao_Calendario!J10*C10*30</f>
        <v>5651.1</v>
      </c>
      <c r="N10" s="33">
        <f>Ocupacao_Calendario!K10*C10*31</f>
        <v>5197.77</v>
      </c>
      <c r="O10" s="33">
        <f>Ocupacao_Calendario!L10*C10*30</f>
        <v>5030.1</v>
      </c>
      <c r="P10" s="33">
        <f>Ocupacao_Calendario!M10*C10*31</f>
        <v>5390.28</v>
      </c>
      <c r="Q10" s="33">
        <f t="shared" si="1"/>
        <v>64809.63</v>
      </c>
      <c r="R10" s="33">
        <f>IFS(D10=2,vacation_home_main_costs!$M$2,D10=3,vacation_home_main_costs!$M$3,D10=4,vacation_home_main_costs!$M$4,D10=5,vacation_home_main_costs!$M$5,D10=6,vacation_home_main_costs!$M$6)</f>
        <v>51900</v>
      </c>
      <c r="S10" s="33">
        <f t="shared" si="2"/>
        <v>12909.63</v>
      </c>
      <c r="T10" s="34" t="str">
        <f t="shared" si="3"/>
        <v>Lucro</v>
      </c>
      <c r="V10" s="35"/>
      <c r="W10" s="36"/>
    </row>
    <row r="11" ht="12.75" customHeight="1">
      <c r="A11" s="8">
        <v>1.8139023E7</v>
      </c>
      <c r="B11" s="30" t="s">
        <v>53</v>
      </c>
      <c r="C11" s="11">
        <v>165.0</v>
      </c>
      <c r="D11" s="24">
        <v>6.0</v>
      </c>
      <c r="E11" s="33">
        <f>Ocupacao_Calendario!B11*C11*31</f>
        <v>4603.5</v>
      </c>
      <c r="F11" s="33">
        <f>Ocupacao_Calendario!C11*C11*28</f>
        <v>3696</v>
      </c>
      <c r="G11" s="33">
        <f>Ocupacao_Calendario!D11*C11*31</f>
        <v>4040.85</v>
      </c>
      <c r="H11" s="33">
        <f>Ocupacao_Calendario!E11*C11*30</f>
        <v>3613.5</v>
      </c>
      <c r="I11" s="33">
        <f>Ocupacao_Calendario!F11*C11*31</f>
        <v>4143.15</v>
      </c>
      <c r="J11" s="33">
        <f>Ocupacao_Calendario!G11*C11*30</f>
        <v>3564</v>
      </c>
      <c r="K11" s="33">
        <f>Ocupacao_Calendario!H11*C11*31</f>
        <v>4859.25</v>
      </c>
      <c r="L11" s="33">
        <f>Ocupacao_Calendario!I11*C11*31</f>
        <v>3887.4</v>
      </c>
      <c r="M11" s="33">
        <f>Ocupacao_Calendario!J11*C11*30</f>
        <v>3663</v>
      </c>
      <c r="N11" s="33">
        <f>Ocupacao_Calendario!K11*C11*31</f>
        <v>4245.45</v>
      </c>
      <c r="O11" s="33">
        <f>Ocupacao_Calendario!L11*C11*30</f>
        <v>4504.5</v>
      </c>
      <c r="P11" s="33">
        <f>Ocupacao_Calendario!M11*C11*31</f>
        <v>4859.25</v>
      </c>
      <c r="Q11" s="33">
        <f t="shared" si="1"/>
        <v>49679.85</v>
      </c>
      <c r="R11" s="33">
        <f>IFS(D11=2,vacation_home_main_costs!$M$2,D11=3,vacation_home_main_costs!$M$3,D11=4,vacation_home_main_costs!$M$4,D11=5,vacation_home_main_costs!$M$5,D11=6,vacation_home_main_costs!$M$6)</f>
        <v>51900</v>
      </c>
      <c r="S11" s="33">
        <f t="shared" si="2"/>
        <v>-2220.15</v>
      </c>
      <c r="T11" s="34" t="str">
        <f t="shared" si="3"/>
        <v>Prejuizo</v>
      </c>
      <c r="V11" s="35"/>
      <c r="W11" s="36"/>
    </row>
    <row r="12" ht="12.75" customHeight="1">
      <c r="A12" s="8">
        <v>1.4647831E7</v>
      </c>
      <c r="B12" s="30" t="s">
        <v>54</v>
      </c>
      <c r="C12" s="11">
        <v>185.0</v>
      </c>
      <c r="D12" s="24">
        <v>7.0</v>
      </c>
      <c r="E12" s="33">
        <f>Ocupacao_Calendario!B12*C12*31</f>
        <v>3670.4</v>
      </c>
      <c r="F12" s="33">
        <f>Ocupacao_Calendario!C12*C12*28</f>
        <v>5180</v>
      </c>
      <c r="G12" s="33">
        <f>Ocupacao_Calendario!D12*C12*31</f>
        <v>4588</v>
      </c>
      <c r="H12" s="33">
        <f>Ocupacao_Calendario!E12*C12*30</f>
        <v>3829.5</v>
      </c>
      <c r="I12" s="33">
        <f>Ocupacao_Calendario!F12*C12*31</f>
        <v>3326.3</v>
      </c>
      <c r="J12" s="33">
        <f>Ocupacao_Calendario!G12*C12*30</f>
        <v>5383.5</v>
      </c>
      <c r="K12" s="33">
        <f>Ocupacao_Calendario!H12*C12*31</f>
        <v>5448.25</v>
      </c>
      <c r="L12" s="33">
        <f>Ocupacao_Calendario!I12*C12*31</f>
        <v>5735</v>
      </c>
      <c r="M12" s="33">
        <f>Ocupacao_Calendario!J12*C12*30</f>
        <v>4440</v>
      </c>
      <c r="N12" s="33">
        <f>Ocupacao_Calendario!K12*C12*31</f>
        <v>4530.65</v>
      </c>
      <c r="O12" s="33">
        <f>Ocupacao_Calendario!L12*C12*30</f>
        <v>4606.5</v>
      </c>
      <c r="P12" s="33">
        <f>Ocupacao_Calendario!M12*C12*31</f>
        <v>4301.25</v>
      </c>
      <c r="Q12" s="33">
        <f t="shared" si="1"/>
        <v>55039.35</v>
      </c>
      <c r="R12" s="37" t="str">
        <f>IFS(D12=2,vacation_home_main_costs!$M$2,D12=3,vacation_home_main_costs!$M$3,D12=4,vacation_home_main_costs!$M$4,D12=5,vacation_home_main_costs!$M$5,D12=6,vacation_home_main_costs!$M$6)</f>
        <v>#N/A</v>
      </c>
      <c r="S12" s="38" t="s">
        <v>55</v>
      </c>
      <c r="T12" s="34" t="str">
        <f t="shared" si="3"/>
        <v>Lucro</v>
      </c>
      <c r="V12" s="35"/>
      <c r="W12" s="36"/>
    </row>
    <row r="13" ht="12.75" customHeight="1">
      <c r="A13" s="8">
        <v>2.0917434E7</v>
      </c>
      <c r="B13" s="30" t="s">
        <v>56</v>
      </c>
      <c r="C13" s="11">
        <v>52.0</v>
      </c>
      <c r="D13" s="24" t="s">
        <v>57</v>
      </c>
      <c r="E13" s="33">
        <f>Ocupacao_Calendario!B13*C13*31</f>
        <v>1063.92</v>
      </c>
      <c r="F13" s="33">
        <f>Ocupacao_Calendario!C13*C13*28</f>
        <v>1368.64</v>
      </c>
      <c r="G13" s="33">
        <f>Ocupacao_Calendario!D13*C13*31</f>
        <v>693.16</v>
      </c>
      <c r="H13" s="33">
        <f>Ocupacao_Calendario!E13*C13*30</f>
        <v>1154.4</v>
      </c>
      <c r="I13" s="33">
        <f>Ocupacao_Calendario!F13*C13*31</f>
        <v>757.64</v>
      </c>
      <c r="J13" s="33">
        <f>Ocupacao_Calendario!G13*C13*30</f>
        <v>1544.4</v>
      </c>
      <c r="K13" s="33">
        <f>Ocupacao_Calendario!H13*C13*31</f>
        <v>1434.68</v>
      </c>
      <c r="L13" s="33">
        <f>Ocupacao_Calendario!I13*C13*31</f>
        <v>1176.76</v>
      </c>
      <c r="M13" s="33">
        <f>Ocupacao_Calendario!J13*C13*30</f>
        <v>1450.8</v>
      </c>
      <c r="N13" s="33">
        <f>Ocupacao_Calendario!K13*C13*31</f>
        <v>1563.64</v>
      </c>
      <c r="O13" s="33">
        <f>Ocupacao_Calendario!L13*C13*30</f>
        <v>1248</v>
      </c>
      <c r="P13" s="33">
        <f>Ocupacao_Calendario!M13*C13*31</f>
        <v>1209</v>
      </c>
      <c r="Q13" s="33">
        <f t="shared" si="1"/>
        <v>14665.04</v>
      </c>
      <c r="R13" s="37" t="str">
        <f>IFS(D13=2,vacation_home_main_costs!$M$2,D13=3,vacation_home_main_costs!$M$3,D13=4,vacation_home_main_costs!$M$4,D13=5,vacation_home_main_costs!$M$5,D13=6,vacation_home_main_costs!$M$6)</f>
        <v>#N/A</v>
      </c>
      <c r="S13" s="38" t="s">
        <v>55</v>
      </c>
      <c r="T13" s="34" t="str">
        <f t="shared" si="3"/>
        <v>Lucro</v>
      </c>
      <c r="V13" s="35"/>
      <c r="W13" s="36"/>
    </row>
    <row r="14" ht="12.75" customHeight="1">
      <c r="A14" s="8">
        <v>1.339389E7</v>
      </c>
      <c r="B14" s="30" t="s">
        <v>58</v>
      </c>
      <c r="C14" s="11">
        <v>140.0</v>
      </c>
      <c r="D14" s="24">
        <v>5.0</v>
      </c>
      <c r="E14" s="33">
        <f>Ocupacao_Calendario!B14*C14*31</f>
        <v>3168.2</v>
      </c>
      <c r="F14" s="33">
        <f>Ocupacao_Calendario!C14*C14*28</f>
        <v>3096.8</v>
      </c>
      <c r="G14" s="33">
        <f>Ocupacao_Calendario!D14*C14*31</f>
        <v>3428.6</v>
      </c>
      <c r="H14" s="33">
        <f>Ocupacao_Calendario!E14*C14*30</f>
        <v>2394</v>
      </c>
      <c r="I14" s="33">
        <f>Ocupacao_Calendario!F14*C14*31</f>
        <v>3038</v>
      </c>
      <c r="J14" s="33">
        <f>Ocupacao_Calendario!G14*C14*30</f>
        <v>4116</v>
      </c>
      <c r="K14" s="33">
        <f>Ocupacao_Calendario!H14*C14*31</f>
        <v>3124.8</v>
      </c>
      <c r="L14" s="33">
        <f>Ocupacao_Calendario!I14*C14*31</f>
        <v>4036.2</v>
      </c>
      <c r="M14" s="33">
        <f>Ocupacao_Calendario!J14*C14*30</f>
        <v>3066</v>
      </c>
      <c r="N14" s="33">
        <f>Ocupacao_Calendario!K14*C14*31</f>
        <v>3949.4</v>
      </c>
      <c r="O14" s="33">
        <f>Ocupacao_Calendario!L14*C14*30</f>
        <v>3444</v>
      </c>
      <c r="P14" s="33">
        <f>Ocupacao_Calendario!M14*C14*31</f>
        <v>4036.2</v>
      </c>
      <c r="Q14" s="33">
        <f t="shared" si="1"/>
        <v>40898.2</v>
      </c>
      <c r="R14" s="33">
        <f>IFS(D14=2,vacation_home_main_costs!$M$2,D14=3,vacation_home_main_costs!$M$3,D14=4,vacation_home_main_costs!$M$4,D14=5,vacation_home_main_costs!$M$5,D14=6,vacation_home_main_costs!$M$6)</f>
        <v>45400</v>
      </c>
      <c r="S14" s="33">
        <f t="shared" ref="S14:S15" si="4">Q14-R14</f>
        <v>-4501.8</v>
      </c>
      <c r="T14" s="34" t="str">
        <f t="shared" si="3"/>
        <v>Prejuizo</v>
      </c>
      <c r="V14" s="35"/>
      <c r="W14" s="36"/>
    </row>
    <row r="15" ht="12.75" customHeight="1">
      <c r="A15" s="8">
        <v>4355718.0</v>
      </c>
      <c r="B15" s="30" t="s">
        <v>59</v>
      </c>
      <c r="C15" s="11">
        <v>108.0</v>
      </c>
      <c r="D15" s="24">
        <v>4.0</v>
      </c>
      <c r="E15" s="33">
        <f>Ocupacao_Calendario!B15*C15*31</f>
        <v>2979.72</v>
      </c>
      <c r="F15" s="33">
        <f>Ocupacao_Calendario!C15*C15*28</f>
        <v>2993.76</v>
      </c>
      <c r="G15" s="33">
        <f>Ocupacao_Calendario!D15*C15*31</f>
        <v>1908.36</v>
      </c>
      <c r="H15" s="33">
        <f>Ocupacao_Calendario!E15*C15*30</f>
        <v>1846.8</v>
      </c>
      <c r="I15" s="33">
        <f>Ocupacao_Calendario!F15*C15*31</f>
        <v>1774.44</v>
      </c>
      <c r="J15" s="33">
        <f>Ocupacao_Calendario!G15*C15*30</f>
        <v>2203.2</v>
      </c>
      <c r="K15" s="33">
        <f>Ocupacao_Calendario!H15*C15*31</f>
        <v>3281.04</v>
      </c>
      <c r="L15" s="33">
        <f>Ocupacao_Calendario!I15*C15*31</f>
        <v>2745.36</v>
      </c>
      <c r="M15" s="33">
        <f>Ocupacao_Calendario!J15*C15*30</f>
        <v>2592</v>
      </c>
      <c r="N15" s="33">
        <f>Ocupacao_Calendario!K15*C15*31</f>
        <v>3247.56</v>
      </c>
      <c r="O15" s="33">
        <f>Ocupacao_Calendario!L15*C15*30</f>
        <v>3013.2</v>
      </c>
      <c r="P15" s="33">
        <f>Ocupacao_Calendario!M15*C15*31</f>
        <v>2511</v>
      </c>
      <c r="Q15" s="33">
        <f t="shared" si="1"/>
        <v>31096.44</v>
      </c>
      <c r="R15" s="33">
        <f>IFS(D15=2,vacation_home_main_costs!$M$2,D15=3,vacation_home_main_costs!$M$3,D15=4,vacation_home_main_costs!$M$4,D15=5,vacation_home_main_costs!$M$5,D15=6,vacation_home_main_costs!$M$6)</f>
        <v>40660</v>
      </c>
      <c r="S15" s="33">
        <f t="shared" si="4"/>
        <v>-9563.56</v>
      </c>
      <c r="T15" s="34" t="str">
        <f t="shared" si="3"/>
        <v>Prejuizo</v>
      </c>
      <c r="V15" s="35"/>
      <c r="W15" s="36"/>
    </row>
    <row r="16" ht="12.75" customHeight="1">
      <c r="A16" s="8">
        <v>2.7734094E7</v>
      </c>
      <c r="B16" s="30" t="s">
        <v>60</v>
      </c>
      <c r="C16" s="11">
        <v>62.0</v>
      </c>
      <c r="D16" s="24">
        <v>1.0</v>
      </c>
      <c r="E16" s="33">
        <f>Ocupacao_Calendario!B16*C16*31</f>
        <v>1633.7</v>
      </c>
      <c r="F16" s="33">
        <f>Ocupacao_Calendario!C16*C16*28</f>
        <v>1683.92</v>
      </c>
      <c r="G16" s="33">
        <f>Ocupacao_Calendario!D16*C16*31</f>
        <v>941.78</v>
      </c>
      <c r="H16" s="33">
        <f>Ocupacao_Calendario!E16*C16*30</f>
        <v>1134.6</v>
      </c>
      <c r="I16" s="33">
        <f>Ocupacao_Calendario!F16*C16*31</f>
        <v>1537.6</v>
      </c>
      <c r="J16" s="33">
        <f>Ocupacao_Calendario!G16*C16*30</f>
        <v>1674</v>
      </c>
      <c r="K16" s="33">
        <f>Ocupacao_Calendario!H16*C16*31</f>
        <v>1729.8</v>
      </c>
      <c r="L16" s="33">
        <f>Ocupacao_Calendario!I16*C16*31</f>
        <v>1864.34</v>
      </c>
      <c r="M16" s="33">
        <f>Ocupacao_Calendario!J16*C16*30</f>
        <v>1729.8</v>
      </c>
      <c r="N16" s="33">
        <f>Ocupacao_Calendario!K16*C16*31</f>
        <v>1710.58</v>
      </c>
      <c r="O16" s="33">
        <f>Ocupacao_Calendario!L16*C16*30</f>
        <v>1469.4</v>
      </c>
      <c r="P16" s="33">
        <f>Ocupacao_Calendario!M16*C16*31</f>
        <v>1787.46</v>
      </c>
      <c r="Q16" s="33">
        <f t="shared" si="1"/>
        <v>18896.98</v>
      </c>
      <c r="R16" s="37" t="str">
        <f>IFS(D16=2,vacation_home_main_costs!$M$2,D16=3,vacation_home_main_costs!$M$3,D16=4,vacation_home_main_costs!$M$4,D16=5,vacation_home_main_costs!$M$5,D16=6,vacation_home_main_costs!$M$6)</f>
        <v>#N/A</v>
      </c>
      <c r="S16" s="38" t="s">
        <v>55</v>
      </c>
      <c r="T16" s="34" t="str">
        <f t="shared" si="3"/>
        <v>Lucro</v>
      </c>
      <c r="V16" s="35"/>
      <c r="W16" s="36"/>
    </row>
    <row r="17" ht="12.75" customHeight="1">
      <c r="A17" s="8">
        <v>2.8832491E7</v>
      </c>
      <c r="B17" s="30" t="s">
        <v>61</v>
      </c>
      <c r="C17" s="11">
        <v>65.0</v>
      </c>
      <c r="D17" s="24">
        <v>1.0</v>
      </c>
      <c r="E17" s="33">
        <f>Ocupacao_Calendario!B17*C17*31</f>
        <v>1430.65</v>
      </c>
      <c r="F17" s="33">
        <f>Ocupacao_Calendario!C17*C17*28</f>
        <v>1346.8</v>
      </c>
      <c r="G17" s="33">
        <f>Ocupacao_Calendario!D17*C17*31</f>
        <v>906.75</v>
      </c>
      <c r="H17" s="33">
        <f>Ocupacao_Calendario!E17*C17*30</f>
        <v>1053</v>
      </c>
      <c r="I17" s="33">
        <f>Ocupacao_Calendario!F17*C17*31</f>
        <v>866.45</v>
      </c>
      <c r="J17" s="33">
        <f>Ocupacao_Calendario!G17*C17*30</f>
        <v>1911</v>
      </c>
      <c r="K17" s="33">
        <f>Ocupacao_Calendario!H17*C17*31</f>
        <v>1450.8</v>
      </c>
      <c r="L17" s="33">
        <f>Ocupacao_Calendario!I17*C17*31</f>
        <v>1974.7</v>
      </c>
      <c r="M17" s="33">
        <f>Ocupacao_Calendario!J17*C17*30</f>
        <v>1891.5</v>
      </c>
      <c r="N17" s="33">
        <f>Ocupacao_Calendario!K17*C17*31</f>
        <v>1712.75</v>
      </c>
      <c r="O17" s="33">
        <f>Ocupacao_Calendario!L17*C17*30</f>
        <v>1404</v>
      </c>
      <c r="P17" s="33">
        <f>Ocupacao_Calendario!M17*C17*31</f>
        <v>1632.15</v>
      </c>
      <c r="Q17" s="33">
        <f t="shared" si="1"/>
        <v>17580.55</v>
      </c>
      <c r="R17" s="37" t="str">
        <f>IFS(D17=2,vacation_home_main_costs!$M$2,D17=3,vacation_home_main_costs!$M$3,D17=4,vacation_home_main_costs!$M$4,D17=5,vacation_home_main_costs!$M$5,D17=6,vacation_home_main_costs!$M$6)</f>
        <v>#N/A</v>
      </c>
      <c r="S17" s="38" t="s">
        <v>55</v>
      </c>
      <c r="T17" s="34" t="str">
        <f t="shared" si="3"/>
        <v>Lucro</v>
      </c>
      <c r="V17" s="35"/>
      <c r="W17" s="36"/>
    </row>
    <row r="18" ht="12.75" customHeight="1">
      <c r="A18" s="8">
        <v>3.1425751E7</v>
      </c>
      <c r="B18" s="30" t="s">
        <v>62</v>
      </c>
      <c r="C18" s="11">
        <v>188.0</v>
      </c>
      <c r="D18" s="24">
        <v>7.0</v>
      </c>
      <c r="E18" s="33">
        <f>Ocupacao_Calendario!B18*C18*31</f>
        <v>3963.04</v>
      </c>
      <c r="F18" s="33">
        <f>Ocupacao_Calendario!C18*C18*28</f>
        <v>3526.88</v>
      </c>
      <c r="G18" s="33">
        <f>Ocupacao_Calendario!D18*C18*31</f>
        <v>3846.48</v>
      </c>
      <c r="H18" s="33">
        <f>Ocupacao_Calendario!E18*C18*30</f>
        <v>4681.2</v>
      </c>
      <c r="I18" s="33">
        <f>Ocupacao_Calendario!F18*C18*31</f>
        <v>4487.56</v>
      </c>
      <c r="J18" s="33">
        <f>Ocupacao_Calendario!G18*C18*30</f>
        <v>5188.8</v>
      </c>
      <c r="K18" s="33">
        <f>Ocupacao_Calendario!H18*C18*31</f>
        <v>5420.04</v>
      </c>
      <c r="L18" s="33">
        <f>Ocupacao_Calendario!I18*C18*31</f>
        <v>5012.08</v>
      </c>
      <c r="M18" s="33">
        <f>Ocupacao_Calendario!J18*C18*30</f>
        <v>4568.4</v>
      </c>
      <c r="N18" s="33">
        <f>Ocupacao_Calendario!K18*C18*31</f>
        <v>5769.72</v>
      </c>
      <c r="O18" s="33">
        <f>Ocupacao_Calendario!L18*C18*30</f>
        <v>4568.4</v>
      </c>
      <c r="P18" s="33">
        <f>Ocupacao_Calendario!M18*C18*31</f>
        <v>5361.76</v>
      </c>
      <c r="Q18" s="33">
        <f t="shared" si="1"/>
        <v>56394.36</v>
      </c>
      <c r="R18" s="37" t="str">
        <f>IFS(D18=2,vacation_home_main_costs!$M$2,D18=3,vacation_home_main_costs!$M$3,D18=4,vacation_home_main_costs!$M$4,D18=5,vacation_home_main_costs!$M$5,D18=6,vacation_home_main_costs!$M$6)</f>
        <v>#N/A</v>
      </c>
      <c r="S18" s="38" t="s">
        <v>55</v>
      </c>
      <c r="T18" s="34" t="str">
        <f t="shared" si="3"/>
        <v>Lucro</v>
      </c>
      <c r="V18" s="35"/>
      <c r="W18" s="36"/>
    </row>
    <row r="19" ht="12.75" customHeight="1">
      <c r="A19" s="8">
        <v>3.1509996E7</v>
      </c>
      <c r="B19" s="30" t="s">
        <v>63</v>
      </c>
      <c r="C19" s="11">
        <v>149.0</v>
      </c>
      <c r="D19" s="24">
        <v>4.0</v>
      </c>
      <c r="E19" s="33">
        <f>Ocupacao_Calendario!B19*C19*31</f>
        <v>3418.06</v>
      </c>
      <c r="F19" s="33">
        <f>Ocupacao_Calendario!C19*C19*28</f>
        <v>4046.84</v>
      </c>
      <c r="G19" s="33">
        <f>Ocupacao_Calendario!D19*C19*31</f>
        <v>3325.68</v>
      </c>
      <c r="H19" s="33">
        <f>Ocupacao_Calendario!E19*C19*30</f>
        <v>2726.7</v>
      </c>
      <c r="I19" s="33">
        <f>Ocupacao_Calendario!F19*C19*31</f>
        <v>1801.41</v>
      </c>
      <c r="J19" s="33">
        <f>Ocupacao_Calendario!G19*C19*30</f>
        <v>4291.2</v>
      </c>
      <c r="K19" s="33">
        <f>Ocupacao_Calendario!H19*C19*31</f>
        <v>3510.44</v>
      </c>
      <c r="L19" s="33">
        <f>Ocupacao_Calendario!I19*C19*31</f>
        <v>4018.53</v>
      </c>
      <c r="M19" s="33">
        <f>Ocupacao_Calendario!J19*C19*30</f>
        <v>3352.5</v>
      </c>
      <c r="N19" s="33">
        <f>Ocupacao_Calendario!K19*C19*31</f>
        <v>4526.62</v>
      </c>
      <c r="O19" s="33">
        <f>Ocupacao_Calendario!L19*C19*30</f>
        <v>3218.4</v>
      </c>
      <c r="P19" s="33">
        <f>Ocupacao_Calendario!M19*C19*31</f>
        <v>3556.63</v>
      </c>
      <c r="Q19" s="33">
        <f t="shared" si="1"/>
        <v>41793.01</v>
      </c>
      <c r="R19" s="33">
        <f>IFS(D19=2,vacation_home_main_costs!$M$2,D19=3,vacation_home_main_costs!$M$3,D19=4,vacation_home_main_costs!$M$4,D19=5,vacation_home_main_costs!$M$5,D19=6,vacation_home_main_costs!$M$6)</f>
        <v>40660</v>
      </c>
      <c r="S19" s="33">
        <f t="shared" ref="S19:S21" si="5">Q19-R19</f>
        <v>1133.01</v>
      </c>
      <c r="T19" s="34" t="str">
        <f t="shared" si="3"/>
        <v>Lucro</v>
      </c>
      <c r="V19" s="35"/>
      <c r="W19" s="36"/>
    </row>
    <row r="20" ht="12.75" customHeight="1">
      <c r="A20" s="8">
        <v>3.1557455E7</v>
      </c>
      <c r="B20" s="30" t="s">
        <v>64</v>
      </c>
      <c r="C20" s="11">
        <v>125.0</v>
      </c>
      <c r="D20" s="24">
        <v>5.0</v>
      </c>
      <c r="E20" s="33">
        <f>Ocupacao_Calendario!B20*C20*31</f>
        <v>3758.75</v>
      </c>
      <c r="F20" s="33">
        <f>Ocupacao_Calendario!C20*C20*28</f>
        <v>2975</v>
      </c>
      <c r="G20" s="33">
        <f>Ocupacao_Calendario!D20*C20*31</f>
        <v>2596.25</v>
      </c>
      <c r="H20" s="33">
        <f>Ocupacao_Calendario!E20*C20*30</f>
        <v>2775</v>
      </c>
      <c r="I20" s="33">
        <f>Ocupacao_Calendario!F20*C20*31</f>
        <v>3216.25</v>
      </c>
      <c r="J20" s="33">
        <f>Ocupacao_Calendario!G20*C20*30</f>
        <v>3712.5</v>
      </c>
      <c r="K20" s="33">
        <f>Ocupacao_Calendario!H20*C20*31</f>
        <v>2867.5</v>
      </c>
      <c r="L20" s="33">
        <f>Ocupacao_Calendario!I20*C20*31</f>
        <v>3255</v>
      </c>
      <c r="M20" s="33">
        <f>Ocupacao_Calendario!J20*C20*30</f>
        <v>3562.5</v>
      </c>
      <c r="N20" s="33">
        <f>Ocupacao_Calendario!K20*C20*31</f>
        <v>3681.25</v>
      </c>
      <c r="O20" s="33">
        <f>Ocupacao_Calendario!L20*C20*30</f>
        <v>2737.5</v>
      </c>
      <c r="P20" s="33">
        <f>Ocupacao_Calendario!M20*C20*31</f>
        <v>3797.5</v>
      </c>
      <c r="Q20" s="33">
        <f t="shared" si="1"/>
        <v>38935</v>
      </c>
      <c r="R20" s="33">
        <f>IFS(D20=2,vacation_home_main_costs!$M$2,D20=3,vacation_home_main_costs!$M$3,D20=4,vacation_home_main_costs!$M$4,D20=5,vacation_home_main_costs!$M$5,D20=6,vacation_home_main_costs!$M$6)</f>
        <v>45400</v>
      </c>
      <c r="S20" s="33">
        <f t="shared" si="5"/>
        <v>-6465</v>
      </c>
      <c r="T20" s="34" t="str">
        <f t="shared" si="3"/>
        <v>Prejuizo</v>
      </c>
      <c r="V20" s="35"/>
    </row>
    <row r="21" ht="12.75" customHeight="1">
      <c r="A21" s="8">
        <v>3.1565768E7</v>
      </c>
      <c r="B21" s="30" t="s">
        <v>65</v>
      </c>
      <c r="C21" s="11">
        <v>119.0</v>
      </c>
      <c r="D21" s="24">
        <v>4.0</v>
      </c>
      <c r="E21" s="33">
        <f>Ocupacao_Calendario!B21*C21*31</f>
        <v>3356.99</v>
      </c>
      <c r="F21" s="33">
        <f>Ocupacao_Calendario!C21*C21*28</f>
        <v>2865.52</v>
      </c>
      <c r="G21" s="33">
        <f>Ocupacao_Calendario!D21*C21*31</f>
        <v>2840.53</v>
      </c>
      <c r="H21" s="33">
        <f>Ocupacao_Calendario!E21*C21*30</f>
        <v>3105.9</v>
      </c>
      <c r="I21" s="33">
        <f>Ocupacao_Calendario!F21*C21*31</f>
        <v>2065.84</v>
      </c>
      <c r="J21" s="33">
        <f>Ocupacao_Calendario!G21*C21*30</f>
        <v>3570</v>
      </c>
      <c r="K21" s="33">
        <f>Ocupacao_Calendario!H21*C21*31</f>
        <v>3652.11</v>
      </c>
      <c r="L21" s="33">
        <f>Ocupacao_Calendario!I21*C21*31</f>
        <v>2914.31</v>
      </c>
      <c r="M21" s="33">
        <f>Ocupacao_Calendario!J21*C21*30</f>
        <v>3213</v>
      </c>
      <c r="N21" s="33">
        <f>Ocupacao_Calendario!K21*C21*31</f>
        <v>2988.09</v>
      </c>
      <c r="O21" s="33">
        <f>Ocupacao_Calendario!L21*C21*30</f>
        <v>2534.7</v>
      </c>
      <c r="P21" s="33">
        <f>Ocupacao_Calendario!M21*C21*31</f>
        <v>2988.09</v>
      </c>
      <c r="Q21" s="33">
        <f t="shared" si="1"/>
        <v>36095.08</v>
      </c>
      <c r="R21" s="33">
        <f>IFS(D21=2,vacation_home_main_costs!$M$2,D21=3,vacation_home_main_costs!$M$3,D21=4,vacation_home_main_costs!$M$4,D21=5,vacation_home_main_costs!$M$5,D21=6,vacation_home_main_costs!$M$6)</f>
        <v>40660</v>
      </c>
      <c r="S21" s="33">
        <f t="shared" si="5"/>
        <v>-4564.92</v>
      </c>
      <c r="T21" s="34" t="str">
        <f t="shared" si="3"/>
        <v>Prejuizo</v>
      </c>
      <c r="V21" s="35"/>
    </row>
    <row r="22" ht="12.75" customHeight="1">
      <c r="A22" s="8">
        <v>2.0581887E7</v>
      </c>
      <c r="B22" s="30" t="s">
        <v>66</v>
      </c>
      <c r="C22" s="11">
        <v>180.0</v>
      </c>
      <c r="D22" s="24">
        <v>7.0</v>
      </c>
      <c r="E22" s="33">
        <f>Ocupacao_Calendario!B22*C22*31</f>
        <v>5077.8</v>
      </c>
      <c r="F22" s="33">
        <f>Ocupacao_Calendario!C22*C22*28</f>
        <v>5040</v>
      </c>
      <c r="G22" s="33">
        <f>Ocupacao_Calendario!D22*C22*31</f>
        <v>3961.8</v>
      </c>
      <c r="H22" s="33">
        <f>Ocupacao_Calendario!E22*C22*30</f>
        <v>4158</v>
      </c>
      <c r="I22" s="33">
        <f>Ocupacao_Calendario!F22*C22*31</f>
        <v>4017.6</v>
      </c>
      <c r="J22" s="33">
        <f>Ocupacao_Calendario!G22*C22*30</f>
        <v>3564</v>
      </c>
      <c r="K22" s="33">
        <f>Ocupacao_Calendario!H22*C22*31</f>
        <v>5412.6</v>
      </c>
      <c r="L22" s="33">
        <f>Ocupacao_Calendario!I22*C22*31</f>
        <v>4073.4</v>
      </c>
      <c r="M22" s="33">
        <f>Ocupacao_Calendario!J22*C22*30</f>
        <v>4158</v>
      </c>
      <c r="N22" s="33">
        <f>Ocupacao_Calendario!K22*C22*31</f>
        <v>4798.8</v>
      </c>
      <c r="O22" s="33">
        <f>Ocupacao_Calendario!L22*C22*30</f>
        <v>3834</v>
      </c>
      <c r="P22" s="33">
        <f>Ocupacao_Calendario!M22*C22*31</f>
        <v>5412.6</v>
      </c>
      <c r="Q22" s="33">
        <f t="shared" si="1"/>
        <v>53508.6</v>
      </c>
      <c r="R22" s="37" t="str">
        <f>IFS(D22=2,vacation_home_main_costs!$M$2,D22=3,vacation_home_main_costs!$M$3,D22=4,vacation_home_main_costs!$M$4,D22=5,vacation_home_main_costs!$M$5,D22=6,vacation_home_main_costs!$M$6)</f>
        <v>#N/A</v>
      </c>
      <c r="S22" s="38" t="s">
        <v>55</v>
      </c>
      <c r="T22" s="34" t="str">
        <f t="shared" si="3"/>
        <v>Lucro</v>
      </c>
      <c r="V22" s="35"/>
    </row>
    <row r="23" ht="12.75" customHeight="1">
      <c r="A23" s="8">
        <v>3.0541201E7</v>
      </c>
      <c r="B23" s="30" t="s">
        <v>67</v>
      </c>
      <c r="C23" s="11">
        <v>99.0</v>
      </c>
      <c r="D23" s="24">
        <v>4.0</v>
      </c>
      <c r="E23" s="33">
        <f>Ocupacao_Calendario!B23*C23*31</f>
        <v>2946.24</v>
      </c>
      <c r="F23" s="33">
        <f>Ocupacao_Calendario!C23*C23*28</f>
        <v>2772</v>
      </c>
      <c r="G23" s="33">
        <f>Ocupacao_Calendario!D23*C23*31</f>
        <v>1718.64</v>
      </c>
      <c r="H23" s="33">
        <f>Ocupacao_Calendario!E23*C23*30</f>
        <v>1395.9</v>
      </c>
      <c r="I23" s="33">
        <f>Ocupacao_Calendario!F23*C23*31</f>
        <v>2056.23</v>
      </c>
      <c r="J23" s="33">
        <f>Ocupacao_Calendario!G23*C23*30</f>
        <v>2019.6</v>
      </c>
      <c r="K23" s="33">
        <f>Ocupacao_Calendario!H23*C23*31</f>
        <v>2608.65</v>
      </c>
      <c r="L23" s="33">
        <f>Ocupacao_Calendario!I23*C23*31</f>
        <v>2332.44</v>
      </c>
      <c r="M23" s="33">
        <f>Ocupacao_Calendario!J23*C23*30</f>
        <v>2168.1</v>
      </c>
      <c r="N23" s="33">
        <f>Ocupacao_Calendario!K23*C23*31</f>
        <v>2884.86</v>
      </c>
      <c r="O23" s="33">
        <f>Ocupacao_Calendario!L23*C23*30</f>
        <v>2316.6</v>
      </c>
      <c r="P23" s="33">
        <f>Ocupacao_Calendario!M23*C23*31</f>
        <v>2301.75</v>
      </c>
      <c r="Q23" s="33">
        <f t="shared" si="1"/>
        <v>27521.01</v>
      </c>
      <c r="R23" s="33">
        <f>IFS(D23=2,vacation_home_main_costs!$M$2,D23=3,vacation_home_main_costs!$M$3,D23=4,vacation_home_main_costs!$M$4,D23=5,vacation_home_main_costs!$M$5,D23=6,vacation_home_main_costs!$M$6)</f>
        <v>40660</v>
      </c>
      <c r="S23" s="33">
        <f t="shared" ref="S23:S57" si="6">Q23-R23</f>
        <v>-13138.99</v>
      </c>
      <c r="T23" s="34" t="str">
        <f t="shared" si="3"/>
        <v>Prejuizo</v>
      </c>
      <c r="V23" s="35"/>
    </row>
    <row r="24" ht="12.75" customHeight="1">
      <c r="A24" s="8">
        <v>1.3556938E7</v>
      </c>
      <c r="B24" s="30" t="s">
        <v>68</v>
      </c>
      <c r="C24" s="11">
        <v>75.0</v>
      </c>
      <c r="D24" s="24">
        <v>3.0</v>
      </c>
      <c r="E24" s="33">
        <f>Ocupacao_Calendario!B24*C24*31</f>
        <v>1813.5</v>
      </c>
      <c r="F24" s="33">
        <f>Ocupacao_Calendario!C24*C24*28</f>
        <v>1638</v>
      </c>
      <c r="G24" s="33">
        <f>Ocupacao_Calendario!D24*C24*31</f>
        <v>1348.5</v>
      </c>
      <c r="H24" s="33">
        <f>Ocupacao_Calendario!E24*C24*30</f>
        <v>1057.5</v>
      </c>
      <c r="I24" s="33">
        <f>Ocupacao_Calendario!F24*C24*31</f>
        <v>1302</v>
      </c>
      <c r="J24" s="33">
        <f>Ocupacao_Calendario!G24*C24*30</f>
        <v>2160</v>
      </c>
      <c r="K24" s="33">
        <f>Ocupacao_Calendario!H24*C24*31</f>
        <v>1697.25</v>
      </c>
      <c r="L24" s="33">
        <f>Ocupacao_Calendario!I24*C24*31</f>
        <v>2069.25</v>
      </c>
      <c r="M24" s="33">
        <f>Ocupacao_Calendario!J24*C24*30</f>
        <v>1912.5</v>
      </c>
      <c r="N24" s="33">
        <f>Ocupacao_Calendario!K24*C24*31</f>
        <v>2278.5</v>
      </c>
      <c r="O24" s="33">
        <f>Ocupacao_Calendario!L24*C24*30</f>
        <v>1890</v>
      </c>
      <c r="P24" s="33">
        <f>Ocupacao_Calendario!M24*C24*31</f>
        <v>2022.75</v>
      </c>
      <c r="Q24" s="33">
        <f t="shared" si="1"/>
        <v>21189.75</v>
      </c>
      <c r="R24" s="33">
        <f>IFS(D24=2,vacation_home_main_costs!$M$2,D24=3,vacation_home_main_costs!$M$3,D24=4,vacation_home_main_costs!$M$4,D24=5,vacation_home_main_costs!$M$5,D24=6,vacation_home_main_costs!$M$6)</f>
        <v>34800</v>
      </c>
      <c r="S24" s="33">
        <f t="shared" si="6"/>
        <v>-13610.25</v>
      </c>
      <c r="T24" s="34" t="str">
        <f t="shared" si="3"/>
        <v>Prejuizo</v>
      </c>
      <c r="V24" s="35"/>
    </row>
    <row r="25" ht="12.75" customHeight="1">
      <c r="A25" s="8">
        <v>1.3436396E7</v>
      </c>
      <c r="B25" s="30" t="s">
        <v>69</v>
      </c>
      <c r="C25" s="11">
        <v>99.0</v>
      </c>
      <c r="D25" s="24">
        <v>2.0</v>
      </c>
      <c r="E25" s="33">
        <f>Ocupacao_Calendario!B25*C25*31</f>
        <v>3038.31</v>
      </c>
      <c r="F25" s="33">
        <f>Ocupacao_Calendario!C25*C25*28</f>
        <v>2051.28</v>
      </c>
      <c r="G25" s="33">
        <f>Ocupacao_Calendario!D25*C25*31</f>
        <v>1810.71</v>
      </c>
      <c r="H25" s="33">
        <f>Ocupacao_Calendario!E25*C25*30</f>
        <v>1425.6</v>
      </c>
      <c r="I25" s="33">
        <f>Ocupacao_Calendario!F25*C25*31</f>
        <v>2424.51</v>
      </c>
      <c r="J25" s="33">
        <f>Ocupacao_Calendario!G25*C25*30</f>
        <v>1960.2</v>
      </c>
      <c r="K25" s="33">
        <f>Ocupacao_Calendario!H25*C25*31</f>
        <v>2762.1</v>
      </c>
      <c r="L25" s="33">
        <f>Ocupacao_Calendario!I25*C25*31</f>
        <v>2547.27</v>
      </c>
      <c r="M25" s="33">
        <f>Ocupacao_Calendario!J25*C25*30</f>
        <v>2494.8</v>
      </c>
      <c r="N25" s="33">
        <f>Ocupacao_Calendario!K25*C25*31</f>
        <v>2854.17</v>
      </c>
      <c r="O25" s="33">
        <f>Ocupacao_Calendario!L25*C25*30</f>
        <v>2583.9</v>
      </c>
      <c r="P25" s="33">
        <f>Ocupacao_Calendario!M25*C25*31</f>
        <v>2117.61</v>
      </c>
      <c r="Q25" s="33">
        <f t="shared" si="1"/>
        <v>28070.46</v>
      </c>
      <c r="R25" s="33">
        <f>IFS(D25=2,vacation_home_main_costs!$M$2,D25=3,vacation_home_main_costs!$M$3,D25=4,vacation_home_main_costs!$M$4,D25=5,vacation_home_main_costs!$M$5,D25=6,vacation_home_main_costs!$M$6)</f>
        <v>31100</v>
      </c>
      <c r="S25" s="33">
        <f t="shared" si="6"/>
        <v>-3029.54</v>
      </c>
      <c r="T25" s="34" t="str">
        <f t="shared" si="3"/>
        <v>Prejuizo</v>
      </c>
    </row>
    <row r="26" ht="12.75" customHeight="1">
      <c r="A26" s="8">
        <v>4455332.0</v>
      </c>
      <c r="B26" s="30" t="s">
        <v>70</v>
      </c>
      <c r="C26" s="11">
        <v>85.0</v>
      </c>
      <c r="D26" s="24">
        <v>2.0</v>
      </c>
      <c r="E26" s="33">
        <f>Ocupacao_Calendario!B26*C26*31</f>
        <v>1686.4</v>
      </c>
      <c r="F26" s="33">
        <f>Ocupacao_Calendario!C26*C26*28</f>
        <v>2356.2</v>
      </c>
      <c r="G26" s="33">
        <f>Ocupacao_Calendario!D26*C26*31</f>
        <v>1844.5</v>
      </c>
      <c r="H26" s="33">
        <f>Ocupacao_Calendario!E26*C26*30</f>
        <v>1632</v>
      </c>
      <c r="I26" s="33">
        <f>Ocupacao_Calendario!F26*C26*31</f>
        <v>1080.35</v>
      </c>
      <c r="J26" s="33">
        <f>Ocupacao_Calendario!G26*C26*30</f>
        <v>1861.5</v>
      </c>
      <c r="K26" s="33">
        <f>Ocupacao_Calendario!H26*C26*31</f>
        <v>2345.15</v>
      </c>
      <c r="L26" s="33">
        <f>Ocupacao_Calendario!I26*C26*31</f>
        <v>1923.55</v>
      </c>
      <c r="M26" s="33">
        <f>Ocupacao_Calendario!J26*C26*30</f>
        <v>2142</v>
      </c>
      <c r="N26" s="33">
        <f>Ocupacao_Calendario!K26*C26*31</f>
        <v>2529.6</v>
      </c>
      <c r="O26" s="33">
        <f>Ocupacao_Calendario!L26*C26*30</f>
        <v>2244</v>
      </c>
      <c r="P26" s="33">
        <f>Ocupacao_Calendario!M26*C26*31</f>
        <v>2503.25</v>
      </c>
      <c r="Q26" s="33">
        <f t="shared" si="1"/>
        <v>24148.5</v>
      </c>
      <c r="R26" s="33">
        <f>IFS(D26=2,vacation_home_main_costs!$M$2,D26=3,vacation_home_main_costs!$M$3,D26=4,vacation_home_main_costs!$M$4,D26=5,vacation_home_main_costs!$M$5,D26=6,vacation_home_main_costs!$M$6)</f>
        <v>31100</v>
      </c>
      <c r="S26" s="33">
        <f t="shared" si="6"/>
        <v>-6951.5</v>
      </c>
      <c r="T26" s="34" t="str">
        <f t="shared" si="3"/>
        <v>Prejuizo</v>
      </c>
    </row>
    <row r="27" ht="12.75" customHeight="1">
      <c r="A27" s="8">
        <v>1.2965841E7</v>
      </c>
      <c r="B27" s="30" t="s">
        <v>71</v>
      </c>
      <c r="C27" s="11">
        <v>85.0</v>
      </c>
      <c r="D27" s="24">
        <v>3.0</v>
      </c>
      <c r="E27" s="33">
        <f>Ocupacao_Calendario!B27*C27*31</f>
        <v>2371.5</v>
      </c>
      <c r="F27" s="33">
        <f>Ocupacao_Calendario!C27*C27*28</f>
        <v>2332.4</v>
      </c>
      <c r="G27" s="33">
        <f>Ocupacao_Calendario!D27*C27*31</f>
        <v>1607.35</v>
      </c>
      <c r="H27" s="33">
        <f>Ocupacao_Calendario!E27*C27*30</f>
        <v>1198.5</v>
      </c>
      <c r="I27" s="33">
        <f>Ocupacao_Calendario!F27*C27*31</f>
        <v>1054</v>
      </c>
      <c r="J27" s="33">
        <f>Ocupacao_Calendario!G27*C27*30</f>
        <v>2193</v>
      </c>
      <c r="K27" s="33">
        <f>Ocupacao_Calendario!H27*C27*31</f>
        <v>1976.25</v>
      </c>
      <c r="L27" s="33">
        <f>Ocupacao_Calendario!I27*C27*31</f>
        <v>2608.65</v>
      </c>
      <c r="M27" s="33">
        <f>Ocupacao_Calendario!J27*C27*30</f>
        <v>2218.5</v>
      </c>
      <c r="N27" s="33">
        <f>Ocupacao_Calendario!K27*C27*31</f>
        <v>2187.05</v>
      </c>
      <c r="O27" s="33">
        <f>Ocupacao_Calendario!L27*C27*30</f>
        <v>2116.5</v>
      </c>
      <c r="P27" s="33">
        <f>Ocupacao_Calendario!M27*C27*31</f>
        <v>2529.6</v>
      </c>
      <c r="Q27" s="33">
        <f t="shared" si="1"/>
        <v>24393.3</v>
      </c>
      <c r="R27" s="33">
        <f>IFS(D27=2,vacation_home_main_costs!$M$2,D27=3,vacation_home_main_costs!$M$3,D27=4,vacation_home_main_costs!$M$4,D27=5,vacation_home_main_costs!$M$5,D27=6,vacation_home_main_costs!$M$6)</f>
        <v>34800</v>
      </c>
      <c r="S27" s="33">
        <f t="shared" si="6"/>
        <v>-10406.7</v>
      </c>
      <c r="T27" s="34" t="str">
        <f t="shared" si="3"/>
        <v>Prejuizo</v>
      </c>
    </row>
    <row r="28" ht="12.75" customHeight="1">
      <c r="A28" s="8">
        <v>1.3342365E7</v>
      </c>
      <c r="B28" s="30" t="s">
        <v>72</v>
      </c>
      <c r="C28" s="11">
        <v>91.0</v>
      </c>
      <c r="D28" s="24">
        <v>3.0</v>
      </c>
      <c r="E28" s="33">
        <f>Ocupacao_Calendario!B28*C28*31</f>
        <v>2567.11</v>
      </c>
      <c r="F28" s="33">
        <f>Ocupacao_Calendario!C28*C28*28</f>
        <v>2216.76</v>
      </c>
      <c r="G28" s="33">
        <f>Ocupacao_Calendario!D28*C28*31</f>
        <v>1184.82</v>
      </c>
      <c r="H28" s="33">
        <f>Ocupacao_Calendario!E28*C28*30</f>
        <v>2211.3</v>
      </c>
      <c r="I28" s="33">
        <f>Ocupacao_Calendario!F28*C28*31</f>
        <v>2256.8</v>
      </c>
      <c r="J28" s="33">
        <f>Ocupacao_Calendario!G28*C28*30</f>
        <v>2211.3</v>
      </c>
      <c r="K28" s="33">
        <f>Ocupacao_Calendario!H28*C28*31</f>
        <v>2736.37</v>
      </c>
      <c r="L28" s="33">
        <f>Ocupacao_Calendario!I28*C28*31</f>
        <v>2002.91</v>
      </c>
      <c r="M28" s="33">
        <f>Ocupacao_Calendario!J28*C28*30</f>
        <v>2702.7</v>
      </c>
      <c r="N28" s="33">
        <f>Ocupacao_Calendario!K28*C28*31</f>
        <v>2764.58</v>
      </c>
      <c r="O28" s="33">
        <f>Ocupacao_Calendario!L28*C28*30</f>
        <v>2375.1</v>
      </c>
      <c r="P28" s="33">
        <f>Ocupacao_Calendario!M28*C28*31</f>
        <v>1918.28</v>
      </c>
      <c r="Q28" s="33">
        <f t="shared" si="1"/>
        <v>27148.03</v>
      </c>
      <c r="R28" s="33">
        <f>IFS(D28=2,vacation_home_main_costs!$M$2,D28=3,vacation_home_main_costs!$M$3,D28=4,vacation_home_main_costs!$M$4,D28=5,vacation_home_main_costs!$M$5,D28=6,vacation_home_main_costs!$M$6)</f>
        <v>34800</v>
      </c>
      <c r="S28" s="33">
        <f t="shared" si="6"/>
        <v>-7651.97</v>
      </c>
      <c r="T28" s="34" t="str">
        <f t="shared" si="3"/>
        <v>Prejuizo</v>
      </c>
    </row>
    <row r="29" ht="12.75" customHeight="1">
      <c r="A29" s="8">
        <v>8086960.0</v>
      </c>
      <c r="B29" s="30" t="s">
        <v>73</v>
      </c>
      <c r="C29" s="11">
        <v>70.0</v>
      </c>
      <c r="D29" s="24">
        <v>3.0</v>
      </c>
      <c r="E29" s="33">
        <f>Ocupacao_Calendario!B29*C29*31</f>
        <v>1388.8</v>
      </c>
      <c r="F29" s="33">
        <f>Ocupacao_Calendario!C29*C29*28</f>
        <v>1411.2</v>
      </c>
      <c r="G29" s="33">
        <f>Ocupacao_Calendario!D29*C29*31</f>
        <v>933.1</v>
      </c>
      <c r="H29" s="33">
        <f>Ocupacao_Calendario!E29*C29*30</f>
        <v>1134</v>
      </c>
      <c r="I29" s="33">
        <f>Ocupacao_Calendario!F29*C29*31</f>
        <v>1236.9</v>
      </c>
      <c r="J29" s="33">
        <f>Ocupacao_Calendario!G29*C29*30</f>
        <v>1533</v>
      </c>
      <c r="K29" s="33">
        <f>Ocupacao_Calendario!H29*C29*31</f>
        <v>1605.8</v>
      </c>
      <c r="L29" s="33">
        <f>Ocupacao_Calendario!I29*C29*31</f>
        <v>2018.1</v>
      </c>
      <c r="M29" s="33">
        <f>Ocupacao_Calendario!J29*C29*30</f>
        <v>1722</v>
      </c>
      <c r="N29" s="33">
        <f>Ocupacao_Calendario!K29*C29*31</f>
        <v>1692.6</v>
      </c>
      <c r="O29" s="33">
        <f>Ocupacao_Calendario!L29*C29*30</f>
        <v>1533</v>
      </c>
      <c r="P29" s="33">
        <f>Ocupacao_Calendario!M29*C29*31</f>
        <v>1887.9</v>
      </c>
      <c r="Q29" s="33">
        <f t="shared" si="1"/>
        <v>18096.4</v>
      </c>
      <c r="R29" s="33">
        <f>IFS(D29=2,vacation_home_main_costs!$M$2,D29=3,vacation_home_main_costs!$M$3,D29=4,vacation_home_main_costs!$M$4,D29=5,vacation_home_main_costs!$M$5,D29=6,vacation_home_main_costs!$M$6)</f>
        <v>34800</v>
      </c>
      <c r="S29" s="33">
        <f t="shared" si="6"/>
        <v>-16703.6</v>
      </c>
      <c r="T29" s="34" t="str">
        <f t="shared" si="3"/>
        <v>Prejuizo</v>
      </c>
    </row>
    <row r="30" ht="12.75" customHeight="1">
      <c r="A30" s="8">
        <v>2.0363744E7</v>
      </c>
      <c r="B30" s="30" t="s">
        <v>74</v>
      </c>
      <c r="C30" s="11">
        <v>94.0</v>
      </c>
      <c r="D30" s="24">
        <v>3.0</v>
      </c>
      <c r="E30" s="33">
        <f>Ocupacao_Calendario!B30*C30*31</f>
        <v>2651.74</v>
      </c>
      <c r="F30" s="33">
        <f>Ocupacao_Calendario!C30*C30*28</f>
        <v>2421.44</v>
      </c>
      <c r="G30" s="33">
        <f>Ocupacao_Calendario!D30*C30*31</f>
        <v>1719.26</v>
      </c>
      <c r="H30" s="33">
        <f>Ocupacao_Calendario!E30*C30*30</f>
        <v>2340.6</v>
      </c>
      <c r="I30" s="33">
        <f>Ocupacao_Calendario!F30*C30*31</f>
        <v>1340.44</v>
      </c>
      <c r="J30" s="33">
        <f>Ocupacao_Calendario!G30*C30*30</f>
        <v>2650.8</v>
      </c>
      <c r="K30" s="33">
        <f>Ocupacao_Calendario!H30*C30*31</f>
        <v>2826.58</v>
      </c>
      <c r="L30" s="33">
        <f>Ocupacao_Calendario!I30*C30*31</f>
        <v>1981.52</v>
      </c>
      <c r="M30" s="33">
        <f>Ocupacao_Calendario!J30*C30*30</f>
        <v>2453.4</v>
      </c>
      <c r="N30" s="33">
        <f>Ocupacao_Calendario!K30*C30*31</f>
        <v>2622.6</v>
      </c>
      <c r="O30" s="33">
        <f>Ocupacao_Calendario!L30*C30*30</f>
        <v>2763.6</v>
      </c>
      <c r="P30" s="33">
        <f>Ocupacao_Calendario!M30*C30*31</f>
        <v>2185.5</v>
      </c>
      <c r="Q30" s="33">
        <f t="shared" si="1"/>
        <v>27957.48</v>
      </c>
      <c r="R30" s="33">
        <f>IFS(D30=2,vacation_home_main_costs!$M$2,D30=3,vacation_home_main_costs!$M$3,D30=4,vacation_home_main_costs!$M$4,D30=5,vacation_home_main_costs!$M$5,D30=6,vacation_home_main_costs!$M$6)</f>
        <v>34800</v>
      </c>
      <c r="S30" s="33">
        <f t="shared" si="6"/>
        <v>-6842.52</v>
      </c>
      <c r="T30" s="34" t="str">
        <f t="shared" si="3"/>
        <v>Prejuizo</v>
      </c>
    </row>
    <row r="31" ht="12.75" customHeight="1">
      <c r="A31" s="8">
        <v>8538084.0</v>
      </c>
      <c r="B31" s="30" t="s">
        <v>75</v>
      </c>
      <c r="C31" s="11">
        <v>95.0</v>
      </c>
      <c r="D31" s="24">
        <v>3.0</v>
      </c>
      <c r="E31" s="33">
        <f>Ocupacao_Calendario!B31*C31*31</f>
        <v>2591.6</v>
      </c>
      <c r="F31" s="33">
        <f>Ocupacao_Calendario!C31*C31*28</f>
        <v>1968.4</v>
      </c>
      <c r="G31" s="33">
        <f>Ocupacao_Calendario!D31*C31*31</f>
        <v>2473.8</v>
      </c>
      <c r="H31" s="33">
        <f>Ocupacao_Calendario!E31*C31*30</f>
        <v>2080.5</v>
      </c>
      <c r="I31" s="33">
        <f>Ocupacao_Calendario!F31*C31*31</f>
        <v>2267.65</v>
      </c>
      <c r="J31" s="33">
        <f>Ocupacao_Calendario!G31*C31*30</f>
        <v>2251.5</v>
      </c>
      <c r="K31" s="33">
        <f>Ocupacao_Calendario!H31*C31*31</f>
        <v>2356</v>
      </c>
      <c r="L31" s="33">
        <f>Ocupacao_Calendario!I31*C31*31</f>
        <v>2444.35</v>
      </c>
      <c r="M31" s="33">
        <f>Ocupacao_Calendario!J31*C31*30</f>
        <v>2736</v>
      </c>
      <c r="N31" s="33">
        <f>Ocupacao_Calendario!K31*C31*31</f>
        <v>2738.85</v>
      </c>
      <c r="O31" s="33">
        <f>Ocupacao_Calendario!L31*C31*30</f>
        <v>2622</v>
      </c>
      <c r="P31" s="33">
        <f>Ocupacao_Calendario!M31*C31*31</f>
        <v>2621.05</v>
      </c>
      <c r="Q31" s="33">
        <f t="shared" si="1"/>
        <v>29151.7</v>
      </c>
      <c r="R31" s="33">
        <f>IFS(D31=2,vacation_home_main_costs!$M$2,D31=3,vacation_home_main_costs!$M$3,D31=4,vacation_home_main_costs!$M$4,D31=5,vacation_home_main_costs!$M$5,D31=6,vacation_home_main_costs!$M$6)</f>
        <v>34800</v>
      </c>
      <c r="S31" s="33">
        <f t="shared" si="6"/>
        <v>-5648.3</v>
      </c>
      <c r="T31" s="34" t="str">
        <f t="shared" si="3"/>
        <v>Prejuizo</v>
      </c>
    </row>
    <row r="32" ht="12.75" customHeight="1">
      <c r="A32" s="8">
        <v>9443000.0</v>
      </c>
      <c r="B32" s="30" t="s">
        <v>76</v>
      </c>
      <c r="C32" s="11">
        <v>130.0</v>
      </c>
      <c r="D32" s="24">
        <v>3.0</v>
      </c>
      <c r="E32" s="33">
        <f>Ocupacao_Calendario!B32*C32*31</f>
        <v>3143.4</v>
      </c>
      <c r="F32" s="33">
        <f>Ocupacao_Calendario!C32*C32*28</f>
        <v>3603.6</v>
      </c>
      <c r="G32" s="33">
        <f>Ocupacao_Calendario!D32*C32*31</f>
        <v>2901.6</v>
      </c>
      <c r="H32" s="33">
        <f>Ocupacao_Calendario!E32*C32*30</f>
        <v>1989</v>
      </c>
      <c r="I32" s="33">
        <f>Ocupacao_Calendario!F32*C32*31</f>
        <v>3062.8</v>
      </c>
      <c r="J32" s="33">
        <f>Ocupacao_Calendario!G32*C32*30</f>
        <v>3042</v>
      </c>
      <c r="K32" s="33">
        <f>Ocupacao_Calendario!H32*C32*31</f>
        <v>3788.2</v>
      </c>
      <c r="L32" s="33">
        <f>Ocupacao_Calendario!I32*C32*31</f>
        <v>3103.1</v>
      </c>
      <c r="M32" s="33">
        <f>Ocupacao_Calendario!J32*C32*30</f>
        <v>3471</v>
      </c>
      <c r="N32" s="33">
        <f>Ocupacao_Calendario!K32*C32*31</f>
        <v>3304.6</v>
      </c>
      <c r="O32" s="33">
        <f>Ocupacao_Calendario!L32*C32*30</f>
        <v>3471</v>
      </c>
      <c r="P32" s="33">
        <f>Ocupacao_Calendario!M32*C32*31</f>
        <v>3224</v>
      </c>
      <c r="Q32" s="33">
        <f t="shared" si="1"/>
        <v>38104.3</v>
      </c>
      <c r="R32" s="33">
        <f>IFS(D32=2,vacation_home_main_costs!$M$2,D32=3,vacation_home_main_costs!$M$3,D32=4,vacation_home_main_costs!$M$4,D32=5,vacation_home_main_costs!$M$5,D32=6,vacation_home_main_costs!$M$6)</f>
        <v>34800</v>
      </c>
      <c r="S32" s="33">
        <f t="shared" si="6"/>
        <v>3304.3</v>
      </c>
      <c r="T32" s="34" t="str">
        <f t="shared" si="3"/>
        <v>Lucro</v>
      </c>
    </row>
    <row r="33" ht="12.75" customHeight="1">
      <c r="A33" s="8">
        <v>1.2977577E7</v>
      </c>
      <c r="B33" s="30" t="s">
        <v>77</v>
      </c>
      <c r="C33" s="11">
        <v>132.0</v>
      </c>
      <c r="D33" s="24">
        <v>4.0</v>
      </c>
      <c r="E33" s="33">
        <f>Ocupacao_Calendario!B33*C33*31</f>
        <v>2700.72</v>
      </c>
      <c r="F33" s="33">
        <f>Ocupacao_Calendario!C33*C33*28</f>
        <v>3585.12</v>
      </c>
      <c r="G33" s="33">
        <f>Ocupacao_Calendario!D33*C33*31</f>
        <v>2455.2</v>
      </c>
      <c r="H33" s="33">
        <f>Ocupacao_Calendario!E33*C33*30</f>
        <v>2811.6</v>
      </c>
      <c r="I33" s="33">
        <f>Ocupacao_Calendario!F33*C33*31</f>
        <v>2291.52</v>
      </c>
      <c r="J33" s="33">
        <f>Ocupacao_Calendario!G33*C33*30</f>
        <v>3088.8</v>
      </c>
      <c r="K33" s="33">
        <f>Ocupacao_Calendario!H33*C33*31</f>
        <v>3314.52</v>
      </c>
      <c r="L33" s="33">
        <f>Ocupacao_Calendario!I33*C33*31</f>
        <v>3887.4</v>
      </c>
      <c r="M33" s="33">
        <f>Ocupacao_Calendario!J33*C33*30</f>
        <v>3366</v>
      </c>
      <c r="N33" s="33">
        <f>Ocupacao_Calendario!K33*C33*31</f>
        <v>3928.32</v>
      </c>
      <c r="O33" s="33">
        <f>Ocupacao_Calendario!L33*C33*30</f>
        <v>3920.4</v>
      </c>
      <c r="P33" s="33">
        <f>Ocupacao_Calendario!M33*C33*31</f>
        <v>3682.8</v>
      </c>
      <c r="Q33" s="33">
        <f t="shared" si="1"/>
        <v>39032.4</v>
      </c>
      <c r="R33" s="33">
        <f>IFS(D33=2,vacation_home_main_costs!$M$2,D33=3,vacation_home_main_costs!$M$3,D33=4,vacation_home_main_costs!$M$4,D33=5,vacation_home_main_costs!$M$5,D33=6,vacation_home_main_costs!$M$6)</f>
        <v>40660</v>
      </c>
      <c r="S33" s="33">
        <f t="shared" si="6"/>
        <v>-1627.6</v>
      </c>
      <c r="T33" s="34" t="str">
        <f t="shared" si="3"/>
        <v>Prejuizo</v>
      </c>
    </row>
    <row r="34" ht="12.75" customHeight="1">
      <c r="A34" s="8">
        <v>1.3583937E7</v>
      </c>
      <c r="B34" s="30" t="s">
        <v>78</v>
      </c>
      <c r="C34" s="11">
        <v>149.0</v>
      </c>
      <c r="D34" s="24">
        <v>4.0</v>
      </c>
      <c r="E34" s="33">
        <f>Ocupacao_Calendario!B34*C34*31</f>
        <v>3048.54</v>
      </c>
      <c r="F34" s="33">
        <f>Ocupacao_Calendario!C34*C34*28</f>
        <v>3754.8</v>
      </c>
      <c r="G34" s="33">
        <f>Ocupacao_Calendario!D34*C34*31</f>
        <v>2863.78</v>
      </c>
      <c r="H34" s="33">
        <f>Ocupacao_Calendario!E34*C34*30</f>
        <v>3486.6</v>
      </c>
      <c r="I34" s="33">
        <f>Ocupacao_Calendario!F34*C34*31</f>
        <v>2586.64</v>
      </c>
      <c r="J34" s="33">
        <f>Ocupacao_Calendario!G34*C34*30</f>
        <v>4335.9</v>
      </c>
      <c r="K34" s="33">
        <f>Ocupacao_Calendario!H34*C34*31</f>
        <v>4295.67</v>
      </c>
      <c r="L34" s="33">
        <f>Ocupacao_Calendario!I34*C34*31</f>
        <v>4388.05</v>
      </c>
      <c r="M34" s="33">
        <f>Ocupacao_Calendario!J34*C34*30</f>
        <v>4291.2</v>
      </c>
      <c r="N34" s="33">
        <f>Ocupacao_Calendario!K34*C34*31</f>
        <v>3418.06</v>
      </c>
      <c r="O34" s="33">
        <f>Ocupacao_Calendario!L34*C34*30</f>
        <v>3665.4</v>
      </c>
      <c r="P34" s="33">
        <f>Ocupacao_Calendario!M34*C34*31</f>
        <v>3418.06</v>
      </c>
      <c r="Q34" s="33">
        <f t="shared" si="1"/>
        <v>43552.7</v>
      </c>
      <c r="R34" s="33">
        <f>IFS(D34=2,vacation_home_main_costs!$M$2,D34=3,vacation_home_main_costs!$M$3,D34=4,vacation_home_main_costs!$M$4,D34=5,vacation_home_main_costs!$M$5,D34=6,vacation_home_main_costs!$M$6)</f>
        <v>40660</v>
      </c>
      <c r="S34" s="33">
        <f t="shared" si="6"/>
        <v>2892.7</v>
      </c>
      <c r="T34" s="34" t="str">
        <f t="shared" si="3"/>
        <v>Lucro</v>
      </c>
    </row>
    <row r="35" ht="12.75" customHeight="1">
      <c r="A35" s="8">
        <v>1.3597847E7</v>
      </c>
      <c r="B35" s="30" t="s">
        <v>79</v>
      </c>
      <c r="C35" s="11">
        <v>169.0</v>
      </c>
      <c r="D35" s="24">
        <v>4.0</v>
      </c>
      <c r="E35" s="33">
        <f>Ocupacao_Calendario!B35*C35*31</f>
        <v>4872.27</v>
      </c>
      <c r="F35" s="33">
        <f>Ocupacao_Calendario!C35*C35*28</f>
        <v>4542.72</v>
      </c>
      <c r="G35" s="33">
        <f>Ocupacao_Calendario!D35*C35*31</f>
        <v>2986.23</v>
      </c>
      <c r="H35" s="33">
        <f>Ocupacao_Calendario!E35*C35*30</f>
        <v>4309.5</v>
      </c>
      <c r="I35" s="33">
        <f>Ocupacao_Calendario!F35*C35*31</f>
        <v>2043.21</v>
      </c>
      <c r="J35" s="33">
        <f>Ocupacao_Calendario!G35*C35*30</f>
        <v>4613.7</v>
      </c>
      <c r="K35" s="33">
        <f>Ocupacao_Calendario!H35*C35*31</f>
        <v>5081.83</v>
      </c>
      <c r="L35" s="33">
        <f>Ocupacao_Calendario!I35*C35*31</f>
        <v>4191.2</v>
      </c>
      <c r="M35" s="33">
        <f>Ocupacao_Calendario!J35*C35*30</f>
        <v>3954.6</v>
      </c>
      <c r="N35" s="33">
        <f>Ocupacao_Calendario!K35*C35*31</f>
        <v>4819.88</v>
      </c>
      <c r="O35" s="33">
        <f>Ocupacao_Calendario!L35*C35*30</f>
        <v>3903.9</v>
      </c>
      <c r="P35" s="33">
        <f>Ocupacao_Calendario!M35*C35*31</f>
        <v>4086.42</v>
      </c>
      <c r="Q35" s="33">
        <f t="shared" si="1"/>
        <v>49405.46</v>
      </c>
      <c r="R35" s="33">
        <f>IFS(D35=2,vacation_home_main_costs!$M$2,D35=3,vacation_home_main_costs!$M$3,D35=4,vacation_home_main_costs!$M$4,D35=5,vacation_home_main_costs!$M$5,D35=6,vacation_home_main_costs!$M$6)</f>
        <v>40660</v>
      </c>
      <c r="S35" s="33">
        <f t="shared" si="6"/>
        <v>8745.46</v>
      </c>
      <c r="T35" s="34" t="str">
        <f t="shared" si="3"/>
        <v>Lucro</v>
      </c>
    </row>
    <row r="36" ht="12.75" customHeight="1">
      <c r="A36" s="8">
        <v>1.5542607E7</v>
      </c>
      <c r="B36" s="30" t="s">
        <v>80</v>
      </c>
      <c r="C36" s="11">
        <v>150.0</v>
      </c>
      <c r="D36" s="24">
        <v>4.0</v>
      </c>
      <c r="E36" s="33">
        <f>Ocupacao_Calendario!B36*C36*31</f>
        <v>4603.5</v>
      </c>
      <c r="F36" s="33">
        <f>Ocupacao_Calendario!C36*C36*28</f>
        <v>3738</v>
      </c>
      <c r="G36" s="33">
        <f>Ocupacao_Calendario!D36*C36*31</f>
        <v>3813</v>
      </c>
      <c r="H36" s="33">
        <f>Ocupacao_Calendario!E36*C36*30</f>
        <v>3375</v>
      </c>
      <c r="I36" s="33">
        <f>Ocupacao_Calendario!F36*C36*31</f>
        <v>3813</v>
      </c>
      <c r="J36" s="33">
        <f>Ocupacao_Calendario!G36*C36*30</f>
        <v>4455</v>
      </c>
      <c r="K36" s="33">
        <f>Ocupacao_Calendario!H36*C36*31</f>
        <v>3534</v>
      </c>
      <c r="L36" s="33">
        <f>Ocupacao_Calendario!I36*C36*31</f>
        <v>4557</v>
      </c>
      <c r="M36" s="33">
        <f>Ocupacao_Calendario!J36*C36*30</f>
        <v>3555</v>
      </c>
      <c r="N36" s="33">
        <f>Ocupacao_Calendario!K36*C36*31</f>
        <v>4185</v>
      </c>
      <c r="O36" s="33">
        <f>Ocupacao_Calendario!L36*C36*30</f>
        <v>3780</v>
      </c>
      <c r="P36" s="33">
        <f>Ocupacao_Calendario!M36*C36*31</f>
        <v>4278</v>
      </c>
      <c r="Q36" s="33">
        <f t="shared" si="1"/>
        <v>47686.5</v>
      </c>
      <c r="R36" s="33">
        <f>IFS(D36=2,vacation_home_main_costs!$M$2,D36=3,vacation_home_main_costs!$M$3,D36=4,vacation_home_main_costs!$M$4,D36=5,vacation_home_main_costs!$M$5,D36=6,vacation_home_main_costs!$M$6)</f>
        <v>40660</v>
      </c>
      <c r="S36" s="33">
        <f t="shared" si="6"/>
        <v>7026.5</v>
      </c>
      <c r="T36" s="34" t="str">
        <f t="shared" si="3"/>
        <v>Lucro</v>
      </c>
    </row>
    <row r="37" ht="12.75" customHeight="1">
      <c r="A37" s="8">
        <v>1.6241453E7</v>
      </c>
      <c r="B37" s="30" t="s">
        <v>81</v>
      </c>
      <c r="C37" s="11">
        <v>135.0</v>
      </c>
      <c r="D37" s="24">
        <v>4.0</v>
      </c>
      <c r="E37" s="33">
        <f>Ocupacao_Calendario!B37*C37*31</f>
        <v>2929.5</v>
      </c>
      <c r="F37" s="33">
        <f>Ocupacao_Calendario!C37*C37*28</f>
        <v>2683.8</v>
      </c>
      <c r="G37" s="33">
        <f>Ocupacao_Calendario!D37*C37*31</f>
        <v>2301.75</v>
      </c>
      <c r="H37" s="33">
        <f>Ocupacao_Calendario!E37*C37*30</f>
        <v>2794.5</v>
      </c>
      <c r="I37" s="33">
        <f>Ocupacao_Calendario!F37*C37*31</f>
        <v>2176.2</v>
      </c>
      <c r="J37" s="33">
        <f>Ocupacao_Calendario!G37*C37*30</f>
        <v>3604.5</v>
      </c>
      <c r="K37" s="33">
        <f>Ocupacao_Calendario!H37*C37*31</f>
        <v>3389.85</v>
      </c>
      <c r="L37" s="33">
        <f>Ocupacao_Calendario!I37*C37*31</f>
        <v>3682.8</v>
      </c>
      <c r="M37" s="33">
        <f>Ocupacao_Calendario!J37*C37*30</f>
        <v>3847.5</v>
      </c>
      <c r="N37" s="33">
        <f>Ocupacao_Calendario!K37*C37*31</f>
        <v>3055.05</v>
      </c>
      <c r="O37" s="33">
        <f>Ocupacao_Calendario!L37*C37*30</f>
        <v>2875.5</v>
      </c>
      <c r="P37" s="33">
        <f>Ocupacao_Calendario!M37*C37*31</f>
        <v>3264.3</v>
      </c>
      <c r="Q37" s="33">
        <f t="shared" si="1"/>
        <v>36605.25</v>
      </c>
      <c r="R37" s="33">
        <f>IFS(D37=2,vacation_home_main_costs!$M$2,D37=3,vacation_home_main_costs!$M$3,D37=4,vacation_home_main_costs!$M$4,D37=5,vacation_home_main_costs!$M$5,D37=6,vacation_home_main_costs!$M$6)</f>
        <v>40660</v>
      </c>
      <c r="S37" s="33">
        <f t="shared" si="6"/>
        <v>-4054.75</v>
      </c>
      <c r="T37" s="34" t="str">
        <f t="shared" si="3"/>
        <v>Prejuizo</v>
      </c>
    </row>
    <row r="38" ht="12.75" customHeight="1">
      <c r="A38" s="8">
        <v>1.9313035E7</v>
      </c>
      <c r="B38" s="30" t="s">
        <v>82</v>
      </c>
      <c r="C38" s="11">
        <v>99.0</v>
      </c>
      <c r="D38" s="24">
        <v>4.0</v>
      </c>
      <c r="E38" s="33">
        <f>Ocupacao_Calendario!B38*C38*31</f>
        <v>2762.1</v>
      </c>
      <c r="F38" s="33">
        <f>Ocupacao_Calendario!C38*C38*28</f>
        <v>2217.6</v>
      </c>
      <c r="G38" s="33">
        <f>Ocupacao_Calendario!D38*C38*31</f>
        <v>2670.03</v>
      </c>
      <c r="H38" s="33">
        <f>Ocupacao_Calendario!E38*C38*30</f>
        <v>2376</v>
      </c>
      <c r="I38" s="33">
        <f>Ocupacao_Calendario!F38*C38*31</f>
        <v>2056.23</v>
      </c>
      <c r="J38" s="33">
        <f>Ocupacao_Calendario!G38*C38*30</f>
        <v>2554.2</v>
      </c>
      <c r="K38" s="33">
        <f>Ocupacao_Calendario!H38*C38*31</f>
        <v>2792.79</v>
      </c>
      <c r="L38" s="33">
        <f>Ocupacao_Calendario!I38*C38*31</f>
        <v>2762.1</v>
      </c>
      <c r="M38" s="33">
        <f>Ocupacao_Calendario!J38*C38*30</f>
        <v>2583.9</v>
      </c>
      <c r="N38" s="33">
        <f>Ocupacao_Calendario!K38*C38*31</f>
        <v>2271.06</v>
      </c>
      <c r="O38" s="33">
        <f>Ocupacao_Calendario!L38*C38*30</f>
        <v>2583.9</v>
      </c>
      <c r="P38" s="33">
        <f>Ocupacao_Calendario!M38*C38*31</f>
        <v>2086.92</v>
      </c>
      <c r="Q38" s="33">
        <f t="shared" si="1"/>
        <v>29716.83</v>
      </c>
      <c r="R38" s="33">
        <f>IFS(D38=2,vacation_home_main_costs!$M$2,D38=3,vacation_home_main_costs!$M$3,D38=4,vacation_home_main_costs!$M$4,D38=5,vacation_home_main_costs!$M$5,D38=6,vacation_home_main_costs!$M$6)</f>
        <v>40660</v>
      </c>
      <c r="S38" s="33">
        <f t="shared" si="6"/>
        <v>-10943.17</v>
      </c>
      <c r="T38" s="34" t="str">
        <f t="shared" si="3"/>
        <v>Prejuizo</v>
      </c>
    </row>
    <row r="39" ht="12.75" customHeight="1">
      <c r="A39" s="8">
        <v>1.9829852E7</v>
      </c>
      <c r="B39" s="30" t="s">
        <v>83</v>
      </c>
      <c r="C39" s="11">
        <v>149.0</v>
      </c>
      <c r="D39" s="24">
        <v>4.0</v>
      </c>
      <c r="E39" s="33">
        <f>Ocupacao_Calendario!B39*C39*31</f>
        <v>3602.82</v>
      </c>
      <c r="F39" s="33">
        <f>Ocupacao_Calendario!C39*C39*28</f>
        <v>4088.56</v>
      </c>
      <c r="G39" s="33">
        <f>Ocupacao_Calendario!D39*C39*31</f>
        <v>3048.54</v>
      </c>
      <c r="H39" s="33">
        <f>Ocupacao_Calendario!E39*C39*30</f>
        <v>2547.9</v>
      </c>
      <c r="I39" s="33">
        <f>Ocupacao_Calendario!F39*C39*31</f>
        <v>3787.58</v>
      </c>
      <c r="J39" s="33">
        <f>Ocupacao_Calendario!G39*C39*30</f>
        <v>3486.6</v>
      </c>
      <c r="K39" s="33">
        <f>Ocupacao_Calendario!H39*C39*31</f>
        <v>3879.96</v>
      </c>
      <c r="L39" s="33">
        <f>Ocupacao_Calendario!I39*C39*31</f>
        <v>4110.91</v>
      </c>
      <c r="M39" s="33">
        <f>Ocupacao_Calendario!J39*C39*30</f>
        <v>3486.6</v>
      </c>
      <c r="N39" s="33">
        <f>Ocupacao_Calendario!K39*C39*31</f>
        <v>3325.68</v>
      </c>
      <c r="O39" s="33">
        <f>Ocupacao_Calendario!L39*C39*30</f>
        <v>3665.4</v>
      </c>
      <c r="P39" s="33">
        <f>Ocupacao_Calendario!M39*C39*31</f>
        <v>3649.01</v>
      </c>
      <c r="Q39" s="33">
        <f t="shared" si="1"/>
        <v>42679.56</v>
      </c>
      <c r="R39" s="33">
        <f>IFS(D39=2,vacation_home_main_costs!$M$2,D39=3,vacation_home_main_costs!$M$3,D39=4,vacation_home_main_costs!$M$4,D39=5,vacation_home_main_costs!$M$5,D39=6,vacation_home_main_costs!$M$6)</f>
        <v>40660</v>
      </c>
      <c r="S39" s="33">
        <f t="shared" si="6"/>
        <v>2019.56</v>
      </c>
      <c r="T39" s="34" t="str">
        <f t="shared" si="3"/>
        <v>Lucro</v>
      </c>
    </row>
    <row r="40" ht="12.75" customHeight="1">
      <c r="A40" s="8">
        <v>2.1596377E7</v>
      </c>
      <c r="B40" s="30" t="s">
        <v>84</v>
      </c>
      <c r="C40" s="11">
        <v>139.0</v>
      </c>
      <c r="D40" s="24">
        <v>4.0</v>
      </c>
      <c r="E40" s="33">
        <f>Ocupacao_Calendario!B40*C40*31</f>
        <v>3016.3</v>
      </c>
      <c r="F40" s="33">
        <f>Ocupacao_Calendario!C40*C40*28</f>
        <v>3892</v>
      </c>
      <c r="G40" s="33">
        <f>Ocupacao_Calendario!D40*C40*31</f>
        <v>3231.75</v>
      </c>
      <c r="H40" s="33">
        <f>Ocupacao_Calendario!E40*C40*30</f>
        <v>1959.9</v>
      </c>
      <c r="I40" s="33">
        <f>Ocupacao_Calendario!F40*C40*31</f>
        <v>2326.86</v>
      </c>
      <c r="J40" s="33">
        <f>Ocupacao_Calendario!G40*C40*30</f>
        <v>3169.2</v>
      </c>
      <c r="K40" s="33">
        <f>Ocupacao_Calendario!H40*C40*31</f>
        <v>3748.83</v>
      </c>
      <c r="L40" s="33">
        <f>Ocupacao_Calendario!I40*C40*31</f>
        <v>3490.29</v>
      </c>
      <c r="M40" s="33">
        <f>Ocupacao_Calendario!J40*C40*30</f>
        <v>3169.2</v>
      </c>
      <c r="N40" s="33">
        <f>Ocupacao_Calendario!K40*C40*31</f>
        <v>3576.47</v>
      </c>
      <c r="O40" s="33">
        <f>Ocupacao_Calendario!L40*C40*30</f>
        <v>3252.6</v>
      </c>
      <c r="P40" s="33">
        <f>Ocupacao_Calendario!M40*C40*31</f>
        <v>3059.39</v>
      </c>
      <c r="Q40" s="33">
        <f t="shared" si="1"/>
        <v>37892.79</v>
      </c>
      <c r="R40" s="33">
        <f>IFS(D40=2,vacation_home_main_costs!$M$2,D40=3,vacation_home_main_costs!$M$3,D40=4,vacation_home_main_costs!$M$4,D40=5,vacation_home_main_costs!$M$5,D40=6,vacation_home_main_costs!$M$6)</f>
        <v>40660</v>
      </c>
      <c r="S40" s="33">
        <f t="shared" si="6"/>
        <v>-2767.21</v>
      </c>
      <c r="T40" s="34" t="str">
        <f t="shared" si="3"/>
        <v>Prejuizo</v>
      </c>
    </row>
    <row r="41" ht="12.75" customHeight="1">
      <c r="A41" s="8">
        <v>2.1697647E7</v>
      </c>
      <c r="B41" s="30" t="s">
        <v>85</v>
      </c>
      <c r="C41" s="11">
        <v>149.0</v>
      </c>
      <c r="D41" s="24">
        <v>4.0</v>
      </c>
      <c r="E41" s="33">
        <f>Ocupacao_Calendario!B41*C41*31</f>
        <v>3325.68</v>
      </c>
      <c r="F41" s="33">
        <f>Ocupacao_Calendario!C41*C41*28</f>
        <v>3713.08</v>
      </c>
      <c r="G41" s="33">
        <f>Ocupacao_Calendario!D41*C41*31</f>
        <v>2863.78</v>
      </c>
      <c r="H41" s="33">
        <f>Ocupacao_Calendario!E41*C41*30</f>
        <v>2324.4</v>
      </c>
      <c r="I41" s="33">
        <f>Ocupacao_Calendario!F41*C41*31</f>
        <v>2448.07</v>
      </c>
      <c r="J41" s="33">
        <f>Ocupacao_Calendario!G41*C41*30</f>
        <v>4380.6</v>
      </c>
      <c r="K41" s="33">
        <f>Ocupacao_Calendario!H41*C41*31</f>
        <v>4619</v>
      </c>
      <c r="L41" s="33">
        <f>Ocupacao_Calendario!I41*C41*31</f>
        <v>3464.25</v>
      </c>
      <c r="M41" s="33">
        <f>Ocupacao_Calendario!J41*C41*30</f>
        <v>4067.7</v>
      </c>
      <c r="N41" s="33">
        <f>Ocupacao_Calendario!K41*C41*31</f>
        <v>4203.29</v>
      </c>
      <c r="O41" s="33">
        <f>Ocupacao_Calendario!L41*C41*30</f>
        <v>3799.5</v>
      </c>
      <c r="P41" s="33">
        <f>Ocupacao_Calendario!M41*C41*31</f>
        <v>4480.43</v>
      </c>
      <c r="Q41" s="33">
        <f t="shared" si="1"/>
        <v>43689.78</v>
      </c>
      <c r="R41" s="33">
        <f>IFS(D41=2,vacation_home_main_costs!$M$2,D41=3,vacation_home_main_costs!$M$3,D41=4,vacation_home_main_costs!$M$4,D41=5,vacation_home_main_costs!$M$5,D41=6,vacation_home_main_costs!$M$6)</f>
        <v>40660</v>
      </c>
      <c r="S41" s="33">
        <f t="shared" si="6"/>
        <v>3029.78</v>
      </c>
      <c r="T41" s="34" t="str">
        <f t="shared" si="3"/>
        <v>Lucro</v>
      </c>
    </row>
    <row r="42" ht="12.75" customHeight="1">
      <c r="A42" s="8">
        <v>2.2379401E7</v>
      </c>
      <c r="B42" s="30" t="s">
        <v>86</v>
      </c>
      <c r="C42" s="11">
        <v>159.0</v>
      </c>
      <c r="D42" s="24">
        <v>4.0</v>
      </c>
      <c r="E42" s="33">
        <f>Ocupacao_Calendario!B42*C42*31</f>
        <v>3401.01</v>
      </c>
      <c r="F42" s="33">
        <f>Ocupacao_Calendario!C42*C42*28</f>
        <v>3606.12</v>
      </c>
      <c r="G42" s="33">
        <f>Ocupacao_Calendario!D42*C42*31</f>
        <v>2267.34</v>
      </c>
      <c r="H42" s="33">
        <f>Ocupacao_Calendario!E42*C42*30</f>
        <v>2432.7</v>
      </c>
      <c r="I42" s="33">
        <f>Ocupacao_Calendario!F42*C42*31</f>
        <v>3499.59</v>
      </c>
      <c r="J42" s="33">
        <f>Ocupacao_Calendario!G42*C42*30</f>
        <v>3386.7</v>
      </c>
      <c r="K42" s="33">
        <f>Ocupacao_Calendario!H42*C42*31</f>
        <v>3795.33</v>
      </c>
      <c r="L42" s="33">
        <f>Ocupacao_Calendario!I42*C42*31</f>
        <v>3746.04</v>
      </c>
      <c r="M42" s="33">
        <f>Ocupacao_Calendario!J42*C42*30</f>
        <v>4293</v>
      </c>
      <c r="N42" s="33">
        <f>Ocupacao_Calendario!K42*C42*31</f>
        <v>4091.07</v>
      </c>
      <c r="O42" s="33">
        <f>Ocupacao_Calendario!L42*C42*30</f>
        <v>3863.7</v>
      </c>
      <c r="P42" s="33">
        <f>Ocupacao_Calendario!M42*C42*31</f>
        <v>4091.07</v>
      </c>
      <c r="Q42" s="33">
        <f t="shared" si="1"/>
        <v>42473.67</v>
      </c>
      <c r="R42" s="33">
        <f>IFS(D42=2,vacation_home_main_costs!$M$2,D42=3,vacation_home_main_costs!$M$3,D42=4,vacation_home_main_costs!$M$4,D42=5,vacation_home_main_costs!$M$5,D42=6,vacation_home_main_costs!$M$6)</f>
        <v>40660</v>
      </c>
      <c r="S42" s="33">
        <f t="shared" si="6"/>
        <v>1813.67</v>
      </c>
      <c r="T42" s="34" t="str">
        <f t="shared" si="3"/>
        <v>Lucro</v>
      </c>
    </row>
    <row r="43" ht="12.75" customHeight="1">
      <c r="A43" s="8">
        <v>2755158.0</v>
      </c>
      <c r="B43" s="30" t="s">
        <v>87</v>
      </c>
      <c r="C43" s="11">
        <v>135.0</v>
      </c>
      <c r="D43" s="24">
        <v>4.0</v>
      </c>
      <c r="E43" s="33">
        <f>Ocupacao_Calendario!B43*C43*31</f>
        <v>2929.5</v>
      </c>
      <c r="F43" s="33">
        <f>Ocupacao_Calendario!C43*C43*28</f>
        <v>3402</v>
      </c>
      <c r="G43" s="33">
        <f>Ocupacao_Calendario!D43*C43*31</f>
        <v>3096.9</v>
      </c>
      <c r="H43" s="33">
        <f>Ocupacao_Calendario!E43*C43*30</f>
        <v>2389.5</v>
      </c>
      <c r="I43" s="33">
        <f>Ocupacao_Calendario!F43*C43*31</f>
        <v>2971.35</v>
      </c>
      <c r="J43" s="33">
        <f>Ocupacao_Calendario!G43*C43*30</f>
        <v>2713.5</v>
      </c>
      <c r="K43" s="33">
        <f>Ocupacao_Calendario!H43*C43*31</f>
        <v>3766.5</v>
      </c>
      <c r="L43" s="33">
        <f>Ocupacao_Calendario!I43*C43*31</f>
        <v>3013.2</v>
      </c>
      <c r="M43" s="33">
        <f>Ocupacao_Calendario!J43*C43*30</f>
        <v>3280.5</v>
      </c>
      <c r="N43" s="33">
        <f>Ocupacao_Calendario!K43*C43*31</f>
        <v>2971.35</v>
      </c>
      <c r="O43" s="33">
        <f>Ocupacao_Calendario!L43*C43*30</f>
        <v>3564</v>
      </c>
      <c r="P43" s="33">
        <f>Ocupacao_Calendario!M43*C43*31</f>
        <v>3096.9</v>
      </c>
      <c r="Q43" s="33">
        <f t="shared" si="1"/>
        <v>37195.2</v>
      </c>
      <c r="R43" s="33">
        <f>IFS(D43=2,vacation_home_main_costs!$M$2,D43=3,vacation_home_main_costs!$M$3,D43=4,vacation_home_main_costs!$M$4,D43=5,vacation_home_main_costs!$M$5,D43=6,vacation_home_main_costs!$M$6)</f>
        <v>40660</v>
      </c>
      <c r="S43" s="33">
        <f t="shared" si="6"/>
        <v>-3464.8</v>
      </c>
      <c r="T43" s="34" t="str">
        <f t="shared" si="3"/>
        <v>Prejuizo</v>
      </c>
    </row>
    <row r="44" ht="12.75" customHeight="1">
      <c r="A44" s="8">
        <v>8596601.0</v>
      </c>
      <c r="B44" s="30" t="s">
        <v>88</v>
      </c>
      <c r="C44" s="11">
        <v>139.0</v>
      </c>
      <c r="D44" s="24">
        <v>4.0</v>
      </c>
      <c r="E44" s="33">
        <f>Ocupacao_Calendario!B44*C44*31</f>
        <v>3619.56</v>
      </c>
      <c r="F44" s="33">
        <f>Ocupacao_Calendario!C44*C44*28</f>
        <v>2996.84</v>
      </c>
      <c r="G44" s="33">
        <f>Ocupacao_Calendario!D44*C44*31</f>
        <v>3188.66</v>
      </c>
      <c r="H44" s="33">
        <f>Ocupacao_Calendario!E44*C44*30</f>
        <v>3085.8</v>
      </c>
      <c r="I44" s="33">
        <f>Ocupacao_Calendario!F44*C44*31</f>
        <v>2283.77</v>
      </c>
      <c r="J44" s="33">
        <f>Ocupacao_Calendario!G44*C44*30</f>
        <v>2960.7</v>
      </c>
      <c r="K44" s="33">
        <f>Ocupacao_Calendario!H44*C44*31</f>
        <v>3705.74</v>
      </c>
      <c r="L44" s="33">
        <f>Ocupacao_Calendario!I44*C44*31</f>
        <v>3964.28</v>
      </c>
      <c r="M44" s="33">
        <f>Ocupacao_Calendario!J44*C44*30</f>
        <v>3377.7</v>
      </c>
      <c r="N44" s="33">
        <f>Ocupacao_Calendario!K44*C44*31</f>
        <v>3274.84</v>
      </c>
      <c r="O44" s="33">
        <f>Ocupacao_Calendario!L44*C44*30</f>
        <v>3127.5</v>
      </c>
      <c r="P44" s="33">
        <f>Ocupacao_Calendario!M44*C44*31</f>
        <v>4093.55</v>
      </c>
      <c r="Q44" s="33">
        <f t="shared" si="1"/>
        <v>39678.94</v>
      </c>
      <c r="R44" s="33">
        <f>IFS(D44=2,vacation_home_main_costs!$M$2,D44=3,vacation_home_main_costs!$M$3,D44=4,vacation_home_main_costs!$M$4,D44=5,vacation_home_main_costs!$M$5,D44=6,vacation_home_main_costs!$M$6)</f>
        <v>40660</v>
      </c>
      <c r="S44" s="33">
        <f t="shared" si="6"/>
        <v>-981.06</v>
      </c>
      <c r="T44" s="34" t="str">
        <f t="shared" si="3"/>
        <v>Prejuizo</v>
      </c>
    </row>
    <row r="45" ht="12.75" customHeight="1">
      <c r="A45" s="8">
        <v>9973200.0</v>
      </c>
      <c r="B45" s="30" t="s">
        <v>89</v>
      </c>
      <c r="C45" s="11">
        <v>185.0</v>
      </c>
      <c r="D45" s="24">
        <v>4.0</v>
      </c>
      <c r="E45" s="33">
        <f>Ocupacao_Calendario!B45*C45*31</f>
        <v>4817.4</v>
      </c>
      <c r="F45" s="33">
        <f>Ocupacao_Calendario!C45*C45*28</f>
        <v>4092.2</v>
      </c>
      <c r="G45" s="33">
        <f>Ocupacao_Calendario!D45*C45*31</f>
        <v>2523.4</v>
      </c>
      <c r="H45" s="33">
        <f>Ocupacao_Calendario!E45*C45*30</f>
        <v>4606.5</v>
      </c>
      <c r="I45" s="33">
        <f>Ocupacao_Calendario!F45*C45*31</f>
        <v>4301.25</v>
      </c>
      <c r="J45" s="33">
        <f>Ocupacao_Calendario!G45*C45*30</f>
        <v>3607.5</v>
      </c>
      <c r="K45" s="33">
        <f>Ocupacao_Calendario!H45*C45*31</f>
        <v>5276.2</v>
      </c>
      <c r="L45" s="33">
        <f>Ocupacao_Calendario!I45*C45*31</f>
        <v>5390.9</v>
      </c>
      <c r="M45" s="33">
        <f>Ocupacao_Calendario!J45*C45*30</f>
        <v>5328</v>
      </c>
      <c r="N45" s="33">
        <f>Ocupacao_Calendario!K45*C45*31</f>
        <v>4473.3</v>
      </c>
      <c r="O45" s="33">
        <f>Ocupacao_Calendario!L45*C45*30</f>
        <v>3996</v>
      </c>
      <c r="P45" s="33">
        <f>Ocupacao_Calendario!M45*C45*31</f>
        <v>4415.95</v>
      </c>
      <c r="Q45" s="33">
        <f t="shared" si="1"/>
        <v>52828.6</v>
      </c>
      <c r="R45" s="33">
        <f>IFS(D45=2,vacation_home_main_costs!$M$2,D45=3,vacation_home_main_costs!$M$3,D45=4,vacation_home_main_costs!$M$4,D45=5,vacation_home_main_costs!$M$5,D45=6,vacation_home_main_costs!$M$6)</f>
        <v>40660</v>
      </c>
      <c r="S45" s="33">
        <f t="shared" si="6"/>
        <v>12168.6</v>
      </c>
      <c r="T45" s="34" t="str">
        <f t="shared" si="3"/>
        <v>Lucro</v>
      </c>
    </row>
    <row r="46" ht="12.75" customHeight="1">
      <c r="A46" s="8">
        <v>1.8776892E7</v>
      </c>
      <c r="B46" s="30" t="s">
        <v>90</v>
      </c>
      <c r="C46" s="11">
        <v>150.0</v>
      </c>
      <c r="D46" s="24">
        <v>4.0</v>
      </c>
      <c r="E46" s="33">
        <f>Ocupacao_Calendario!B46*C46*31</f>
        <v>4092</v>
      </c>
      <c r="F46" s="33">
        <f>Ocupacao_Calendario!C46*C46*28</f>
        <v>3948</v>
      </c>
      <c r="G46" s="33">
        <f>Ocupacao_Calendario!D46*C46*31</f>
        <v>3627</v>
      </c>
      <c r="H46" s="33">
        <f>Ocupacao_Calendario!E46*C46*30</f>
        <v>3870</v>
      </c>
      <c r="I46" s="33">
        <f>Ocupacao_Calendario!F46*C46*31</f>
        <v>3301.5</v>
      </c>
      <c r="J46" s="33">
        <f>Ocupacao_Calendario!G46*C46*30</f>
        <v>4140</v>
      </c>
      <c r="K46" s="33">
        <f>Ocupacao_Calendario!H46*C46*31</f>
        <v>4371</v>
      </c>
      <c r="L46" s="33">
        <f>Ocupacao_Calendario!I46*C46*31</f>
        <v>3720</v>
      </c>
      <c r="M46" s="33">
        <f>Ocupacao_Calendario!J46*C46*30</f>
        <v>3600</v>
      </c>
      <c r="N46" s="33">
        <f>Ocupacao_Calendario!K46*C46*31</f>
        <v>3348</v>
      </c>
      <c r="O46" s="33">
        <f>Ocupacao_Calendario!L46*C46*30</f>
        <v>4320</v>
      </c>
      <c r="P46" s="33">
        <f>Ocupacao_Calendario!M46*C46*31</f>
        <v>3580.5</v>
      </c>
      <c r="Q46" s="33">
        <f t="shared" si="1"/>
        <v>45918</v>
      </c>
      <c r="R46" s="33">
        <f>IFS(D46=2,vacation_home_main_costs!$M$2,D46=3,vacation_home_main_costs!$M$3,D46=4,vacation_home_main_costs!$M$4,D46=5,vacation_home_main_costs!$M$5,D46=6,vacation_home_main_costs!$M$6)</f>
        <v>40660</v>
      </c>
      <c r="S46" s="33">
        <f t="shared" si="6"/>
        <v>5258</v>
      </c>
      <c r="T46" s="34" t="str">
        <f t="shared" si="3"/>
        <v>Lucro</v>
      </c>
    </row>
    <row r="47" ht="12.75" customHeight="1">
      <c r="A47" s="8">
        <v>5385993.0</v>
      </c>
      <c r="B47" s="30" t="s">
        <v>91</v>
      </c>
      <c r="C47" s="11">
        <v>116.0</v>
      </c>
      <c r="D47" s="24">
        <v>4.0</v>
      </c>
      <c r="E47" s="33">
        <f>Ocupacao_Calendario!B47*C47*31</f>
        <v>2445.28</v>
      </c>
      <c r="F47" s="33">
        <f>Ocupacao_Calendario!C47*C47*28</f>
        <v>2825.76</v>
      </c>
      <c r="G47" s="33">
        <f>Ocupacao_Calendario!D47*C47*31</f>
        <v>2049.72</v>
      </c>
      <c r="H47" s="33">
        <f>Ocupacao_Calendario!E47*C47*30</f>
        <v>2331.6</v>
      </c>
      <c r="I47" s="33">
        <f>Ocupacao_Calendario!F47*C47*31</f>
        <v>1510.32</v>
      </c>
      <c r="J47" s="33">
        <f>Ocupacao_Calendario!G47*C47*30</f>
        <v>3340.8</v>
      </c>
      <c r="K47" s="33">
        <f>Ocupacao_Calendario!H47*C47*31</f>
        <v>2984.68</v>
      </c>
      <c r="L47" s="33">
        <f>Ocupacao_Calendario!I47*C47*31</f>
        <v>3344.28</v>
      </c>
      <c r="M47" s="33">
        <f>Ocupacao_Calendario!J47*C47*30</f>
        <v>3445.2</v>
      </c>
      <c r="N47" s="33">
        <f>Ocupacao_Calendario!K47*C47*31</f>
        <v>2876.8</v>
      </c>
      <c r="O47" s="33">
        <f>Ocupacao_Calendario!L47*C47*30</f>
        <v>2575.2</v>
      </c>
      <c r="P47" s="33">
        <f>Ocupacao_Calendario!M47*C47*31</f>
        <v>3308.32</v>
      </c>
      <c r="Q47" s="33">
        <f t="shared" si="1"/>
        <v>33037.96</v>
      </c>
      <c r="R47" s="33">
        <f>IFS(D47=2,vacation_home_main_costs!$M$2,D47=3,vacation_home_main_costs!$M$3,D47=4,vacation_home_main_costs!$M$4,D47=5,vacation_home_main_costs!$M$5,D47=6,vacation_home_main_costs!$M$6)</f>
        <v>40660</v>
      </c>
      <c r="S47" s="33">
        <f t="shared" si="6"/>
        <v>-7622.04</v>
      </c>
      <c r="T47" s="34" t="str">
        <f t="shared" si="3"/>
        <v>Prejuizo</v>
      </c>
    </row>
    <row r="48" ht="12.75" customHeight="1">
      <c r="A48" s="8">
        <v>1.7492179E7</v>
      </c>
      <c r="B48" s="30" t="s">
        <v>92</v>
      </c>
      <c r="C48" s="11">
        <v>95.0</v>
      </c>
      <c r="D48" s="24">
        <v>4.0</v>
      </c>
      <c r="E48" s="33">
        <f>Ocupacao_Calendario!B48*C48*31</f>
        <v>2297.1</v>
      </c>
      <c r="F48" s="33">
        <f>Ocupacao_Calendario!C48*C48*28</f>
        <v>1968.4</v>
      </c>
      <c r="G48" s="33">
        <f>Ocupacao_Calendario!D48*C48*31</f>
        <v>1973.15</v>
      </c>
      <c r="H48" s="33">
        <f>Ocupacao_Calendario!E48*C48*30</f>
        <v>1881</v>
      </c>
      <c r="I48" s="33">
        <f>Ocupacao_Calendario!F48*C48*31</f>
        <v>2326.55</v>
      </c>
      <c r="J48" s="33">
        <f>Ocupacao_Calendario!G48*C48*30</f>
        <v>2764.5</v>
      </c>
      <c r="K48" s="33">
        <f>Ocupacao_Calendario!H48*C48*31</f>
        <v>2503.25</v>
      </c>
      <c r="L48" s="33">
        <f>Ocupacao_Calendario!I48*C48*31</f>
        <v>2179.3</v>
      </c>
      <c r="M48" s="33">
        <f>Ocupacao_Calendario!J48*C48*30</f>
        <v>2736</v>
      </c>
      <c r="N48" s="33">
        <f>Ocupacao_Calendario!K48*C48*31</f>
        <v>2444.35</v>
      </c>
      <c r="O48" s="33">
        <f>Ocupacao_Calendario!L48*C48*30</f>
        <v>2308.5</v>
      </c>
      <c r="P48" s="33">
        <f>Ocupacao_Calendario!M48*C48*31</f>
        <v>2267.65</v>
      </c>
      <c r="Q48" s="33">
        <f t="shared" si="1"/>
        <v>27649.75</v>
      </c>
      <c r="R48" s="33">
        <f>IFS(D48=2,vacation_home_main_costs!$M$2,D48=3,vacation_home_main_costs!$M$3,D48=4,vacation_home_main_costs!$M$4,D48=5,vacation_home_main_costs!$M$5,D48=6,vacation_home_main_costs!$M$6)</f>
        <v>40660</v>
      </c>
      <c r="S48" s="33">
        <f t="shared" si="6"/>
        <v>-13010.25</v>
      </c>
      <c r="T48" s="34" t="str">
        <f t="shared" si="3"/>
        <v>Prejuizo</v>
      </c>
    </row>
    <row r="49" ht="12.75" customHeight="1">
      <c r="A49" s="8">
        <v>1.9303828E7</v>
      </c>
      <c r="B49" s="30" t="s">
        <v>93</v>
      </c>
      <c r="C49" s="11">
        <v>149.0</v>
      </c>
      <c r="D49" s="24">
        <v>4.0</v>
      </c>
      <c r="E49" s="33">
        <f>Ocupacao_Calendario!B49*C49*31</f>
        <v>4018.53</v>
      </c>
      <c r="F49" s="33">
        <f>Ocupacao_Calendario!C49*C49*28</f>
        <v>3587.92</v>
      </c>
      <c r="G49" s="33">
        <f>Ocupacao_Calendario!D49*C49*31</f>
        <v>3279.49</v>
      </c>
      <c r="H49" s="33">
        <f>Ocupacao_Calendario!E49*C49*30</f>
        <v>2547.9</v>
      </c>
      <c r="I49" s="33">
        <f>Ocupacao_Calendario!F49*C49*31</f>
        <v>3094.73</v>
      </c>
      <c r="J49" s="33">
        <f>Ocupacao_Calendario!G49*C49*30</f>
        <v>4112.4</v>
      </c>
      <c r="K49" s="33">
        <f>Ocupacao_Calendario!H49*C49*31</f>
        <v>4480.43</v>
      </c>
      <c r="L49" s="33">
        <f>Ocupacao_Calendario!I49*C49*31</f>
        <v>4110.91</v>
      </c>
      <c r="M49" s="33">
        <f>Ocupacao_Calendario!J49*C49*30</f>
        <v>3352.5</v>
      </c>
      <c r="N49" s="33">
        <f>Ocupacao_Calendario!K49*C49*31</f>
        <v>3879.96</v>
      </c>
      <c r="O49" s="33">
        <f>Ocupacao_Calendario!L49*C49*30</f>
        <v>3933.6</v>
      </c>
      <c r="P49" s="33">
        <f>Ocupacao_Calendario!M49*C49*31</f>
        <v>4157.1</v>
      </c>
      <c r="Q49" s="33">
        <f t="shared" si="1"/>
        <v>44555.47</v>
      </c>
      <c r="R49" s="33">
        <f>IFS(D49=2,vacation_home_main_costs!$M$2,D49=3,vacation_home_main_costs!$M$3,D49=4,vacation_home_main_costs!$M$4,D49=5,vacation_home_main_costs!$M$5,D49=6,vacation_home_main_costs!$M$6)</f>
        <v>40660</v>
      </c>
      <c r="S49" s="33">
        <f t="shared" si="6"/>
        <v>3895.47</v>
      </c>
      <c r="T49" s="34" t="str">
        <f t="shared" si="3"/>
        <v>Lucro</v>
      </c>
    </row>
    <row r="50" ht="12.75" customHeight="1">
      <c r="A50" s="8">
        <v>5394508.0</v>
      </c>
      <c r="B50" s="30" t="s">
        <v>94</v>
      </c>
      <c r="C50" s="11">
        <v>100.0</v>
      </c>
      <c r="D50" s="24">
        <v>4.0</v>
      </c>
      <c r="E50" s="33">
        <f>Ocupacao_Calendario!B50*C50*31</f>
        <v>2263</v>
      </c>
      <c r="F50" s="33">
        <f>Ocupacao_Calendario!C50*C50*28</f>
        <v>2100</v>
      </c>
      <c r="G50" s="33">
        <f>Ocupacao_Calendario!D50*C50*31</f>
        <v>1550</v>
      </c>
      <c r="H50" s="33">
        <f>Ocupacao_Calendario!E50*C50*30</f>
        <v>2160</v>
      </c>
      <c r="I50" s="33">
        <f>Ocupacao_Calendario!F50*C50*31</f>
        <v>2449</v>
      </c>
      <c r="J50" s="33">
        <f>Ocupacao_Calendario!G50*C50*30</f>
        <v>2670</v>
      </c>
      <c r="K50" s="33">
        <f>Ocupacao_Calendario!H50*C50*31</f>
        <v>2542</v>
      </c>
      <c r="L50" s="33">
        <f>Ocupacao_Calendario!I50*C50*31</f>
        <v>2263</v>
      </c>
      <c r="M50" s="33">
        <f>Ocupacao_Calendario!J50*C50*30</f>
        <v>2730</v>
      </c>
      <c r="N50" s="33">
        <f>Ocupacao_Calendario!K50*C50*31</f>
        <v>2852</v>
      </c>
      <c r="O50" s="33">
        <f>Ocupacao_Calendario!L50*C50*30</f>
        <v>2190</v>
      </c>
      <c r="P50" s="33">
        <f>Ocupacao_Calendario!M50*C50*31</f>
        <v>2883</v>
      </c>
      <c r="Q50" s="33">
        <f t="shared" si="1"/>
        <v>28652</v>
      </c>
      <c r="R50" s="33">
        <f>IFS(D50=2,vacation_home_main_costs!$M$2,D50=3,vacation_home_main_costs!$M$3,D50=4,vacation_home_main_costs!$M$4,D50=5,vacation_home_main_costs!$M$5,D50=6,vacation_home_main_costs!$M$6)</f>
        <v>40660</v>
      </c>
      <c r="S50" s="33">
        <f t="shared" si="6"/>
        <v>-12008</v>
      </c>
      <c r="T50" s="34" t="str">
        <f t="shared" si="3"/>
        <v>Prejuizo</v>
      </c>
    </row>
    <row r="51" ht="12.75" customHeight="1">
      <c r="A51" s="8">
        <v>9625698.0</v>
      </c>
      <c r="B51" s="30" t="s">
        <v>95</v>
      </c>
      <c r="C51" s="11">
        <v>115.0</v>
      </c>
      <c r="D51" s="24">
        <v>4.0</v>
      </c>
      <c r="E51" s="33">
        <f>Ocupacao_Calendario!B51*C51*31</f>
        <v>2923.3</v>
      </c>
      <c r="F51" s="33">
        <f>Ocupacao_Calendario!C51*C51*28</f>
        <v>2511.6</v>
      </c>
      <c r="G51" s="33">
        <f>Ocupacao_Calendario!D51*C51*31</f>
        <v>1782.5</v>
      </c>
      <c r="H51" s="33">
        <f>Ocupacao_Calendario!E51*C51*30</f>
        <v>2691</v>
      </c>
      <c r="I51" s="33">
        <f>Ocupacao_Calendario!F51*C51*31</f>
        <v>2388.55</v>
      </c>
      <c r="J51" s="33">
        <f>Ocupacao_Calendario!G51*C51*30</f>
        <v>2415</v>
      </c>
      <c r="K51" s="33">
        <f>Ocupacao_Calendario!H51*C51*31</f>
        <v>3422.4</v>
      </c>
      <c r="L51" s="33">
        <f>Ocupacao_Calendario!I51*C51*31</f>
        <v>2887.65</v>
      </c>
      <c r="M51" s="33">
        <f>Ocupacao_Calendario!J51*C51*30</f>
        <v>2863.5</v>
      </c>
      <c r="N51" s="33">
        <f>Ocupacao_Calendario!K51*C51*31</f>
        <v>3458.05</v>
      </c>
      <c r="O51" s="33">
        <f>Ocupacao_Calendario!L51*C51*30</f>
        <v>3415.5</v>
      </c>
      <c r="P51" s="33">
        <f>Ocupacao_Calendario!M51*C51*31</f>
        <v>3208.5</v>
      </c>
      <c r="Q51" s="33">
        <f t="shared" si="1"/>
        <v>33967.55</v>
      </c>
      <c r="R51" s="33">
        <f>IFS(D51=2,vacation_home_main_costs!$M$2,D51=3,vacation_home_main_costs!$M$3,D51=4,vacation_home_main_costs!$M$4,D51=5,vacation_home_main_costs!$M$5,D51=6,vacation_home_main_costs!$M$6)</f>
        <v>40660</v>
      </c>
      <c r="S51" s="33">
        <f t="shared" si="6"/>
        <v>-6692.45</v>
      </c>
      <c r="T51" s="34" t="str">
        <f t="shared" si="3"/>
        <v>Prejuizo</v>
      </c>
    </row>
    <row r="52" ht="12.75" customHeight="1">
      <c r="A52" s="8">
        <v>1.2112853E7</v>
      </c>
      <c r="B52" s="30" t="s">
        <v>96</v>
      </c>
      <c r="C52" s="11">
        <v>140.0</v>
      </c>
      <c r="D52" s="24">
        <v>5.0</v>
      </c>
      <c r="E52" s="33">
        <f>Ocupacao_Calendario!B52*C52*31</f>
        <v>4296.6</v>
      </c>
      <c r="F52" s="33">
        <f>Ocupacao_Calendario!C52*C52*28</f>
        <v>3724</v>
      </c>
      <c r="G52" s="33">
        <f>Ocupacao_Calendario!D52*C52*31</f>
        <v>2690.8</v>
      </c>
      <c r="H52" s="33">
        <f>Ocupacao_Calendario!E52*C52*30</f>
        <v>3402</v>
      </c>
      <c r="I52" s="33">
        <f>Ocupacao_Calendario!F52*C52*31</f>
        <v>2126.6</v>
      </c>
      <c r="J52" s="33">
        <f>Ocupacao_Calendario!G52*C52*30</f>
        <v>2730</v>
      </c>
      <c r="K52" s="33">
        <f>Ocupacao_Calendario!H52*C52*31</f>
        <v>3949.4</v>
      </c>
      <c r="L52" s="33">
        <f>Ocupacao_Calendario!I52*C52*31</f>
        <v>3862.6</v>
      </c>
      <c r="M52" s="33">
        <f>Ocupacao_Calendario!J52*C52*30</f>
        <v>4200</v>
      </c>
      <c r="N52" s="33">
        <f>Ocupacao_Calendario!K52*C52*31</f>
        <v>3689</v>
      </c>
      <c r="O52" s="33">
        <f>Ocupacao_Calendario!L52*C52*30</f>
        <v>4158</v>
      </c>
      <c r="P52" s="33">
        <f>Ocupacao_Calendario!M52*C52*31</f>
        <v>3385.2</v>
      </c>
      <c r="Q52" s="33">
        <f t="shared" si="1"/>
        <v>42214.2</v>
      </c>
      <c r="R52" s="33">
        <f>IFS(D52=2,vacation_home_main_costs!$M$2,D52=3,vacation_home_main_costs!$M$3,D52=4,vacation_home_main_costs!$M$4,D52=5,vacation_home_main_costs!$M$5,D52=6,vacation_home_main_costs!$M$6)</f>
        <v>45400</v>
      </c>
      <c r="S52" s="33">
        <f t="shared" si="6"/>
        <v>-3185.8</v>
      </c>
      <c r="T52" s="34" t="str">
        <f t="shared" si="3"/>
        <v>Prejuizo</v>
      </c>
    </row>
    <row r="53" ht="12.75" customHeight="1">
      <c r="A53" s="8">
        <v>1.382121E7</v>
      </c>
      <c r="B53" s="30" t="s">
        <v>97</v>
      </c>
      <c r="C53" s="11">
        <v>179.0</v>
      </c>
      <c r="D53" s="24">
        <v>5.0</v>
      </c>
      <c r="E53" s="33">
        <f>Ocupacao_Calendario!B53*C53*31</f>
        <v>5105.08</v>
      </c>
      <c r="F53" s="33">
        <f>Ocupacao_Calendario!C53*C53*28</f>
        <v>4310.32</v>
      </c>
      <c r="G53" s="33">
        <f>Ocupacao_Calendario!D53*C53*31</f>
        <v>2719.01</v>
      </c>
      <c r="H53" s="33">
        <f>Ocupacao_Calendario!E53*C53*30</f>
        <v>2416.5</v>
      </c>
      <c r="I53" s="33">
        <f>Ocupacao_Calendario!F53*C53*31</f>
        <v>3828.81</v>
      </c>
      <c r="J53" s="33">
        <f>Ocupacao_Calendario!G53*C53*30</f>
        <v>3597.9</v>
      </c>
      <c r="K53" s="33">
        <f>Ocupacao_Calendario!H53*C53*31</f>
        <v>4106.26</v>
      </c>
      <c r="L53" s="33">
        <f>Ocupacao_Calendario!I53*C53*31</f>
        <v>5049.59</v>
      </c>
      <c r="M53" s="33">
        <f>Ocupacao_Calendario!J53*C53*30</f>
        <v>4671.9</v>
      </c>
      <c r="N53" s="33">
        <f>Ocupacao_Calendario!K53*C53*31</f>
        <v>4994.1</v>
      </c>
      <c r="O53" s="33">
        <f>Ocupacao_Calendario!L53*C53*30</f>
        <v>3973.8</v>
      </c>
      <c r="P53" s="33">
        <f>Ocupacao_Calendario!M53*C53*31</f>
        <v>4883.12</v>
      </c>
      <c r="Q53" s="33">
        <f t="shared" si="1"/>
        <v>49656.39</v>
      </c>
      <c r="R53" s="33">
        <f>IFS(D53=2,vacation_home_main_costs!$M$2,D53=3,vacation_home_main_costs!$M$3,D53=4,vacation_home_main_costs!$M$4,D53=5,vacation_home_main_costs!$M$5,D53=6,vacation_home_main_costs!$M$6)</f>
        <v>45400</v>
      </c>
      <c r="S53" s="33">
        <f t="shared" si="6"/>
        <v>4256.39</v>
      </c>
      <c r="T53" s="34" t="str">
        <f t="shared" si="3"/>
        <v>Lucro</v>
      </c>
    </row>
    <row r="54" ht="12.75" customHeight="1">
      <c r="A54" s="8">
        <v>1.6847375E7</v>
      </c>
      <c r="B54" s="30" t="s">
        <v>98</v>
      </c>
      <c r="C54" s="11">
        <v>176.0</v>
      </c>
      <c r="D54" s="24">
        <v>5.0</v>
      </c>
      <c r="E54" s="33">
        <f>Ocupacao_Calendario!B54*C54*31</f>
        <v>4364.8</v>
      </c>
      <c r="F54" s="33">
        <f>Ocupacao_Calendario!C54*C54*28</f>
        <v>3745.28</v>
      </c>
      <c r="G54" s="33">
        <f>Ocupacao_Calendario!D54*C54*31</f>
        <v>3764.64</v>
      </c>
      <c r="H54" s="33">
        <f>Ocupacao_Calendario!E54*C54*30</f>
        <v>4171.2</v>
      </c>
      <c r="I54" s="33">
        <f>Ocupacao_Calendario!F54*C54*31</f>
        <v>4583.04</v>
      </c>
      <c r="J54" s="33">
        <f>Ocupacao_Calendario!G54*C54*30</f>
        <v>4963.2</v>
      </c>
      <c r="K54" s="33">
        <f>Ocupacao_Calendario!H54*C54*31</f>
        <v>4364.8</v>
      </c>
      <c r="L54" s="33">
        <f>Ocupacao_Calendario!I54*C54*31</f>
        <v>5401.44</v>
      </c>
      <c r="M54" s="33">
        <f>Ocupacao_Calendario!J54*C54*30</f>
        <v>4329.6</v>
      </c>
      <c r="N54" s="33">
        <f>Ocupacao_Calendario!K54*C54*31</f>
        <v>4637.6</v>
      </c>
      <c r="O54" s="33">
        <f>Ocupacao_Calendario!L54*C54*30</f>
        <v>4804.8</v>
      </c>
      <c r="P54" s="33">
        <f>Ocupacao_Calendario!M54*C54*31</f>
        <v>4092</v>
      </c>
      <c r="Q54" s="33">
        <f t="shared" si="1"/>
        <v>53222.4</v>
      </c>
      <c r="R54" s="33">
        <f>IFS(D54=2,vacation_home_main_costs!$M$2,D54=3,vacation_home_main_costs!$M$3,D54=4,vacation_home_main_costs!$M$4,D54=5,vacation_home_main_costs!$M$5,D54=6,vacation_home_main_costs!$M$6)</f>
        <v>45400</v>
      </c>
      <c r="S54" s="33">
        <f t="shared" si="6"/>
        <v>7822.4</v>
      </c>
      <c r="T54" s="34" t="str">
        <f t="shared" si="3"/>
        <v>Lucro</v>
      </c>
    </row>
    <row r="55" ht="12.75" customHeight="1">
      <c r="A55" s="8">
        <v>1.9522947E7</v>
      </c>
      <c r="B55" s="30" t="s">
        <v>99</v>
      </c>
      <c r="C55" s="11">
        <v>159.0</v>
      </c>
      <c r="D55" s="24">
        <v>5.0</v>
      </c>
      <c r="E55" s="33">
        <f>Ocupacao_Calendario!B55*C55*31</f>
        <v>4041.78</v>
      </c>
      <c r="F55" s="33">
        <f>Ocupacao_Calendario!C55*C55*28</f>
        <v>3294.48</v>
      </c>
      <c r="G55" s="33">
        <f>Ocupacao_Calendario!D55*C55*31</f>
        <v>2661.66</v>
      </c>
      <c r="H55" s="33">
        <f>Ocupacao_Calendario!E55*C55*30</f>
        <v>2766.6</v>
      </c>
      <c r="I55" s="33">
        <f>Ocupacao_Calendario!F55*C55*31</f>
        <v>2020.89</v>
      </c>
      <c r="J55" s="33">
        <f>Ocupacao_Calendario!G55*C55*30</f>
        <v>4674.6</v>
      </c>
      <c r="K55" s="33">
        <f>Ocupacao_Calendario!H55*C55*31</f>
        <v>3943.2</v>
      </c>
      <c r="L55" s="33">
        <f>Ocupacao_Calendario!I55*C55*31</f>
        <v>4189.65</v>
      </c>
      <c r="M55" s="33">
        <f>Ocupacao_Calendario!J55*C55*30</f>
        <v>4245.3</v>
      </c>
      <c r="N55" s="33">
        <f>Ocupacao_Calendario!K55*C55*31</f>
        <v>4781.13</v>
      </c>
      <c r="O55" s="33">
        <f>Ocupacao_Calendario!L55*C55*30</f>
        <v>4340.7</v>
      </c>
      <c r="P55" s="33">
        <f>Ocupacao_Calendario!M55*C55*31</f>
        <v>4288.23</v>
      </c>
      <c r="Q55" s="33">
        <f t="shared" si="1"/>
        <v>45248.22</v>
      </c>
      <c r="R55" s="33">
        <f>IFS(D55=2,vacation_home_main_costs!$M$2,D55=3,vacation_home_main_costs!$M$3,D55=4,vacation_home_main_costs!$M$4,D55=5,vacation_home_main_costs!$M$5,D55=6,vacation_home_main_costs!$M$6)</f>
        <v>45400</v>
      </c>
      <c r="S55" s="33">
        <f t="shared" si="6"/>
        <v>-151.78</v>
      </c>
      <c r="T55" s="34" t="str">
        <f t="shared" si="3"/>
        <v>Prejuizo</v>
      </c>
    </row>
    <row r="56" ht="12.75" customHeight="1">
      <c r="A56" s="8">
        <v>2.1087893E7</v>
      </c>
      <c r="B56" s="30" t="s">
        <v>100</v>
      </c>
      <c r="C56" s="11">
        <v>89.0</v>
      </c>
      <c r="D56" s="24">
        <v>5.0</v>
      </c>
      <c r="E56" s="33">
        <f>Ocupacao_Calendario!B56*C56*31</f>
        <v>1958.89</v>
      </c>
      <c r="F56" s="33">
        <f>Ocupacao_Calendario!C56*C56*28</f>
        <v>2168.04</v>
      </c>
      <c r="G56" s="33">
        <f>Ocupacao_Calendario!D56*C56*31</f>
        <v>1793.35</v>
      </c>
      <c r="H56" s="33">
        <f>Ocupacao_Calendario!E56*C56*30</f>
        <v>1495.2</v>
      </c>
      <c r="I56" s="33">
        <f>Ocupacao_Calendario!F56*C56*31</f>
        <v>2124.43</v>
      </c>
      <c r="J56" s="33">
        <f>Ocupacao_Calendario!G56*C56*30</f>
        <v>1949.1</v>
      </c>
      <c r="K56" s="33">
        <f>Ocupacao_Calendario!H56*C56*31</f>
        <v>1958.89</v>
      </c>
      <c r="L56" s="33">
        <f>Ocupacao_Calendario!I56*C56*31</f>
        <v>2152.02</v>
      </c>
      <c r="M56" s="33">
        <f>Ocupacao_Calendario!J56*C56*30</f>
        <v>2002.5</v>
      </c>
      <c r="N56" s="33">
        <f>Ocupacao_Calendario!K56*C56*31</f>
        <v>2179.61</v>
      </c>
      <c r="O56" s="33">
        <f>Ocupacao_Calendario!L56*C56*30</f>
        <v>2376.3</v>
      </c>
      <c r="P56" s="33">
        <f>Ocupacao_Calendario!M56*C56*31</f>
        <v>2014.07</v>
      </c>
      <c r="Q56" s="33">
        <f t="shared" si="1"/>
        <v>24172.4</v>
      </c>
      <c r="R56" s="33">
        <f>IFS(D56=2,vacation_home_main_costs!$M$2,D56=3,vacation_home_main_costs!$M$3,D56=4,vacation_home_main_costs!$M$4,D56=5,vacation_home_main_costs!$M$5,D56=6,vacation_home_main_costs!$M$6)</f>
        <v>45400</v>
      </c>
      <c r="S56" s="33">
        <f t="shared" si="6"/>
        <v>-21227.6</v>
      </c>
      <c r="T56" s="34" t="str">
        <f t="shared" si="3"/>
        <v>Prejuizo</v>
      </c>
    </row>
    <row r="57" ht="12.75" customHeight="1">
      <c r="A57" s="8">
        <v>1.4340339E7</v>
      </c>
      <c r="B57" s="30" t="s">
        <v>101</v>
      </c>
      <c r="C57" s="11">
        <v>140.0</v>
      </c>
      <c r="D57" s="24">
        <v>6.0</v>
      </c>
      <c r="E57" s="33">
        <f>Ocupacao_Calendario!B57*C57*31</f>
        <v>2994.6</v>
      </c>
      <c r="F57" s="33">
        <f>Ocupacao_Calendario!C57*C57*28</f>
        <v>3253.6</v>
      </c>
      <c r="G57" s="33">
        <f>Ocupacao_Calendario!D57*C57*31</f>
        <v>3428.6</v>
      </c>
      <c r="H57" s="33">
        <f>Ocupacao_Calendario!E57*C57*30</f>
        <v>3612</v>
      </c>
      <c r="I57" s="33">
        <f>Ocupacao_Calendario!F57*C57*31</f>
        <v>2604</v>
      </c>
      <c r="J57" s="33">
        <f>Ocupacao_Calendario!G57*C57*30</f>
        <v>2982</v>
      </c>
      <c r="K57" s="33">
        <f>Ocupacao_Calendario!H57*C57*31</f>
        <v>4209.8</v>
      </c>
      <c r="L57" s="33">
        <f>Ocupacao_Calendario!I57*C57*31</f>
        <v>2994.6</v>
      </c>
      <c r="M57" s="33">
        <f>Ocupacao_Calendario!J57*C57*30</f>
        <v>3402</v>
      </c>
      <c r="N57" s="33">
        <f>Ocupacao_Calendario!K57*C57*31</f>
        <v>4296.6</v>
      </c>
      <c r="O57" s="33">
        <f>Ocupacao_Calendario!L57*C57*30</f>
        <v>3276</v>
      </c>
      <c r="P57" s="33">
        <f>Ocupacao_Calendario!M57*C57*31</f>
        <v>3472</v>
      </c>
      <c r="Q57" s="33">
        <f t="shared" si="1"/>
        <v>40525.8</v>
      </c>
      <c r="R57" s="33">
        <f>IFS(D57=2,vacation_home_main_costs!$M$2,D57=3,vacation_home_main_costs!$M$3,D57=4,vacation_home_main_costs!$M$4,D57=5,vacation_home_main_costs!$M$5,D57=6,vacation_home_main_costs!$M$6)</f>
        <v>51900</v>
      </c>
      <c r="S57" s="33">
        <f t="shared" si="6"/>
        <v>-11374.2</v>
      </c>
      <c r="T57" s="34" t="str">
        <f t="shared" si="3"/>
        <v>Prejuizo</v>
      </c>
    </row>
    <row r="58" ht="12.75" customHeight="1">
      <c r="A58" s="8">
        <v>2.0660569E7</v>
      </c>
      <c r="B58" s="30" t="s">
        <v>102</v>
      </c>
      <c r="C58" s="11">
        <v>239.0</v>
      </c>
      <c r="D58" s="24">
        <v>7.0</v>
      </c>
      <c r="E58" s="33">
        <f>Ocupacao_Calendario!B58*C58*31</f>
        <v>5927.2</v>
      </c>
      <c r="F58" s="33">
        <f>Ocupacao_Calendario!C58*C58*28</f>
        <v>6692</v>
      </c>
      <c r="G58" s="33">
        <f>Ocupacao_Calendario!D58*C58*31</f>
        <v>5556.75</v>
      </c>
      <c r="H58" s="33">
        <f>Ocupacao_Calendario!E58*C58*30</f>
        <v>4588.8</v>
      </c>
      <c r="I58" s="33">
        <f>Ocupacao_Calendario!F58*C58*31</f>
        <v>3852.68</v>
      </c>
      <c r="J58" s="33">
        <f>Ocupacao_Calendario!G58*C58*30</f>
        <v>6237.9</v>
      </c>
      <c r="K58" s="33">
        <f>Ocupacao_Calendario!H58*C58*31</f>
        <v>6594.01</v>
      </c>
      <c r="L58" s="33">
        <f>Ocupacao_Calendario!I58*C58*31</f>
        <v>7409</v>
      </c>
      <c r="M58" s="33">
        <f>Ocupacao_Calendario!J58*C58*30</f>
        <v>6166.2</v>
      </c>
      <c r="N58" s="33">
        <f>Ocupacao_Calendario!K58*C58*31</f>
        <v>6519.92</v>
      </c>
      <c r="O58" s="33">
        <f>Ocupacao_Calendario!L58*C58*30</f>
        <v>5736</v>
      </c>
      <c r="P58" s="33">
        <f>Ocupacao_Calendario!M58*C58*31</f>
        <v>7334.91</v>
      </c>
      <c r="Q58" s="33">
        <f t="shared" si="1"/>
        <v>72615.37</v>
      </c>
      <c r="R58" s="37" t="str">
        <f>IFS(D58=2,vacation_home_main_costs!$M$2,D58=3,vacation_home_main_costs!$M$3,D58=4,vacation_home_main_costs!$M$4,D58=5,vacation_home_main_costs!$M$5,D58=6,vacation_home_main_costs!$M$6)</f>
        <v>#N/A</v>
      </c>
      <c r="S58" s="38" t="s">
        <v>55</v>
      </c>
      <c r="T58" s="34" t="str">
        <f t="shared" si="3"/>
        <v>Lucro</v>
      </c>
    </row>
    <row r="59" ht="12.75" customHeight="1">
      <c r="A59" s="8">
        <v>1.4931746E7</v>
      </c>
      <c r="B59" s="30" t="s">
        <v>103</v>
      </c>
      <c r="C59" s="11">
        <v>120.0</v>
      </c>
      <c r="D59" s="24">
        <v>4.0</v>
      </c>
      <c r="E59" s="33">
        <f>Ocupacao_Calendario!B59*C59*31</f>
        <v>2678.4</v>
      </c>
      <c r="F59" s="33">
        <f>Ocupacao_Calendario!C59*C59*28</f>
        <v>2923.2</v>
      </c>
      <c r="G59" s="33">
        <f>Ocupacao_Calendario!D59*C59*31</f>
        <v>2418</v>
      </c>
      <c r="H59" s="33">
        <f>Ocupacao_Calendario!E59*C59*30</f>
        <v>1764</v>
      </c>
      <c r="I59" s="33">
        <f>Ocupacao_Calendario!F59*C59*31</f>
        <v>2641.2</v>
      </c>
      <c r="J59" s="33">
        <f>Ocupacao_Calendario!G59*C59*30</f>
        <v>2880</v>
      </c>
      <c r="K59" s="33">
        <f>Ocupacao_Calendario!H59*C59*31</f>
        <v>3571.2</v>
      </c>
      <c r="L59" s="33">
        <f>Ocupacao_Calendario!I59*C59*31</f>
        <v>3645.6</v>
      </c>
      <c r="M59" s="33">
        <f>Ocupacao_Calendario!J59*C59*30</f>
        <v>3492</v>
      </c>
      <c r="N59" s="33">
        <f>Ocupacao_Calendario!K59*C59*31</f>
        <v>3013.2</v>
      </c>
      <c r="O59" s="33">
        <f>Ocupacao_Calendario!L59*C59*30</f>
        <v>2772</v>
      </c>
      <c r="P59" s="33">
        <f>Ocupacao_Calendario!M59*C59*31</f>
        <v>3720</v>
      </c>
      <c r="Q59" s="33">
        <f t="shared" si="1"/>
        <v>35518.8</v>
      </c>
      <c r="R59" s="33">
        <f>IFS(D59=2,vacation_home_main_costs!$M$2,D59=3,vacation_home_main_costs!$M$3,D59=4,vacation_home_main_costs!$M$4,D59=5,vacation_home_main_costs!$M$5,D59=6,vacation_home_main_costs!$M$6)</f>
        <v>40660</v>
      </c>
      <c r="S59" s="33">
        <f t="shared" ref="S59:S85" si="7">Q59-R59</f>
        <v>-5141.2</v>
      </c>
      <c r="T59" s="34" t="str">
        <f t="shared" si="3"/>
        <v>Prejuizo</v>
      </c>
    </row>
    <row r="60" ht="12.75" customHeight="1">
      <c r="A60" s="8">
        <v>1.965384E7</v>
      </c>
      <c r="B60" s="30" t="s">
        <v>104</v>
      </c>
      <c r="C60" s="11">
        <v>142.0</v>
      </c>
      <c r="D60" s="24">
        <v>4.0</v>
      </c>
      <c r="E60" s="33">
        <f>Ocupacao_Calendario!B60*C60*31</f>
        <v>3697.68</v>
      </c>
      <c r="F60" s="33">
        <f>Ocupacao_Calendario!C60*C60*28</f>
        <v>2783.2</v>
      </c>
      <c r="G60" s="33">
        <f>Ocupacao_Calendario!D60*C60*31</f>
        <v>2112.96</v>
      </c>
      <c r="H60" s="33">
        <f>Ocupacao_Calendario!E60*C60*30</f>
        <v>3748.8</v>
      </c>
      <c r="I60" s="33">
        <f>Ocupacao_Calendario!F60*C60*31</f>
        <v>3169.44</v>
      </c>
      <c r="J60" s="33">
        <f>Ocupacao_Calendario!G60*C60*30</f>
        <v>3067.2</v>
      </c>
      <c r="K60" s="33">
        <f>Ocupacao_Calendario!H60*C60*31</f>
        <v>3433.56</v>
      </c>
      <c r="L60" s="33">
        <f>Ocupacao_Calendario!I60*C60*31</f>
        <v>2993.36</v>
      </c>
      <c r="M60" s="33">
        <f>Ocupacao_Calendario!J60*C60*30</f>
        <v>3621</v>
      </c>
      <c r="N60" s="33">
        <f>Ocupacao_Calendario!K60*C60*31</f>
        <v>3961.8</v>
      </c>
      <c r="O60" s="33">
        <f>Ocupacao_Calendario!L60*C60*30</f>
        <v>4217.4</v>
      </c>
      <c r="P60" s="33">
        <f>Ocupacao_Calendario!M60*C60*31</f>
        <v>4402</v>
      </c>
      <c r="Q60" s="33">
        <f t="shared" si="1"/>
        <v>41208.4</v>
      </c>
      <c r="R60" s="33">
        <f>IFS(D60=2,vacation_home_main_costs!$M$2,D60=3,vacation_home_main_costs!$M$3,D60=4,vacation_home_main_costs!$M$4,D60=5,vacation_home_main_costs!$M$5,D60=6,vacation_home_main_costs!$M$6)</f>
        <v>40660</v>
      </c>
      <c r="S60" s="33">
        <f t="shared" si="7"/>
        <v>548.4</v>
      </c>
      <c r="T60" s="34" t="str">
        <f t="shared" si="3"/>
        <v>Lucro</v>
      </c>
    </row>
    <row r="61" ht="12.75" customHeight="1">
      <c r="A61" s="8">
        <v>1.969239E7</v>
      </c>
      <c r="B61" s="30" t="s">
        <v>105</v>
      </c>
      <c r="C61" s="11">
        <v>189.0</v>
      </c>
      <c r="D61" s="24">
        <v>6.0</v>
      </c>
      <c r="E61" s="33">
        <f>Ocupacao_Calendario!B61*C61*31</f>
        <v>3632.58</v>
      </c>
      <c r="F61" s="33">
        <f>Ocupacao_Calendario!C61*C61*28</f>
        <v>3810.24</v>
      </c>
      <c r="G61" s="33">
        <f>Ocupacao_Calendario!D61*C61*31</f>
        <v>2988.09</v>
      </c>
      <c r="H61" s="33">
        <f>Ocupacao_Calendario!E61*C61*30</f>
        <v>4536</v>
      </c>
      <c r="I61" s="33">
        <f>Ocupacao_Calendario!F61*C61*31</f>
        <v>3691.17</v>
      </c>
      <c r="J61" s="33">
        <f>Ocupacao_Calendario!G61*C61*30</f>
        <v>4649.4</v>
      </c>
      <c r="K61" s="33">
        <f>Ocupacao_Calendario!H61*C61*31</f>
        <v>5566.05</v>
      </c>
      <c r="L61" s="33">
        <f>Ocupacao_Calendario!I61*C61*31</f>
        <v>5624.64</v>
      </c>
      <c r="M61" s="33">
        <f>Ocupacao_Calendario!J61*C61*30</f>
        <v>5443.2</v>
      </c>
      <c r="N61" s="33">
        <f>Ocupacao_Calendario!K61*C61*31</f>
        <v>4628.61</v>
      </c>
      <c r="O61" s="33">
        <f>Ocupacao_Calendario!L61*C61*30</f>
        <v>5499.9</v>
      </c>
      <c r="P61" s="33">
        <f>Ocupacao_Calendario!M61*C61*31</f>
        <v>3984.12</v>
      </c>
      <c r="Q61" s="33">
        <f t="shared" si="1"/>
        <v>54054</v>
      </c>
      <c r="R61" s="33">
        <f>IFS(D61=2,vacation_home_main_costs!$M$2,D61=3,vacation_home_main_costs!$M$3,D61=4,vacation_home_main_costs!$M$4,D61=5,vacation_home_main_costs!$M$5,D61=6,vacation_home_main_costs!$M$6)</f>
        <v>51900</v>
      </c>
      <c r="S61" s="33">
        <f t="shared" si="7"/>
        <v>2154</v>
      </c>
      <c r="T61" s="34" t="str">
        <f t="shared" si="3"/>
        <v>Lucro</v>
      </c>
    </row>
    <row r="62" ht="12.75" customHeight="1">
      <c r="A62" s="8">
        <v>3152957.0</v>
      </c>
      <c r="B62" s="30" t="s">
        <v>106</v>
      </c>
      <c r="C62" s="11">
        <v>92.0</v>
      </c>
      <c r="D62" s="24">
        <v>3.0</v>
      </c>
      <c r="E62" s="33">
        <f>Ocupacao_Calendario!B62*C62*31</f>
        <v>2766.44</v>
      </c>
      <c r="F62" s="33">
        <f>Ocupacao_Calendario!C62*C62*28</f>
        <v>2550.24</v>
      </c>
      <c r="G62" s="33">
        <f>Ocupacao_Calendario!D62*C62*31</f>
        <v>2224.56</v>
      </c>
      <c r="H62" s="33">
        <f>Ocupacao_Calendario!E62*C62*30</f>
        <v>1932</v>
      </c>
      <c r="I62" s="33">
        <f>Ocupacao_Calendario!F62*C62*31</f>
        <v>1311.92</v>
      </c>
      <c r="J62" s="33">
        <f>Ocupacao_Calendario!G62*C62*30</f>
        <v>2594.4</v>
      </c>
      <c r="K62" s="33">
        <f>Ocupacao_Calendario!H62*C62*31</f>
        <v>2110.48</v>
      </c>
      <c r="L62" s="33">
        <f>Ocupacao_Calendario!I62*C62*31</f>
        <v>2823.48</v>
      </c>
      <c r="M62" s="33">
        <f>Ocupacao_Calendario!J62*C62*30</f>
        <v>2704.8</v>
      </c>
      <c r="N62" s="33">
        <f>Ocupacao_Calendario!K62*C62*31</f>
        <v>2310.12</v>
      </c>
      <c r="O62" s="33">
        <f>Ocupacao_Calendario!L62*C62*30</f>
        <v>2346</v>
      </c>
      <c r="P62" s="33">
        <f>Ocupacao_Calendario!M62*C62*31</f>
        <v>2652.36</v>
      </c>
      <c r="Q62" s="33">
        <f t="shared" si="1"/>
        <v>28326.8</v>
      </c>
      <c r="R62" s="33">
        <f>IFS(D62=2,vacation_home_main_costs!$M$2,D62=3,vacation_home_main_costs!$M$3,D62=4,vacation_home_main_costs!$M$4,D62=5,vacation_home_main_costs!$M$5,D62=6,vacation_home_main_costs!$M$6)</f>
        <v>34800</v>
      </c>
      <c r="S62" s="33">
        <f t="shared" si="7"/>
        <v>-6473.2</v>
      </c>
      <c r="T62" s="34" t="str">
        <f t="shared" si="3"/>
        <v>Prejuizo</v>
      </c>
    </row>
    <row r="63" ht="12.75" customHeight="1">
      <c r="A63" s="8">
        <v>8932762.0</v>
      </c>
      <c r="B63" s="30" t="s">
        <v>107</v>
      </c>
      <c r="C63" s="11">
        <v>135.0</v>
      </c>
      <c r="D63" s="24">
        <v>2.0</v>
      </c>
      <c r="E63" s="33">
        <f>Ocupacao_Calendario!B63*C63*31</f>
        <v>2929.5</v>
      </c>
      <c r="F63" s="33">
        <f>Ocupacao_Calendario!C63*C63*28</f>
        <v>3402</v>
      </c>
      <c r="G63" s="33">
        <f>Ocupacao_Calendario!D63*C63*31</f>
        <v>2301.75</v>
      </c>
      <c r="H63" s="33">
        <f>Ocupacao_Calendario!E63*C63*30</f>
        <v>3199.5</v>
      </c>
      <c r="I63" s="33">
        <f>Ocupacao_Calendario!F63*C63*31</f>
        <v>1715.85</v>
      </c>
      <c r="J63" s="33">
        <f>Ocupacao_Calendario!G63*C63*30</f>
        <v>2673</v>
      </c>
      <c r="K63" s="33">
        <f>Ocupacao_Calendario!H63*C63*31</f>
        <v>4185</v>
      </c>
      <c r="L63" s="33">
        <f>Ocupacao_Calendario!I63*C63*31</f>
        <v>3557.25</v>
      </c>
      <c r="M63" s="33">
        <f>Ocupacao_Calendario!J63*C63*30</f>
        <v>3766.5</v>
      </c>
      <c r="N63" s="33">
        <f>Ocupacao_Calendario!K63*C63*31</f>
        <v>3766.5</v>
      </c>
      <c r="O63" s="33">
        <f>Ocupacao_Calendario!L63*C63*30</f>
        <v>3321</v>
      </c>
      <c r="P63" s="33">
        <f>Ocupacao_Calendario!M63*C63*31</f>
        <v>3306.15</v>
      </c>
      <c r="Q63" s="33">
        <f t="shared" si="1"/>
        <v>38124</v>
      </c>
      <c r="R63" s="33">
        <f>IFS(D63=2,vacation_home_main_costs!$M$2,D63=3,vacation_home_main_costs!$M$3,D63=4,vacation_home_main_costs!$M$4,D63=5,vacation_home_main_costs!$M$5,D63=6,vacation_home_main_costs!$M$6)</f>
        <v>31100</v>
      </c>
      <c r="S63" s="33">
        <f t="shared" si="7"/>
        <v>7024</v>
      </c>
      <c r="T63" s="34" t="str">
        <f t="shared" si="3"/>
        <v>Lucro</v>
      </c>
    </row>
    <row r="64" ht="12.75" customHeight="1">
      <c r="A64" s="8">
        <v>1.7432218E7</v>
      </c>
      <c r="B64" s="30" t="s">
        <v>108</v>
      </c>
      <c r="C64" s="11">
        <v>156.0</v>
      </c>
      <c r="D64" s="24">
        <v>4.0</v>
      </c>
      <c r="E64" s="33">
        <f>Ocupacao_Calendario!B64*C64*31</f>
        <v>3191.76</v>
      </c>
      <c r="F64" s="33">
        <f>Ocupacao_Calendario!C64*C64*28</f>
        <v>3974.88</v>
      </c>
      <c r="G64" s="33">
        <f>Ocupacao_Calendario!D64*C64*31</f>
        <v>2272.92</v>
      </c>
      <c r="H64" s="33">
        <f>Ocupacao_Calendario!E64*C64*30</f>
        <v>3322.8</v>
      </c>
      <c r="I64" s="33">
        <f>Ocupacao_Calendario!F64*C64*31</f>
        <v>4062.24</v>
      </c>
      <c r="J64" s="33">
        <f>Ocupacao_Calendario!G64*C64*30</f>
        <v>3697.2</v>
      </c>
      <c r="K64" s="33">
        <f>Ocupacao_Calendario!H64*C64*31</f>
        <v>3530.28</v>
      </c>
      <c r="L64" s="33">
        <f>Ocupacao_Calendario!I64*C64*31</f>
        <v>3385.2</v>
      </c>
      <c r="M64" s="33">
        <f>Ocupacao_Calendario!J64*C64*30</f>
        <v>3510</v>
      </c>
      <c r="N64" s="33">
        <f>Ocupacao_Calendario!K64*C64*31</f>
        <v>3578.64</v>
      </c>
      <c r="O64" s="33">
        <f>Ocupacao_Calendario!L64*C64*30</f>
        <v>3978</v>
      </c>
      <c r="P64" s="33">
        <f>Ocupacao_Calendario!M64*C64*31</f>
        <v>4158.96</v>
      </c>
      <c r="Q64" s="33">
        <f t="shared" si="1"/>
        <v>42662.88</v>
      </c>
      <c r="R64" s="33">
        <f>IFS(D64=2,vacation_home_main_costs!$M$2,D64=3,vacation_home_main_costs!$M$3,D64=4,vacation_home_main_costs!$M$4,D64=5,vacation_home_main_costs!$M$5,D64=6,vacation_home_main_costs!$M$6)</f>
        <v>40660</v>
      </c>
      <c r="S64" s="33">
        <f t="shared" si="7"/>
        <v>2002.88</v>
      </c>
      <c r="T64" s="34" t="str">
        <f t="shared" si="3"/>
        <v>Lucro</v>
      </c>
    </row>
    <row r="65" ht="12.75" customHeight="1">
      <c r="A65" s="8">
        <v>2.0653003E7</v>
      </c>
      <c r="B65" s="30" t="s">
        <v>109</v>
      </c>
      <c r="C65" s="11">
        <v>109.0</v>
      </c>
      <c r="D65" s="24">
        <v>4.0</v>
      </c>
      <c r="E65" s="33">
        <f>Ocupacao_Calendario!B65*C65*31</f>
        <v>2399.09</v>
      </c>
      <c r="F65" s="33">
        <f>Ocupacao_Calendario!C65*C65*28</f>
        <v>2990.96</v>
      </c>
      <c r="G65" s="33">
        <f>Ocupacao_Calendario!D65*C65*31</f>
        <v>2297.72</v>
      </c>
      <c r="H65" s="33">
        <f>Ocupacao_Calendario!E65*C65*30</f>
        <v>2517.9</v>
      </c>
      <c r="I65" s="33">
        <f>Ocupacao_Calendario!F65*C65*31</f>
        <v>1554.34</v>
      </c>
      <c r="J65" s="33">
        <f>Ocupacao_Calendario!G65*C65*30</f>
        <v>2485.2</v>
      </c>
      <c r="K65" s="33">
        <f>Ocupacao_Calendario!H65*C65*31</f>
        <v>2973.52</v>
      </c>
      <c r="L65" s="33">
        <f>Ocupacao_Calendario!I65*C65*31</f>
        <v>3311.42</v>
      </c>
      <c r="M65" s="33">
        <f>Ocupacao_Calendario!J65*C65*30</f>
        <v>2550.6</v>
      </c>
      <c r="N65" s="33">
        <f>Ocupacao_Calendario!K65*C65*31</f>
        <v>2838.36</v>
      </c>
      <c r="O65" s="33">
        <f>Ocupacao_Calendario!L65*C65*30</f>
        <v>2648.7</v>
      </c>
      <c r="P65" s="33">
        <f>Ocupacao_Calendario!M65*C65*31</f>
        <v>2838.36</v>
      </c>
      <c r="Q65" s="33">
        <f t="shared" si="1"/>
        <v>31406.17</v>
      </c>
      <c r="R65" s="33">
        <f>IFS(D65=2,vacation_home_main_costs!$M$2,D65=3,vacation_home_main_costs!$M$3,D65=4,vacation_home_main_costs!$M$4,D65=5,vacation_home_main_costs!$M$5,D65=6,vacation_home_main_costs!$M$6)</f>
        <v>40660</v>
      </c>
      <c r="S65" s="33">
        <f t="shared" si="7"/>
        <v>-9253.83</v>
      </c>
      <c r="T65" s="34" t="str">
        <f t="shared" si="3"/>
        <v>Prejuizo</v>
      </c>
    </row>
    <row r="66" ht="12.75" customHeight="1">
      <c r="A66" s="8">
        <v>2.0815316E7</v>
      </c>
      <c r="B66" s="30" t="s">
        <v>110</v>
      </c>
      <c r="C66" s="11">
        <v>159.0</v>
      </c>
      <c r="D66" s="24">
        <v>5.0</v>
      </c>
      <c r="E66" s="33">
        <f>Ocupacao_Calendario!B66*C66*31</f>
        <v>4189.65</v>
      </c>
      <c r="F66" s="33">
        <f>Ocupacao_Calendario!C66*C66*28</f>
        <v>3650.64</v>
      </c>
      <c r="G66" s="33">
        <f>Ocupacao_Calendario!D66*C66*31</f>
        <v>3105.27</v>
      </c>
      <c r="H66" s="33">
        <f>Ocupacao_Calendario!E66*C66*30</f>
        <v>4054.5</v>
      </c>
      <c r="I66" s="33">
        <f>Ocupacao_Calendario!F66*C66*31</f>
        <v>3351.72</v>
      </c>
      <c r="J66" s="33">
        <f>Ocupacao_Calendario!G66*C66*30</f>
        <v>3243.6</v>
      </c>
      <c r="K66" s="33">
        <f>Ocupacao_Calendario!H66*C66*31</f>
        <v>3499.59</v>
      </c>
      <c r="L66" s="33">
        <f>Ocupacao_Calendario!I66*C66*31</f>
        <v>3696.75</v>
      </c>
      <c r="M66" s="33">
        <f>Ocupacao_Calendario!J66*C66*30</f>
        <v>4245.3</v>
      </c>
      <c r="N66" s="33">
        <f>Ocupacao_Calendario!K66*C66*31</f>
        <v>3795.33</v>
      </c>
      <c r="O66" s="33">
        <f>Ocupacao_Calendario!L66*C66*30</f>
        <v>4197.6</v>
      </c>
      <c r="P66" s="33">
        <f>Ocupacao_Calendario!M66*C66*31</f>
        <v>4436.1</v>
      </c>
      <c r="Q66" s="33">
        <f t="shared" si="1"/>
        <v>45466.05</v>
      </c>
      <c r="R66" s="33">
        <f>IFS(D66=2,vacation_home_main_costs!$M$2,D66=3,vacation_home_main_costs!$M$3,D66=4,vacation_home_main_costs!$M$4,D66=5,vacation_home_main_costs!$M$5,D66=6,vacation_home_main_costs!$M$6)</f>
        <v>45400</v>
      </c>
      <c r="S66" s="33">
        <f t="shared" si="7"/>
        <v>66.05</v>
      </c>
      <c r="T66" s="34" t="str">
        <f t="shared" si="3"/>
        <v>Lucro</v>
      </c>
    </row>
    <row r="67" ht="12.75" customHeight="1">
      <c r="A67" s="8">
        <v>2.0960928E7</v>
      </c>
      <c r="B67" s="30" t="s">
        <v>111</v>
      </c>
      <c r="C67" s="11">
        <v>220.0</v>
      </c>
      <c r="D67" s="24">
        <v>5.0</v>
      </c>
      <c r="E67" s="33">
        <f>Ocupacao_Calendario!B67*C67*31</f>
        <v>5046.8</v>
      </c>
      <c r="F67" s="33">
        <f>Ocupacao_Calendario!C67*C67*28</f>
        <v>4620</v>
      </c>
      <c r="G67" s="33">
        <f>Ocupacao_Calendario!D67*C67*31</f>
        <v>5183.2</v>
      </c>
      <c r="H67" s="33">
        <f>Ocupacao_Calendario!E67*C67*30</f>
        <v>4092</v>
      </c>
      <c r="I67" s="33">
        <f>Ocupacao_Calendario!F67*C67*31</f>
        <v>5728.8</v>
      </c>
      <c r="J67" s="33">
        <f>Ocupacao_Calendario!G67*C67*30</f>
        <v>4818</v>
      </c>
      <c r="K67" s="33">
        <f>Ocupacao_Calendario!H67*C67*31</f>
        <v>6683.6</v>
      </c>
      <c r="L67" s="33">
        <f>Ocupacao_Calendario!I67*C67*31</f>
        <v>4842.2</v>
      </c>
      <c r="M67" s="33">
        <f>Ocupacao_Calendario!J67*C67*30</f>
        <v>4950</v>
      </c>
      <c r="N67" s="33">
        <f>Ocupacao_Calendario!K67*C67*31</f>
        <v>6683.6</v>
      </c>
      <c r="O67" s="33">
        <f>Ocupacao_Calendario!L67*C67*30</f>
        <v>4884</v>
      </c>
      <c r="P67" s="33">
        <f>Ocupacao_Calendario!M67*C67*31</f>
        <v>5592.4</v>
      </c>
      <c r="Q67" s="33">
        <f t="shared" si="1"/>
        <v>63124.6</v>
      </c>
      <c r="R67" s="33">
        <f>IFS(D67=2,vacation_home_main_costs!$M$2,D67=3,vacation_home_main_costs!$M$3,D67=4,vacation_home_main_costs!$M$4,D67=5,vacation_home_main_costs!$M$5,D67=6,vacation_home_main_costs!$M$6)</f>
        <v>45400</v>
      </c>
      <c r="S67" s="33">
        <f t="shared" si="7"/>
        <v>17724.6</v>
      </c>
      <c r="T67" s="34" t="str">
        <f t="shared" si="3"/>
        <v>Lucro</v>
      </c>
    </row>
    <row r="68" ht="12.75" customHeight="1">
      <c r="A68" s="8">
        <v>2.1215438E7</v>
      </c>
      <c r="B68" s="30" t="s">
        <v>112</v>
      </c>
      <c r="C68" s="11">
        <v>233.0</v>
      </c>
      <c r="D68" s="24">
        <v>6.0</v>
      </c>
      <c r="E68" s="33">
        <f>Ocupacao_Calendario!B68*C68*31</f>
        <v>5850.63</v>
      </c>
      <c r="F68" s="33">
        <f>Ocupacao_Calendario!C68*C68*28</f>
        <v>6524</v>
      </c>
      <c r="G68" s="33">
        <f>Ocupacao_Calendario!D68*C68*31</f>
        <v>4261.57</v>
      </c>
      <c r="H68" s="33">
        <f>Ocupacao_Calendario!E68*C68*30</f>
        <v>5941.5</v>
      </c>
      <c r="I68" s="33">
        <f>Ocupacao_Calendario!F68*C68*31</f>
        <v>4767.18</v>
      </c>
      <c r="J68" s="33">
        <f>Ocupacao_Calendario!G68*C68*30</f>
        <v>4753.2</v>
      </c>
      <c r="K68" s="33">
        <f>Ocupacao_Calendario!H68*C68*31</f>
        <v>5706.17</v>
      </c>
      <c r="L68" s="33">
        <f>Ocupacao_Calendario!I68*C68*31</f>
        <v>5128.33</v>
      </c>
      <c r="M68" s="33">
        <f>Ocupacao_Calendario!J68*C68*30</f>
        <v>5242.5</v>
      </c>
      <c r="N68" s="33">
        <f>Ocupacao_Calendario!K68*C68*31</f>
        <v>6139.55</v>
      </c>
      <c r="O68" s="33">
        <f>Ocupacao_Calendario!L68*C68*30</f>
        <v>5242.5</v>
      </c>
      <c r="P68" s="33">
        <f>Ocupacao_Calendario!M68*C68*31</f>
        <v>7223</v>
      </c>
      <c r="Q68" s="33">
        <f t="shared" si="1"/>
        <v>66780.13</v>
      </c>
      <c r="R68" s="33">
        <f>IFS(D68=2,vacation_home_main_costs!$M$2,D68=3,vacation_home_main_costs!$M$3,D68=4,vacation_home_main_costs!$M$4,D68=5,vacation_home_main_costs!$M$5,D68=6,vacation_home_main_costs!$M$6)</f>
        <v>51900</v>
      </c>
      <c r="S68" s="33">
        <f t="shared" si="7"/>
        <v>14880.13</v>
      </c>
      <c r="T68" s="34" t="str">
        <f t="shared" si="3"/>
        <v>Lucro</v>
      </c>
    </row>
    <row r="69" ht="12.75" customHeight="1">
      <c r="A69" s="8">
        <v>2.1349367E7</v>
      </c>
      <c r="B69" s="30" t="s">
        <v>113</v>
      </c>
      <c r="C69" s="11">
        <v>59.0</v>
      </c>
      <c r="D69" s="24">
        <v>2.0</v>
      </c>
      <c r="E69" s="33">
        <f>Ocupacao_Calendario!B69*C69*31</f>
        <v>1280.3</v>
      </c>
      <c r="F69" s="33">
        <f>Ocupacao_Calendario!C69*C69*28</f>
        <v>1536.36</v>
      </c>
      <c r="G69" s="33">
        <f>Ocupacao_Calendario!D69*C69*31</f>
        <v>1316.88</v>
      </c>
      <c r="H69" s="33">
        <f>Ocupacao_Calendario!E69*C69*30</f>
        <v>885</v>
      </c>
      <c r="I69" s="33">
        <f>Ocupacao_Calendario!F69*C69*31</f>
        <v>1463.2</v>
      </c>
      <c r="J69" s="33">
        <f>Ocupacao_Calendario!G69*C69*30</f>
        <v>1699.2</v>
      </c>
      <c r="K69" s="33">
        <f>Ocupacao_Calendario!H69*C69*31</f>
        <v>1481.49</v>
      </c>
      <c r="L69" s="33">
        <f>Ocupacao_Calendario!I69*C69*31</f>
        <v>1371.75</v>
      </c>
      <c r="M69" s="33">
        <f>Ocupacao_Calendario!J69*C69*30</f>
        <v>1646.1</v>
      </c>
      <c r="N69" s="33">
        <f>Ocupacao_Calendario!K69*C69*31</f>
        <v>1682.68</v>
      </c>
      <c r="O69" s="33">
        <f>Ocupacao_Calendario!L69*C69*30</f>
        <v>1274.4</v>
      </c>
      <c r="P69" s="33">
        <f>Ocupacao_Calendario!M69*C69*31</f>
        <v>1499.78</v>
      </c>
      <c r="Q69" s="33">
        <f t="shared" si="1"/>
        <v>17137.14</v>
      </c>
      <c r="R69" s="33">
        <f>IFS(D69=2,vacation_home_main_costs!$M$2,D69=3,vacation_home_main_costs!$M$3,D69=4,vacation_home_main_costs!$M$4,D69=5,vacation_home_main_costs!$M$5,D69=6,vacation_home_main_costs!$M$6)</f>
        <v>31100</v>
      </c>
      <c r="S69" s="33">
        <f t="shared" si="7"/>
        <v>-13962.86</v>
      </c>
      <c r="T69" s="34" t="str">
        <f t="shared" si="3"/>
        <v>Prejuizo</v>
      </c>
    </row>
    <row r="70" ht="12.75" customHeight="1">
      <c r="A70" s="8">
        <v>2.2433001E7</v>
      </c>
      <c r="B70" s="30" t="s">
        <v>114</v>
      </c>
      <c r="C70" s="11">
        <v>149.0</v>
      </c>
      <c r="D70" s="24">
        <v>4.0</v>
      </c>
      <c r="E70" s="33">
        <f>Ocupacao_Calendario!B70*C70*31</f>
        <v>3094.73</v>
      </c>
      <c r="F70" s="33">
        <f>Ocupacao_Calendario!C70*C70*28</f>
        <v>3003.84</v>
      </c>
      <c r="G70" s="33">
        <f>Ocupacao_Calendario!D70*C70*31</f>
        <v>3279.49</v>
      </c>
      <c r="H70" s="33">
        <f>Ocupacao_Calendario!E70*C70*30</f>
        <v>2592.6</v>
      </c>
      <c r="I70" s="33">
        <f>Ocupacao_Calendario!F70*C70*31</f>
        <v>2771.4</v>
      </c>
      <c r="J70" s="33">
        <f>Ocupacao_Calendario!G70*C70*30</f>
        <v>3754.8</v>
      </c>
      <c r="K70" s="33">
        <f>Ocupacao_Calendario!H70*C70*31</f>
        <v>3279.49</v>
      </c>
      <c r="L70" s="33">
        <f>Ocupacao_Calendario!I70*C70*31</f>
        <v>3279.49</v>
      </c>
      <c r="M70" s="33">
        <f>Ocupacao_Calendario!J70*C70*30</f>
        <v>3754.8</v>
      </c>
      <c r="N70" s="33">
        <f>Ocupacao_Calendario!K70*C70*31</f>
        <v>3602.82</v>
      </c>
      <c r="O70" s="33">
        <f>Ocupacao_Calendario!L70*C70*30</f>
        <v>4470</v>
      </c>
      <c r="P70" s="33">
        <f>Ocupacao_Calendario!M70*C70*31</f>
        <v>4434.24</v>
      </c>
      <c r="Q70" s="33">
        <f t="shared" si="1"/>
        <v>41317.7</v>
      </c>
      <c r="R70" s="33">
        <f>IFS(D70=2,vacation_home_main_costs!$M$2,D70=3,vacation_home_main_costs!$M$3,D70=4,vacation_home_main_costs!$M$4,D70=5,vacation_home_main_costs!$M$5,D70=6,vacation_home_main_costs!$M$6)</f>
        <v>40660</v>
      </c>
      <c r="S70" s="33">
        <f t="shared" si="7"/>
        <v>657.7</v>
      </c>
      <c r="T70" s="34" t="str">
        <f t="shared" si="3"/>
        <v>Lucro</v>
      </c>
    </row>
    <row r="71" ht="12.75" customHeight="1">
      <c r="A71" s="8">
        <v>2.4980019E7</v>
      </c>
      <c r="B71" s="30" t="s">
        <v>115</v>
      </c>
      <c r="C71" s="11">
        <v>76.0</v>
      </c>
      <c r="D71" s="24">
        <v>3.0</v>
      </c>
      <c r="E71" s="33">
        <f>Ocupacao_Calendario!B71*C71*31</f>
        <v>2096.84</v>
      </c>
      <c r="F71" s="33">
        <f>Ocupacao_Calendario!C71*C71*28</f>
        <v>1936.48</v>
      </c>
      <c r="G71" s="33">
        <f>Ocupacao_Calendario!D71*C71*31</f>
        <v>1625.64</v>
      </c>
      <c r="H71" s="33">
        <f>Ocupacao_Calendario!E71*C71*30</f>
        <v>1254</v>
      </c>
      <c r="I71" s="33">
        <f>Ocupacao_Calendario!F71*C71*31</f>
        <v>1201.56</v>
      </c>
      <c r="J71" s="33">
        <f>Ocupacao_Calendario!G71*C71*30</f>
        <v>1778.4</v>
      </c>
      <c r="K71" s="33">
        <f>Ocupacao_Calendario!H71*C71*31</f>
        <v>2356</v>
      </c>
      <c r="L71" s="33">
        <f>Ocupacao_Calendario!I71*C71*31</f>
        <v>2356</v>
      </c>
      <c r="M71" s="33">
        <f>Ocupacao_Calendario!J71*C71*30</f>
        <v>2211.6</v>
      </c>
      <c r="N71" s="33">
        <f>Ocupacao_Calendario!K71*C71*31</f>
        <v>2356</v>
      </c>
      <c r="O71" s="33">
        <f>Ocupacao_Calendario!L71*C71*30</f>
        <v>1732.8</v>
      </c>
      <c r="P71" s="33">
        <f>Ocupacao_Calendario!M71*C71*31</f>
        <v>1861.24</v>
      </c>
      <c r="Q71" s="33">
        <f t="shared" si="1"/>
        <v>22766.56</v>
      </c>
      <c r="R71" s="33">
        <f>IFS(D71=2,vacation_home_main_costs!$M$2,D71=3,vacation_home_main_costs!$M$3,D71=4,vacation_home_main_costs!$M$4,D71=5,vacation_home_main_costs!$M$5,D71=6,vacation_home_main_costs!$M$6)</f>
        <v>34800</v>
      </c>
      <c r="S71" s="33">
        <f t="shared" si="7"/>
        <v>-12033.44</v>
      </c>
      <c r="T71" s="34" t="str">
        <f t="shared" si="3"/>
        <v>Prejuizo</v>
      </c>
    </row>
    <row r="72" ht="12.75" customHeight="1">
      <c r="A72" s="8">
        <v>2.645268E7</v>
      </c>
      <c r="B72" s="30" t="s">
        <v>116</v>
      </c>
      <c r="C72" s="11">
        <v>149.0</v>
      </c>
      <c r="D72" s="24">
        <v>4.0</v>
      </c>
      <c r="E72" s="33">
        <f>Ocupacao_Calendario!B72*C72*31</f>
        <v>2863.78</v>
      </c>
      <c r="F72" s="33">
        <f>Ocupacao_Calendario!C72*C72*28</f>
        <v>3921.68</v>
      </c>
      <c r="G72" s="33">
        <f>Ocupacao_Calendario!D72*C72*31</f>
        <v>4018.53</v>
      </c>
      <c r="H72" s="33">
        <f>Ocupacao_Calendario!E72*C72*30</f>
        <v>3933.6</v>
      </c>
      <c r="I72" s="33">
        <f>Ocupacao_Calendario!F72*C72*31</f>
        <v>2771.4</v>
      </c>
      <c r="J72" s="33">
        <f>Ocupacao_Calendario!G72*C72*30</f>
        <v>3084.3</v>
      </c>
      <c r="K72" s="33">
        <f>Ocupacao_Calendario!H72*C72*31</f>
        <v>4157.1</v>
      </c>
      <c r="L72" s="33">
        <f>Ocupacao_Calendario!I72*C72*31</f>
        <v>4572.81</v>
      </c>
      <c r="M72" s="33">
        <f>Ocupacao_Calendario!J72*C72*30</f>
        <v>3307.8</v>
      </c>
      <c r="N72" s="33">
        <f>Ocupacao_Calendario!K72*C72*31</f>
        <v>4434.24</v>
      </c>
      <c r="O72" s="33">
        <f>Ocupacao_Calendario!L72*C72*30</f>
        <v>4425.3</v>
      </c>
      <c r="P72" s="33">
        <f>Ocupacao_Calendario!M72*C72*31</f>
        <v>3833.77</v>
      </c>
      <c r="Q72" s="33">
        <f t="shared" si="1"/>
        <v>45324.31</v>
      </c>
      <c r="R72" s="33">
        <f>IFS(D72=2,vacation_home_main_costs!$M$2,D72=3,vacation_home_main_costs!$M$3,D72=4,vacation_home_main_costs!$M$4,D72=5,vacation_home_main_costs!$M$5,D72=6,vacation_home_main_costs!$M$6)</f>
        <v>40660</v>
      </c>
      <c r="S72" s="33">
        <f t="shared" si="7"/>
        <v>4664.31</v>
      </c>
      <c r="T72" s="34" t="str">
        <f t="shared" si="3"/>
        <v>Lucro</v>
      </c>
    </row>
    <row r="73" ht="12.75" customHeight="1">
      <c r="A73" s="8">
        <v>3051708.0</v>
      </c>
      <c r="B73" s="30" t="s">
        <v>117</v>
      </c>
      <c r="C73" s="11">
        <v>108.0</v>
      </c>
      <c r="D73" s="24">
        <v>4.0</v>
      </c>
      <c r="E73" s="33">
        <f>Ocupacao_Calendario!B73*C73*31</f>
        <v>2544.48</v>
      </c>
      <c r="F73" s="33">
        <f>Ocupacao_Calendario!C73*C73*28</f>
        <v>2933.28</v>
      </c>
      <c r="G73" s="33">
        <f>Ocupacao_Calendario!D73*C73*31</f>
        <v>1406.16</v>
      </c>
      <c r="H73" s="33">
        <f>Ocupacao_Calendario!E73*C73*30</f>
        <v>2851.2</v>
      </c>
      <c r="I73" s="33">
        <f>Ocupacao_Calendario!F73*C73*31</f>
        <v>2176.2</v>
      </c>
      <c r="J73" s="33">
        <f>Ocupacao_Calendario!G73*C73*30</f>
        <v>2851.2</v>
      </c>
      <c r="K73" s="33">
        <f>Ocupacao_Calendario!H73*C73*31</f>
        <v>2879.28</v>
      </c>
      <c r="L73" s="33">
        <f>Ocupacao_Calendario!I73*C73*31</f>
        <v>3180.6</v>
      </c>
      <c r="M73" s="33">
        <f>Ocupacao_Calendario!J73*C73*30</f>
        <v>2365.2</v>
      </c>
      <c r="N73" s="33">
        <f>Ocupacao_Calendario!K73*C73*31</f>
        <v>2879.28</v>
      </c>
      <c r="O73" s="33">
        <f>Ocupacao_Calendario!L73*C73*30</f>
        <v>2430</v>
      </c>
      <c r="P73" s="33">
        <f>Ocupacao_Calendario!M73*C73*31</f>
        <v>2912.76</v>
      </c>
      <c r="Q73" s="33">
        <f t="shared" si="1"/>
        <v>31409.64</v>
      </c>
      <c r="R73" s="33">
        <f>IFS(D73=2,vacation_home_main_costs!$M$2,D73=3,vacation_home_main_costs!$M$3,D73=4,vacation_home_main_costs!$M$4,D73=5,vacation_home_main_costs!$M$5,D73=6,vacation_home_main_costs!$M$6)</f>
        <v>40660</v>
      </c>
      <c r="S73" s="33">
        <f t="shared" si="7"/>
        <v>-9250.36</v>
      </c>
      <c r="T73" s="34" t="str">
        <f t="shared" si="3"/>
        <v>Prejuizo</v>
      </c>
    </row>
    <row r="74" ht="12.75" customHeight="1">
      <c r="A74" s="8">
        <v>2.1799563E7</v>
      </c>
      <c r="B74" s="30" t="s">
        <v>118</v>
      </c>
      <c r="C74" s="11">
        <v>115.0</v>
      </c>
      <c r="D74" s="24">
        <v>5.0</v>
      </c>
      <c r="E74" s="33">
        <f>Ocupacao_Calendario!B74*C74*31</f>
        <v>2780.7</v>
      </c>
      <c r="F74" s="33">
        <f>Ocupacao_Calendario!C74*C74*28</f>
        <v>3220</v>
      </c>
      <c r="G74" s="33">
        <f>Ocupacao_Calendario!D74*C74*31</f>
        <v>1711.2</v>
      </c>
      <c r="H74" s="33">
        <f>Ocupacao_Calendario!E74*C74*30</f>
        <v>3105</v>
      </c>
      <c r="I74" s="33">
        <f>Ocupacao_Calendario!F74*C74*31</f>
        <v>2887.65</v>
      </c>
      <c r="J74" s="33">
        <f>Ocupacao_Calendario!G74*C74*30</f>
        <v>3105</v>
      </c>
      <c r="K74" s="33">
        <f>Ocupacao_Calendario!H74*C74*31</f>
        <v>2958.95</v>
      </c>
      <c r="L74" s="33">
        <f>Ocupacao_Calendario!I74*C74*31</f>
        <v>2887.65</v>
      </c>
      <c r="M74" s="33">
        <f>Ocupacao_Calendario!J74*C74*30</f>
        <v>2518.5</v>
      </c>
      <c r="N74" s="33">
        <f>Ocupacao_Calendario!K74*C74*31</f>
        <v>3172.85</v>
      </c>
      <c r="O74" s="33">
        <f>Ocupacao_Calendario!L74*C74*30</f>
        <v>2553</v>
      </c>
      <c r="P74" s="33">
        <f>Ocupacao_Calendario!M74*C74*31</f>
        <v>3279.8</v>
      </c>
      <c r="Q74" s="33">
        <f t="shared" si="1"/>
        <v>34180.3</v>
      </c>
      <c r="R74" s="33">
        <f>IFS(D74=2,vacation_home_main_costs!$M$2,D74=3,vacation_home_main_costs!$M$3,D74=4,vacation_home_main_costs!$M$4,D74=5,vacation_home_main_costs!$M$5,D74=6,vacation_home_main_costs!$M$6)</f>
        <v>45400</v>
      </c>
      <c r="S74" s="33">
        <f t="shared" si="7"/>
        <v>-11219.7</v>
      </c>
      <c r="T74" s="34" t="str">
        <f t="shared" si="3"/>
        <v>Prejuizo</v>
      </c>
    </row>
    <row r="75" ht="12.75" customHeight="1">
      <c r="A75" s="8">
        <v>2.5168316E7</v>
      </c>
      <c r="B75" s="30" t="s">
        <v>119</v>
      </c>
      <c r="C75" s="11">
        <v>150.0</v>
      </c>
      <c r="D75" s="24">
        <v>5.0</v>
      </c>
      <c r="E75" s="33">
        <f>Ocupacao_Calendario!B75*C75*31</f>
        <v>4464</v>
      </c>
      <c r="F75" s="33">
        <f>Ocupacao_Calendario!C75*C75*28</f>
        <v>3570</v>
      </c>
      <c r="G75" s="33">
        <f>Ocupacao_Calendario!D75*C75*31</f>
        <v>2278.5</v>
      </c>
      <c r="H75" s="33">
        <f>Ocupacao_Calendario!E75*C75*30</f>
        <v>3690</v>
      </c>
      <c r="I75" s="33">
        <f>Ocupacao_Calendario!F75*C75*31</f>
        <v>3394.5</v>
      </c>
      <c r="J75" s="33">
        <f>Ocupacao_Calendario!G75*C75*30</f>
        <v>4365</v>
      </c>
      <c r="K75" s="33">
        <f>Ocupacao_Calendario!H75*C75*31</f>
        <v>3441</v>
      </c>
      <c r="L75" s="33">
        <f>Ocupacao_Calendario!I75*C75*31</f>
        <v>4278</v>
      </c>
      <c r="M75" s="33">
        <f>Ocupacao_Calendario!J75*C75*30</f>
        <v>3780</v>
      </c>
      <c r="N75" s="33">
        <f>Ocupacao_Calendario!K75*C75*31</f>
        <v>3348</v>
      </c>
      <c r="O75" s="33">
        <f>Ocupacao_Calendario!L75*C75*30</f>
        <v>4275</v>
      </c>
      <c r="P75" s="33">
        <f>Ocupacao_Calendario!M75*C75*31</f>
        <v>3348</v>
      </c>
      <c r="Q75" s="33">
        <f t="shared" si="1"/>
        <v>44232</v>
      </c>
      <c r="R75" s="33">
        <f>IFS(D75=2,vacation_home_main_costs!$M$2,D75=3,vacation_home_main_costs!$M$3,D75=4,vacation_home_main_costs!$M$4,D75=5,vacation_home_main_costs!$M$5,D75=6,vacation_home_main_costs!$M$6)</f>
        <v>45400</v>
      </c>
      <c r="S75" s="33">
        <f t="shared" si="7"/>
        <v>-1168</v>
      </c>
      <c r="T75" s="34" t="str">
        <f t="shared" si="3"/>
        <v>Prejuizo</v>
      </c>
    </row>
    <row r="76" ht="12.75" customHeight="1">
      <c r="A76" s="8">
        <v>8574020.0</v>
      </c>
      <c r="B76" s="30" t="s">
        <v>120</v>
      </c>
      <c r="C76" s="11">
        <v>145.0</v>
      </c>
      <c r="D76" s="24">
        <v>4.0</v>
      </c>
      <c r="E76" s="33">
        <f>Ocupacao_Calendario!B76*C76*31</f>
        <v>3685.9</v>
      </c>
      <c r="F76" s="33">
        <f>Ocupacao_Calendario!C76*C76*28</f>
        <v>3694.6</v>
      </c>
      <c r="G76" s="33">
        <f>Ocupacao_Calendario!D76*C76*31</f>
        <v>2247.5</v>
      </c>
      <c r="H76" s="33">
        <f>Ocupacao_Calendario!E76*C76*30</f>
        <v>2044.5</v>
      </c>
      <c r="I76" s="33">
        <f>Ocupacao_Calendario!F76*C76*31</f>
        <v>1753.05</v>
      </c>
      <c r="J76" s="33">
        <f>Ocupacao_Calendario!G76*C76*30</f>
        <v>3088.5</v>
      </c>
      <c r="K76" s="33">
        <f>Ocupacao_Calendario!H76*C76*31</f>
        <v>3640.95</v>
      </c>
      <c r="L76" s="33">
        <f>Ocupacao_Calendario!I76*C76*31</f>
        <v>3596</v>
      </c>
      <c r="M76" s="33">
        <f>Ocupacao_Calendario!J76*C76*30</f>
        <v>3828</v>
      </c>
      <c r="N76" s="33">
        <f>Ocupacao_Calendario!K76*C76*31</f>
        <v>4315.2</v>
      </c>
      <c r="O76" s="33">
        <f>Ocupacao_Calendario!L76*C76*30</f>
        <v>4219.5</v>
      </c>
      <c r="P76" s="33">
        <f>Ocupacao_Calendario!M76*C76*31</f>
        <v>4360.15</v>
      </c>
      <c r="Q76" s="33">
        <f t="shared" si="1"/>
        <v>40473.85</v>
      </c>
      <c r="R76" s="33">
        <f>IFS(D76=2,vacation_home_main_costs!$M$2,D76=3,vacation_home_main_costs!$M$3,D76=4,vacation_home_main_costs!$M$4,D76=5,vacation_home_main_costs!$M$5,D76=6,vacation_home_main_costs!$M$6)</f>
        <v>40660</v>
      </c>
      <c r="S76" s="33">
        <f t="shared" si="7"/>
        <v>-186.15</v>
      </c>
      <c r="T76" s="34" t="str">
        <f t="shared" si="3"/>
        <v>Prejuizo</v>
      </c>
    </row>
    <row r="77" ht="12.75" customHeight="1">
      <c r="A77" s="8">
        <v>983375.0</v>
      </c>
      <c r="B77" s="30" t="s">
        <v>121</v>
      </c>
      <c r="C77" s="11">
        <v>99.0</v>
      </c>
      <c r="D77" s="24">
        <v>4.0</v>
      </c>
      <c r="E77" s="33">
        <f>Ocupacao_Calendario!B77*C77*31</f>
        <v>2608.65</v>
      </c>
      <c r="F77" s="33">
        <f>Ocupacao_Calendario!C77*C77*28</f>
        <v>1857.24</v>
      </c>
      <c r="G77" s="33">
        <f>Ocupacao_Calendario!D77*C77*31</f>
        <v>2485.89</v>
      </c>
      <c r="H77" s="33">
        <f>Ocupacao_Calendario!E77*C77*30</f>
        <v>2494.8</v>
      </c>
      <c r="I77" s="33">
        <f>Ocupacao_Calendario!F77*C77*31</f>
        <v>1872.09</v>
      </c>
      <c r="J77" s="33">
        <f>Ocupacao_Calendario!G77*C77*30</f>
        <v>2554.2</v>
      </c>
      <c r="K77" s="33">
        <f>Ocupacao_Calendario!H77*C77*31</f>
        <v>2946.24</v>
      </c>
      <c r="L77" s="33">
        <f>Ocupacao_Calendario!I77*C77*31</f>
        <v>2516.58</v>
      </c>
      <c r="M77" s="33">
        <f>Ocupacao_Calendario!J77*C77*30</f>
        <v>2851.2</v>
      </c>
      <c r="N77" s="33">
        <f>Ocupacao_Calendario!K77*C77*31</f>
        <v>2240.37</v>
      </c>
      <c r="O77" s="33">
        <f>Ocupacao_Calendario!L77*C77*30</f>
        <v>2286.9</v>
      </c>
      <c r="P77" s="33">
        <f>Ocupacao_Calendario!M77*C77*31</f>
        <v>3069</v>
      </c>
      <c r="Q77" s="33">
        <f t="shared" si="1"/>
        <v>29783.16</v>
      </c>
      <c r="R77" s="33">
        <f>IFS(D77=2,vacation_home_main_costs!$M$2,D77=3,vacation_home_main_costs!$M$3,D77=4,vacation_home_main_costs!$M$4,D77=5,vacation_home_main_costs!$M$5,D77=6,vacation_home_main_costs!$M$6)</f>
        <v>40660</v>
      </c>
      <c r="S77" s="33">
        <f t="shared" si="7"/>
        <v>-10876.84</v>
      </c>
      <c r="T77" s="34" t="str">
        <f t="shared" si="3"/>
        <v>Prejuizo</v>
      </c>
    </row>
    <row r="78" ht="12.75" customHeight="1">
      <c r="A78" s="8">
        <v>1089393.0</v>
      </c>
      <c r="B78" s="30" t="s">
        <v>122</v>
      </c>
      <c r="C78" s="11">
        <v>79.0</v>
      </c>
      <c r="D78" s="24">
        <v>4.0</v>
      </c>
      <c r="E78" s="33">
        <f>Ocupacao_Calendario!B78*C78*31</f>
        <v>1591.85</v>
      </c>
      <c r="F78" s="33">
        <f>Ocupacao_Calendario!C78*C78*28</f>
        <v>1504.16</v>
      </c>
      <c r="G78" s="33">
        <f>Ocupacao_Calendario!D78*C78*31</f>
        <v>1493.89</v>
      </c>
      <c r="H78" s="33">
        <f>Ocupacao_Calendario!E78*C78*30</f>
        <v>1611.6</v>
      </c>
      <c r="I78" s="33">
        <f>Ocupacao_Calendario!F78*C78*31</f>
        <v>955.11</v>
      </c>
      <c r="J78" s="33">
        <f>Ocupacao_Calendario!G78*C78*30</f>
        <v>1635.3</v>
      </c>
      <c r="K78" s="33">
        <f>Ocupacao_Calendario!H78*C78*31</f>
        <v>1885.73</v>
      </c>
      <c r="L78" s="33">
        <f>Ocupacao_Calendario!I78*C78*31</f>
        <v>2326.55</v>
      </c>
      <c r="M78" s="33">
        <f>Ocupacao_Calendario!J78*C78*30</f>
        <v>1730.1</v>
      </c>
      <c r="N78" s="33">
        <f>Ocupacao_Calendario!K78*C78*31</f>
        <v>1738.79</v>
      </c>
      <c r="O78" s="33">
        <f>Ocupacao_Calendario!L78*C78*30</f>
        <v>1730.1</v>
      </c>
      <c r="P78" s="33">
        <f>Ocupacao_Calendario!M78*C78*31</f>
        <v>2400.02</v>
      </c>
      <c r="Q78" s="33">
        <f t="shared" si="1"/>
        <v>20603.2</v>
      </c>
      <c r="R78" s="33">
        <f>IFS(D78=2,vacation_home_main_costs!$M$2,D78=3,vacation_home_main_costs!$M$3,D78=4,vacation_home_main_costs!$M$4,D78=5,vacation_home_main_costs!$M$5,D78=6,vacation_home_main_costs!$M$6)</f>
        <v>40660</v>
      </c>
      <c r="S78" s="33">
        <f t="shared" si="7"/>
        <v>-20056.8</v>
      </c>
      <c r="T78" s="34" t="str">
        <f t="shared" si="3"/>
        <v>Prejuizo</v>
      </c>
    </row>
    <row r="79" ht="12.75" customHeight="1">
      <c r="A79" s="8">
        <v>1.1640495E7</v>
      </c>
      <c r="B79" s="30" t="s">
        <v>123</v>
      </c>
      <c r="C79" s="11">
        <v>149.0</v>
      </c>
      <c r="D79" s="24">
        <v>4.0</v>
      </c>
      <c r="E79" s="33">
        <f>Ocupacao_Calendario!B79*C79*31</f>
        <v>3233.3</v>
      </c>
      <c r="F79" s="33">
        <f>Ocupacao_Calendario!C79*C79*28</f>
        <v>3421.04</v>
      </c>
      <c r="G79" s="33">
        <f>Ocupacao_Calendario!D79*C79*31</f>
        <v>3233.3</v>
      </c>
      <c r="H79" s="33">
        <f>Ocupacao_Calendario!E79*C79*30</f>
        <v>3754.8</v>
      </c>
      <c r="I79" s="33">
        <f>Ocupacao_Calendario!F79*C79*31</f>
        <v>2355.69</v>
      </c>
      <c r="J79" s="33">
        <f>Ocupacao_Calendario!G79*C79*30</f>
        <v>3844.2</v>
      </c>
      <c r="K79" s="33">
        <f>Ocupacao_Calendario!H79*C79*31</f>
        <v>3833.77</v>
      </c>
      <c r="L79" s="33">
        <f>Ocupacao_Calendario!I79*C79*31</f>
        <v>3279.49</v>
      </c>
      <c r="M79" s="33">
        <f>Ocupacao_Calendario!J79*C79*30</f>
        <v>3620.7</v>
      </c>
      <c r="N79" s="33">
        <f>Ocupacao_Calendario!K79*C79*31</f>
        <v>3879.96</v>
      </c>
      <c r="O79" s="33">
        <f>Ocupacao_Calendario!L79*C79*30</f>
        <v>3173.7</v>
      </c>
      <c r="P79" s="33">
        <f>Ocupacao_Calendario!M79*C79*31</f>
        <v>3695.2</v>
      </c>
      <c r="Q79" s="33">
        <f t="shared" si="1"/>
        <v>41325.15</v>
      </c>
      <c r="R79" s="33">
        <f>IFS(D79=2,vacation_home_main_costs!$M$2,D79=3,vacation_home_main_costs!$M$3,D79=4,vacation_home_main_costs!$M$4,D79=5,vacation_home_main_costs!$M$5,D79=6,vacation_home_main_costs!$M$6)</f>
        <v>40660</v>
      </c>
      <c r="S79" s="33">
        <f t="shared" si="7"/>
        <v>665.15</v>
      </c>
      <c r="T79" s="34" t="str">
        <f t="shared" si="3"/>
        <v>Lucro</v>
      </c>
    </row>
    <row r="80" ht="12.75" customHeight="1">
      <c r="A80" s="8">
        <v>1190056.0</v>
      </c>
      <c r="B80" s="30" t="s">
        <v>124</v>
      </c>
      <c r="C80" s="11">
        <v>150.0</v>
      </c>
      <c r="D80" s="24">
        <v>4.0</v>
      </c>
      <c r="E80" s="33">
        <f>Ocupacao_Calendario!B80*C80*31</f>
        <v>4185</v>
      </c>
      <c r="F80" s="33">
        <f>Ocupacao_Calendario!C80*C80*28</f>
        <v>3612</v>
      </c>
      <c r="G80" s="33">
        <f>Ocupacao_Calendario!D80*C80*31</f>
        <v>3813</v>
      </c>
      <c r="H80" s="33">
        <f>Ocupacao_Calendario!E80*C80*30</f>
        <v>3735</v>
      </c>
      <c r="I80" s="33">
        <f>Ocupacao_Calendario!F80*C80*31</f>
        <v>2139</v>
      </c>
      <c r="J80" s="33">
        <f>Ocupacao_Calendario!G80*C80*30</f>
        <v>3375</v>
      </c>
      <c r="K80" s="33">
        <f>Ocupacao_Calendario!H80*C80*31</f>
        <v>3673.5</v>
      </c>
      <c r="L80" s="33">
        <f>Ocupacao_Calendario!I80*C80*31</f>
        <v>3394.5</v>
      </c>
      <c r="M80" s="33">
        <f>Ocupacao_Calendario!J80*C80*30</f>
        <v>3645</v>
      </c>
      <c r="N80" s="33">
        <f>Ocupacao_Calendario!K80*C80*31</f>
        <v>3999</v>
      </c>
      <c r="O80" s="33">
        <f>Ocupacao_Calendario!L80*C80*30</f>
        <v>4500</v>
      </c>
      <c r="P80" s="33">
        <f>Ocupacao_Calendario!M80*C80*31</f>
        <v>3766.5</v>
      </c>
      <c r="Q80" s="33">
        <f t="shared" si="1"/>
        <v>43837.5</v>
      </c>
      <c r="R80" s="33">
        <f>IFS(D80=2,vacation_home_main_costs!$M$2,D80=3,vacation_home_main_costs!$M$3,D80=4,vacation_home_main_costs!$M$4,D80=5,vacation_home_main_costs!$M$5,D80=6,vacation_home_main_costs!$M$6)</f>
        <v>40660</v>
      </c>
      <c r="S80" s="33">
        <f t="shared" si="7"/>
        <v>3177.5</v>
      </c>
      <c r="T80" s="34" t="str">
        <f t="shared" si="3"/>
        <v>Lucro</v>
      </c>
    </row>
    <row r="81" ht="12.75" customHeight="1">
      <c r="A81" s="8">
        <v>1.3330433E7</v>
      </c>
      <c r="B81" s="30" t="s">
        <v>125</v>
      </c>
      <c r="C81" s="17">
        <v>159.0</v>
      </c>
      <c r="D81" s="24">
        <v>5.0</v>
      </c>
      <c r="E81" s="33">
        <f>Ocupacao_Calendario!B81*C81*31</f>
        <v>3647.46</v>
      </c>
      <c r="F81" s="33">
        <f>Ocupacao_Calendario!C81*C81*28</f>
        <v>4452</v>
      </c>
      <c r="G81" s="33">
        <f>Ocupacao_Calendario!D81*C81*31</f>
        <v>3696.75</v>
      </c>
      <c r="H81" s="33">
        <f>Ocupacao_Calendario!E81*C81*30</f>
        <v>3386.7</v>
      </c>
      <c r="I81" s="33">
        <f>Ocupacao_Calendario!F81*C81*31</f>
        <v>2464.5</v>
      </c>
      <c r="J81" s="33">
        <f>Ocupacao_Calendario!G81*C81*30</f>
        <v>3434.4</v>
      </c>
      <c r="K81" s="33">
        <f>Ocupacao_Calendario!H81*C81*31</f>
        <v>4288.23</v>
      </c>
      <c r="L81" s="33">
        <f>Ocupacao_Calendario!I81*C81*31</f>
        <v>4140.36</v>
      </c>
      <c r="M81" s="33">
        <f>Ocupacao_Calendario!J81*C81*30</f>
        <v>4626.9</v>
      </c>
      <c r="N81" s="33">
        <f>Ocupacao_Calendario!K81*C81*31</f>
        <v>4337.52</v>
      </c>
      <c r="O81" s="33">
        <f>Ocupacao_Calendario!L81*C81*30</f>
        <v>3911.4</v>
      </c>
      <c r="P81" s="33">
        <f>Ocupacao_Calendario!M81*C81*31</f>
        <v>4731.84</v>
      </c>
      <c r="Q81" s="33">
        <f t="shared" si="1"/>
        <v>47118.06</v>
      </c>
      <c r="R81" s="33">
        <f>IFS(D81=2,vacation_home_main_costs!$M$2,D81=3,vacation_home_main_costs!$M$3,D81=4,vacation_home_main_costs!$M$4,D81=5,vacation_home_main_costs!$M$5,D81=6,vacation_home_main_costs!$M$6)</f>
        <v>45400</v>
      </c>
      <c r="S81" s="33">
        <f t="shared" si="7"/>
        <v>1718.06</v>
      </c>
      <c r="T81" s="34" t="str">
        <f t="shared" si="3"/>
        <v>Lucro</v>
      </c>
    </row>
    <row r="82" ht="12.75" customHeight="1">
      <c r="A82" s="8">
        <v>1.5675913E7</v>
      </c>
      <c r="B82" s="30" t="s">
        <v>126</v>
      </c>
      <c r="C82" s="11">
        <v>185.0</v>
      </c>
      <c r="D82" s="24">
        <v>5.0</v>
      </c>
      <c r="E82" s="33">
        <f>Ocupacao_Calendario!B82*C82*31</f>
        <v>5161.5</v>
      </c>
      <c r="F82" s="33">
        <f>Ocupacao_Calendario!C82*C82*28</f>
        <v>3988.6</v>
      </c>
      <c r="G82" s="33">
        <f>Ocupacao_Calendario!D82*C82*31</f>
        <v>2408.7</v>
      </c>
      <c r="H82" s="33">
        <f>Ocupacao_Calendario!E82*C82*30</f>
        <v>3052.5</v>
      </c>
      <c r="I82" s="33">
        <f>Ocupacao_Calendario!F82*C82*31</f>
        <v>3670.4</v>
      </c>
      <c r="J82" s="33">
        <f>Ocupacao_Calendario!G82*C82*30</f>
        <v>4273.5</v>
      </c>
      <c r="K82" s="33">
        <f>Ocupacao_Calendario!H82*C82*31</f>
        <v>5046.8</v>
      </c>
      <c r="L82" s="33">
        <f>Ocupacao_Calendario!I82*C82*31</f>
        <v>5620.3</v>
      </c>
      <c r="M82" s="33">
        <f>Ocupacao_Calendario!J82*C82*30</f>
        <v>5550</v>
      </c>
      <c r="N82" s="33">
        <f>Ocupacao_Calendario!K82*C82*31</f>
        <v>5448.25</v>
      </c>
      <c r="O82" s="33">
        <f>Ocupacao_Calendario!L82*C82*30</f>
        <v>5494.5</v>
      </c>
      <c r="P82" s="33">
        <f>Ocupacao_Calendario!M82*C82*31</f>
        <v>5735</v>
      </c>
      <c r="Q82" s="33">
        <f t="shared" si="1"/>
        <v>55450.05</v>
      </c>
      <c r="R82" s="33">
        <f>IFS(D82=2,vacation_home_main_costs!$M$2,D82=3,vacation_home_main_costs!$M$3,D82=4,vacation_home_main_costs!$M$4,D82=5,vacation_home_main_costs!$M$5,D82=6,vacation_home_main_costs!$M$6)</f>
        <v>45400</v>
      </c>
      <c r="S82" s="33">
        <f t="shared" si="7"/>
        <v>10050.05</v>
      </c>
      <c r="T82" s="34" t="str">
        <f t="shared" si="3"/>
        <v>Lucro</v>
      </c>
    </row>
    <row r="83" ht="12.75" customHeight="1">
      <c r="A83" s="8">
        <v>1.5879493E7</v>
      </c>
      <c r="B83" s="30" t="s">
        <v>127</v>
      </c>
      <c r="C83" s="11">
        <v>135.0</v>
      </c>
      <c r="D83" s="24">
        <v>4.0</v>
      </c>
      <c r="E83" s="33">
        <f>Ocupacao_Calendario!B83*C83*31</f>
        <v>3557.25</v>
      </c>
      <c r="F83" s="33">
        <f>Ocupacao_Calendario!C83*C83*28</f>
        <v>3250.8</v>
      </c>
      <c r="G83" s="33">
        <f>Ocupacao_Calendario!D83*C83*31</f>
        <v>2301.75</v>
      </c>
      <c r="H83" s="33">
        <f>Ocupacao_Calendario!E83*C83*30</f>
        <v>2146.5</v>
      </c>
      <c r="I83" s="33">
        <f>Ocupacao_Calendario!F83*C83*31</f>
        <v>2218.05</v>
      </c>
      <c r="J83" s="33">
        <f>Ocupacao_Calendario!G83*C83*30</f>
        <v>3199.5</v>
      </c>
      <c r="K83" s="33">
        <f>Ocupacao_Calendario!H83*C83*31</f>
        <v>4059.45</v>
      </c>
      <c r="L83" s="33">
        <f>Ocupacao_Calendario!I83*C83*31</f>
        <v>2929.5</v>
      </c>
      <c r="M83" s="33">
        <f>Ocupacao_Calendario!J83*C83*30</f>
        <v>3321</v>
      </c>
      <c r="N83" s="33">
        <f>Ocupacao_Calendario!K83*C83*31</f>
        <v>3724.65</v>
      </c>
      <c r="O83" s="33">
        <f>Ocupacao_Calendario!L83*C83*30</f>
        <v>3847.5</v>
      </c>
      <c r="P83" s="33">
        <f>Ocupacao_Calendario!M83*C83*31</f>
        <v>3933.9</v>
      </c>
      <c r="Q83" s="33">
        <f t="shared" si="1"/>
        <v>38489.85</v>
      </c>
      <c r="R83" s="33">
        <f>IFS(D83=2,vacation_home_main_costs!$M$2,D83=3,vacation_home_main_costs!$M$3,D83=4,vacation_home_main_costs!$M$4,D83=5,vacation_home_main_costs!$M$5,D83=6,vacation_home_main_costs!$M$6)</f>
        <v>40660</v>
      </c>
      <c r="S83" s="33">
        <f t="shared" si="7"/>
        <v>-2170.15</v>
      </c>
      <c r="T83" s="34" t="str">
        <f t="shared" si="3"/>
        <v>Prejuizo</v>
      </c>
    </row>
    <row r="84" ht="12.75" customHeight="1">
      <c r="A84" s="8">
        <v>1.6087481E7</v>
      </c>
      <c r="B84" s="30" t="s">
        <v>128</v>
      </c>
      <c r="C84" s="11">
        <v>139.0</v>
      </c>
      <c r="D84" s="24">
        <v>4.0</v>
      </c>
      <c r="E84" s="33">
        <f>Ocupacao_Calendario!B84*C84*31</f>
        <v>2930.12</v>
      </c>
      <c r="F84" s="33">
        <f>Ocupacao_Calendario!C84*C84*28</f>
        <v>2841.16</v>
      </c>
      <c r="G84" s="33">
        <f>Ocupacao_Calendario!D84*C84*31</f>
        <v>2413.04</v>
      </c>
      <c r="H84" s="33">
        <f>Ocupacao_Calendario!E84*C84*30</f>
        <v>1959.9</v>
      </c>
      <c r="I84" s="33">
        <f>Ocupacao_Calendario!F84*C84*31</f>
        <v>2499.22</v>
      </c>
      <c r="J84" s="33">
        <f>Ocupacao_Calendario!G84*C84*30</f>
        <v>3461.1</v>
      </c>
      <c r="K84" s="33">
        <f>Ocupacao_Calendario!H84*C84*31</f>
        <v>3361.02</v>
      </c>
      <c r="L84" s="33">
        <f>Ocupacao_Calendario!I84*C84*31</f>
        <v>4136.64</v>
      </c>
      <c r="M84" s="33">
        <f>Ocupacao_Calendario!J84*C84*30</f>
        <v>4086.6</v>
      </c>
      <c r="N84" s="33">
        <f>Ocupacao_Calendario!K84*C84*31</f>
        <v>4007.37</v>
      </c>
      <c r="O84" s="33">
        <f>Ocupacao_Calendario!L84*C84*30</f>
        <v>4086.6</v>
      </c>
      <c r="P84" s="33">
        <f>Ocupacao_Calendario!M84*C84*31</f>
        <v>3059.39</v>
      </c>
      <c r="Q84" s="33">
        <f t="shared" si="1"/>
        <v>38842.16</v>
      </c>
      <c r="R84" s="33">
        <f>IFS(D84=2,vacation_home_main_costs!$M$2,D84=3,vacation_home_main_costs!$M$3,D84=4,vacation_home_main_costs!$M$4,D84=5,vacation_home_main_costs!$M$5,D84=6,vacation_home_main_costs!$M$6)</f>
        <v>40660</v>
      </c>
      <c r="S84" s="33">
        <f t="shared" si="7"/>
        <v>-1817.84</v>
      </c>
      <c r="T84" s="34" t="str">
        <f t="shared" si="3"/>
        <v>Prejuizo</v>
      </c>
    </row>
    <row r="85" ht="12.75" customHeight="1">
      <c r="A85" s="8">
        <v>5252947.0</v>
      </c>
      <c r="B85" s="30" t="s">
        <v>129</v>
      </c>
      <c r="C85" s="11">
        <v>75.0</v>
      </c>
      <c r="D85" s="24">
        <v>3.0</v>
      </c>
      <c r="E85" s="33">
        <f>Ocupacao_Calendario!B85*C85*31</f>
        <v>2069.25</v>
      </c>
      <c r="F85" s="33">
        <f>Ocupacao_Calendario!C85*C85*28</f>
        <v>1827</v>
      </c>
      <c r="G85" s="33">
        <f>Ocupacao_Calendario!D85*C85*31</f>
        <v>999.75</v>
      </c>
      <c r="H85" s="33">
        <f>Ocupacao_Calendario!E85*C85*30</f>
        <v>1395</v>
      </c>
      <c r="I85" s="33">
        <f>Ocupacao_Calendario!F85*C85*31</f>
        <v>953.25</v>
      </c>
      <c r="J85" s="33">
        <f>Ocupacao_Calendario!G85*C85*30</f>
        <v>1575</v>
      </c>
      <c r="K85" s="33">
        <f>Ocupacao_Calendario!H85*C85*31</f>
        <v>1697.25</v>
      </c>
      <c r="L85" s="33">
        <f>Ocupacao_Calendario!I85*C85*31</f>
        <v>1999.5</v>
      </c>
      <c r="M85" s="33">
        <f>Ocupacao_Calendario!J85*C85*30</f>
        <v>1935</v>
      </c>
      <c r="N85" s="33">
        <f>Ocupacao_Calendario!K85*C85*31</f>
        <v>1999.5</v>
      </c>
      <c r="O85" s="33">
        <f>Ocupacao_Calendario!L85*C85*30</f>
        <v>2047.5</v>
      </c>
      <c r="P85" s="33">
        <f>Ocupacao_Calendario!M85*C85*31</f>
        <v>2046</v>
      </c>
      <c r="Q85" s="33">
        <f t="shared" si="1"/>
        <v>20544</v>
      </c>
      <c r="R85" s="33">
        <f>IFS(D85=2,vacation_home_main_costs!$M$2,D85=3,vacation_home_main_costs!$M$3,D85=4,vacation_home_main_costs!$M$4,D85=5,vacation_home_main_costs!$M$5,D85=6,vacation_home_main_costs!$M$6)</f>
        <v>34800</v>
      </c>
      <c r="S85" s="33">
        <f t="shared" si="7"/>
        <v>-14256</v>
      </c>
      <c r="T85" s="34" t="str">
        <f t="shared" si="3"/>
        <v>Prejuizo</v>
      </c>
    </row>
    <row r="86" ht="12.75" customHeight="1">
      <c r="A86" s="8">
        <v>3.0255205E7</v>
      </c>
      <c r="B86" s="30" t="s">
        <v>130</v>
      </c>
      <c r="C86" s="11">
        <v>65.0</v>
      </c>
      <c r="D86" s="24">
        <v>1.0</v>
      </c>
      <c r="E86" s="33">
        <f>Ocupacao_Calendario!B86*C86*31</f>
        <v>1390.35</v>
      </c>
      <c r="F86" s="33">
        <f>Ocupacao_Calendario!C86*C86*28</f>
        <v>1820</v>
      </c>
      <c r="G86" s="33">
        <f>Ocupacao_Calendario!D86*C86*31</f>
        <v>886.6</v>
      </c>
      <c r="H86" s="33">
        <f>Ocupacao_Calendario!E86*C86*30</f>
        <v>1014</v>
      </c>
      <c r="I86" s="33">
        <f>Ocupacao_Calendario!F86*C86*31</f>
        <v>1168.7</v>
      </c>
      <c r="J86" s="33">
        <f>Ocupacao_Calendario!G86*C86*30</f>
        <v>1794</v>
      </c>
      <c r="K86" s="33">
        <f>Ocupacao_Calendario!H86*C86*31</f>
        <v>1652.3</v>
      </c>
      <c r="L86" s="33">
        <f>Ocupacao_Calendario!I86*C86*31</f>
        <v>1571.7</v>
      </c>
      <c r="M86" s="33">
        <f>Ocupacao_Calendario!J86*C86*30</f>
        <v>1599</v>
      </c>
      <c r="N86" s="33">
        <f>Ocupacao_Calendario!K86*C86*31</f>
        <v>1571.7</v>
      </c>
      <c r="O86" s="33">
        <f>Ocupacao_Calendario!L86*C86*30</f>
        <v>1813.5</v>
      </c>
      <c r="P86" s="33">
        <f>Ocupacao_Calendario!M86*C86*31</f>
        <v>1652.3</v>
      </c>
      <c r="Q86" s="33">
        <f t="shared" si="1"/>
        <v>17934.15</v>
      </c>
      <c r="R86" s="37" t="str">
        <f>IFS(D86=2,vacation_home_main_costs!$M$2,D86=3,vacation_home_main_costs!$M$3,D86=4,vacation_home_main_costs!$M$4,D86=5,vacation_home_main_costs!$M$5,D86=6,vacation_home_main_costs!$M$6)</f>
        <v>#N/A</v>
      </c>
      <c r="S86" s="38" t="s">
        <v>55</v>
      </c>
      <c r="T86" s="34" t="str">
        <f t="shared" si="3"/>
        <v>Lucro</v>
      </c>
    </row>
    <row r="87" ht="12.75" customHeight="1">
      <c r="A87" s="8">
        <v>644892.0</v>
      </c>
      <c r="B87" s="30" t="s">
        <v>131</v>
      </c>
      <c r="C87" s="11">
        <v>69.0</v>
      </c>
      <c r="D87" s="24">
        <v>4.0</v>
      </c>
      <c r="E87" s="33">
        <f>Ocupacao_Calendario!B87*C87*31</f>
        <v>1540.08</v>
      </c>
      <c r="F87" s="33">
        <f>Ocupacao_Calendario!C87*C87*28</f>
        <v>1468.32</v>
      </c>
      <c r="G87" s="33">
        <f>Ocupacao_Calendario!D87*C87*31</f>
        <v>1689.81</v>
      </c>
      <c r="H87" s="33">
        <f>Ocupacao_Calendario!E87*C87*30</f>
        <v>1242</v>
      </c>
      <c r="I87" s="33">
        <f>Ocupacao_Calendario!F87*C87*31</f>
        <v>834.21</v>
      </c>
      <c r="J87" s="33">
        <f>Ocupacao_Calendario!G87*C87*30</f>
        <v>1345.5</v>
      </c>
      <c r="K87" s="33">
        <f>Ocupacao_Calendario!H87*C87*31</f>
        <v>1540.08</v>
      </c>
      <c r="L87" s="33">
        <f>Ocupacao_Calendario!I87*C87*31</f>
        <v>1796.76</v>
      </c>
      <c r="M87" s="33">
        <f>Ocupacao_Calendario!J87*C87*30</f>
        <v>1738.8</v>
      </c>
      <c r="N87" s="33">
        <f>Ocupacao_Calendario!K87*C87*31</f>
        <v>1732.59</v>
      </c>
      <c r="O87" s="33">
        <f>Ocupacao_Calendario!L87*C87*30</f>
        <v>1531.8</v>
      </c>
      <c r="P87" s="33">
        <f>Ocupacao_Calendario!M87*C87*31</f>
        <v>2053.44</v>
      </c>
      <c r="Q87" s="33">
        <f t="shared" si="1"/>
        <v>18513.39</v>
      </c>
      <c r="R87" s="33">
        <f>IFS(D87=2,vacation_home_main_costs!$M$2,D87=3,vacation_home_main_costs!$M$3,D87=4,vacation_home_main_costs!$M$4,D87=5,vacation_home_main_costs!$M$5,D87=6,vacation_home_main_costs!$M$6)</f>
        <v>40660</v>
      </c>
      <c r="S87" s="33">
        <f>Q87-R87</f>
        <v>-22146.61</v>
      </c>
      <c r="T87" s="34" t="str">
        <f t="shared" si="3"/>
        <v>Prejuizo</v>
      </c>
    </row>
    <row r="88" ht="12.75" customHeight="1">
      <c r="A88" s="8">
        <v>1.7653174E7</v>
      </c>
      <c r="B88" s="30" t="s">
        <v>132</v>
      </c>
      <c r="C88" s="11">
        <v>199.0</v>
      </c>
      <c r="D88" s="24">
        <v>7.0</v>
      </c>
      <c r="E88" s="33">
        <f>Ocupacao_Calendario!B88*C88*31</f>
        <v>4133.23</v>
      </c>
      <c r="F88" s="33">
        <f>Ocupacao_Calendario!C88*C88*28</f>
        <v>4959.08</v>
      </c>
      <c r="G88" s="33">
        <f>Ocupacao_Calendario!D88*C88*31</f>
        <v>4503.37</v>
      </c>
      <c r="H88" s="33">
        <f>Ocupacao_Calendario!E88*C88*30</f>
        <v>4716.3</v>
      </c>
      <c r="I88" s="33">
        <f>Ocupacao_Calendario!F88*C88*31</f>
        <v>2961.12</v>
      </c>
      <c r="J88" s="33">
        <f>Ocupacao_Calendario!G88*C88*30</f>
        <v>4656.6</v>
      </c>
      <c r="K88" s="33">
        <f>Ocupacao_Calendario!H88*C88*31</f>
        <v>4626.75</v>
      </c>
      <c r="L88" s="33">
        <f>Ocupacao_Calendario!I88*C88*31</f>
        <v>5120.27</v>
      </c>
      <c r="M88" s="33">
        <f>Ocupacao_Calendario!J88*C88*30</f>
        <v>5492.4</v>
      </c>
      <c r="N88" s="33">
        <f>Ocupacao_Calendario!K88*C88*31</f>
        <v>6107.31</v>
      </c>
      <c r="O88" s="33">
        <f>Ocupacao_Calendario!L88*C88*30</f>
        <v>4596.9</v>
      </c>
      <c r="P88" s="33">
        <f>Ocupacao_Calendario!M88*C88*31</f>
        <v>6107.31</v>
      </c>
      <c r="Q88" s="33">
        <f t="shared" si="1"/>
        <v>57980.64</v>
      </c>
      <c r="R88" s="37" t="str">
        <f>IFS(D88=2,vacation_home_main_costs!$M$2,D88=3,vacation_home_main_costs!$M$3,D88=4,vacation_home_main_costs!$M$4,D88=5,vacation_home_main_costs!$M$5,D88=6,vacation_home_main_costs!$M$6)</f>
        <v>#N/A</v>
      </c>
      <c r="S88" s="38" t="s">
        <v>55</v>
      </c>
      <c r="T88" s="34" t="str">
        <f t="shared" si="3"/>
        <v>Lucro</v>
      </c>
    </row>
    <row r="89" ht="12.75" customHeight="1">
      <c r="A89" s="8">
        <v>2.3915896E7</v>
      </c>
      <c r="B89" s="30" t="s">
        <v>133</v>
      </c>
      <c r="C89" s="11">
        <v>112.0</v>
      </c>
      <c r="D89" s="24">
        <v>2.0</v>
      </c>
      <c r="E89" s="33">
        <f>Ocupacao_Calendario!B89*C89*31</f>
        <v>2117.92</v>
      </c>
      <c r="F89" s="33">
        <f>Ocupacao_Calendario!C89*C89*28</f>
        <v>2132.48</v>
      </c>
      <c r="G89" s="33">
        <f>Ocupacao_Calendario!D89*C89*31</f>
        <v>1527.68</v>
      </c>
      <c r="H89" s="33">
        <f>Ocupacao_Calendario!E89*C89*30</f>
        <v>2217.6</v>
      </c>
      <c r="I89" s="33">
        <f>Ocupacao_Calendario!F89*C89*31</f>
        <v>2291.52</v>
      </c>
      <c r="J89" s="33">
        <f>Ocupacao_Calendario!G89*C89*30</f>
        <v>3292.8</v>
      </c>
      <c r="K89" s="33">
        <f>Ocupacao_Calendario!H89*C89*31</f>
        <v>2916.48</v>
      </c>
      <c r="L89" s="33">
        <f>Ocupacao_Calendario!I89*C89*31</f>
        <v>2812.32</v>
      </c>
      <c r="M89" s="33">
        <f>Ocupacao_Calendario!J89*C89*30</f>
        <v>3192</v>
      </c>
      <c r="N89" s="33">
        <f>Ocupacao_Calendario!K89*C89*31</f>
        <v>2916.48</v>
      </c>
      <c r="O89" s="33">
        <f>Ocupacao_Calendario!L89*C89*30</f>
        <v>3124.8</v>
      </c>
      <c r="P89" s="33">
        <f>Ocupacao_Calendario!M89*C89*31</f>
        <v>3367.84</v>
      </c>
      <c r="Q89" s="33">
        <f t="shared" si="1"/>
        <v>31909.92</v>
      </c>
      <c r="R89" s="33">
        <f>IFS(D89=2,vacation_home_main_costs!$M$2,D89=3,vacation_home_main_costs!$M$3,D89=4,vacation_home_main_costs!$M$4,D89=5,vacation_home_main_costs!$M$5,D89=6,vacation_home_main_costs!$M$6)</f>
        <v>31100</v>
      </c>
      <c r="S89" s="33">
        <f t="shared" ref="S89:S92" si="8">Q89-R89</f>
        <v>809.92</v>
      </c>
      <c r="T89" s="34" t="str">
        <f t="shared" si="3"/>
        <v>Lucro</v>
      </c>
    </row>
    <row r="90" ht="12.75" customHeight="1">
      <c r="A90" s="8">
        <v>1.9952053E7</v>
      </c>
      <c r="B90" s="30" t="s">
        <v>134</v>
      </c>
      <c r="C90" s="11">
        <v>249.0</v>
      </c>
      <c r="D90" s="24">
        <v>5.0</v>
      </c>
      <c r="E90" s="33">
        <f>Ocupacao_Calendario!B90*C90*31</f>
        <v>7333.05</v>
      </c>
      <c r="F90" s="33">
        <f>Ocupacao_Calendario!C90*C90*28</f>
        <v>6344.52</v>
      </c>
      <c r="G90" s="33">
        <f>Ocupacao_Calendario!D90*C90*31</f>
        <v>4245.45</v>
      </c>
      <c r="H90" s="33">
        <f>Ocupacao_Calendario!E90*C90*30</f>
        <v>5004.9</v>
      </c>
      <c r="I90" s="33">
        <f>Ocupacao_Calendario!F90*C90*31</f>
        <v>4554.21</v>
      </c>
      <c r="J90" s="33">
        <f>Ocupacao_Calendario!G90*C90*30</f>
        <v>5453.1</v>
      </c>
      <c r="K90" s="33">
        <f>Ocupacao_Calendario!H90*C90*31</f>
        <v>7641.81</v>
      </c>
      <c r="L90" s="33">
        <f>Ocupacao_Calendario!I90*C90*31</f>
        <v>6406.77</v>
      </c>
      <c r="M90" s="33">
        <f>Ocupacao_Calendario!J90*C90*30</f>
        <v>5751.9</v>
      </c>
      <c r="N90" s="33">
        <f>Ocupacao_Calendario!K90*C90*31</f>
        <v>7564.62</v>
      </c>
      <c r="O90" s="33">
        <f>Ocupacao_Calendario!L90*C90*30</f>
        <v>6723</v>
      </c>
      <c r="P90" s="33">
        <f>Ocupacao_Calendario!M90*C90*31</f>
        <v>7564.62</v>
      </c>
      <c r="Q90" s="33">
        <f t="shared" si="1"/>
        <v>74587.95</v>
      </c>
      <c r="R90" s="33">
        <f>IFS(D90=2,vacation_home_main_costs!$M$2,D90=3,vacation_home_main_costs!$M$3,D90=4,vacation_home_main_costs!$M$4,D90=5,vacation_home_main_costs!$M$5,D90=6,vacation_home_main_costs!$M$6)</f>
        <v>45400</v>
      </c>
      <c r="S90" s="33">
        <f t="shared" si="8"/>
        <v>29187.95</v>
      </c>
      <c r="T90" s="34" t="str">
        <f t="shared" si="3"/>
        <v>Lucro</v>
      </c>
    </row>
    <row r="91" ht="12.75" customHeight="1">
      <c r="A91" s="8">
        <v>2.2656435E7</v>
      </c>
      <c r="B91" s="30" t="s">
        <v>135</v>
      </c>
      <c r="C91" s="11">
        <v>98.0</v>
      </c>
      <c r="D91" s="24">
        <v>4.0</v>
      </c>
      <c r="E91" s="33">
        <f>Ocupacao_Calendario!B91*C91*31</f>
        <v>1913.94</v>
      </c>
      <c r="F91" s="33">
        <f>Ocupacao_Calendario!C91*C91*28</f>
        <v>2634.24</v>
      </c>
      <c r="G91" s="33">
        <f>Ocupacao_Calendario!D91*C91*31</f>
        <v>2551.92</v>
      </c>
      <c r="H91" s="33">
        <f>Ocupacao_Calendario!E91*C91*30</f>
        <v>1587.6</v>
      </c>
      <c r="I91" s="33">
        <f>Ocupacao_Calendario!F91*C91*31</f>
        <v>2126.6</v>
      </c>
      <c r="J91" s="33">
        <f>Ocupacao_Calendario!G91*C91*30</f>
        <v>2557.8</v>
      </c>
      <c r="K91" s="33">
        <f>Ocupacao_Calendario!H91*C91*31</f>
        <v>3038</v>
      </c>
      <c r="L91" s="33">
        <f>Ocupacao_Calendario!I91*C91*31</f>
        <v>2187.36</v>
      </c>
      <c r="M91" s="33">
        <f>Ocupacao_Calendario!J91*C91*30</f>
        <v>2675.4</v>
      </c>
      <c r="N91" s="33">
        <f>Ocupacao_Calendario!K91*C91*31</f>
        <v>3038</v>
      </c>
      <c r="O91" s="33">
        <f>Ocupacao_Calendario!L91*C91*30</f>
        <v>2881.2</v>
      </c>
      <c r="P91" s="33">
        <f>Ocupacao_Calendario!M91*C91*31</f>
        <v>2703.82</v>
      </c>
      <c r="Q91" s="33">
        <f t="shared" si="1"/>
        <v>29895.88</v>
      </c>
      <c r="R91" s="33">
        <f>IFS(D91=2,vacation_home_main_costs!$M$2,D91=3,vacation_home_main_costs!$M$3,D91=4,vacation_home_main_costs!$M$4,D91=5,vacation_home_main_costs!$M$5,D91=6,vacation_home_main_costs!$M$6)</f>
        <v>40660</v>
      </c>
      <c r="S91" s="33">
        <f t="shared" si="8"/>
        <v>-10764.12</v>
      </c>
      <c r="T91" s="34" t="str">
        <f t="shared" si="3"/>
        <v>Prejuizo</v>
      </c>
    </row>
    <row r="92" ht="12.75" customHeight="1">
      <c r="A92" s="8">
        <v>2.5550638E7</v>
      </c>
      <c r="B92" s="30" t="s">
        <v>136</v>
      </c>
      <c r="C92" s="11">
        <v>99.0</v>
      </c>
      <c r="D92" s="24">
        <v>2.0</v>
      </c>
      <c r="E92" s="33">
        <f>Ocupacao_Calendario!B92*C92*31</f>
        <v>2976.93</v>
      </c>
      <c r="F92" s="33">
        <f>Ocupacao_Calendario!C92*C92*28</f>
        <v>1968.12</v>
      </c>
      <c r="G92" s="33">
        <f>Ocupacao_Calendario!D92*C92*31</f>
        <v>1964.16</v>
      </c>
      <c r="H92" s="33">
        <f>Ocupacao_Calendario!E92*C92*30</f>
        <v>1663.2</v>
      </c>
      <c r="I92" s="33">
        <f>Ocupacao_Calendario!F92*C92*31</f>
        <v>2025.54</v>
      </c>
      <c r="J92" s="33">
        <f>Ocupacao_Calendario!G92*C92*30</f>
        <v>2346.3</v>
      </c>
      <c r="K92" s="33">
        <f>Ocupacao_Calendario!H92*C92*31</f>
        <v>2363.13</v>
      </c>
      <c r="L92" s="33">
        <f>Ocupacao_Calendario!I92*C92*31</f>
        <v>2884.86</v>
      </c>
      <c r="M92" s="33">
        <f>Ocupacao_Calendario!J92*C92*30</f>
        <v>2643.3</v>
      </c>
      <c r="N92" s="33">
        <f>Ocupacao_Calendario!K92*C92*31</f>
        <v>2209.68</v>
      </c>
      <c r="O92" s="33">
        <f>Ocupacao_Calendario!L92*C92*30</f>
        <v>2524.5</v>
      </c>
      <c r="P92" s="33">
        <f>Ocupacao_Calendario!M92*C92*31</f>
        <v>3038.31</v>
      </c>
      <c r="Q92" s="33">
        <f t="shared" si="1"/>
        <v>28608.03</v>
      </c>
      <c r="R92" s="33">
        <f>IFS(D92=2,vacation_home_main_costs!$M$2,D92=3,vacation_home_main_costs!$M$3,D92=4,vacation_home_main_costs!$M$4,D92=5,vacation_home_main_costs!$M$5,D92=6,vacation_home_main_costs!$M$6)</f>
        <v>31100</v>
      </c>
      <c r="S92" s="33">
        <f t="shared" si="8"/>
        <v>-2491.97</v>
      </c>
      <c r="T92" s="34" t="str">
        <f t="shared" si="3"/>
        <v>Prejuizo</v>
      </c>
    </row>
    <row r="93" ht="12.75" customHeight="1">
      <c r="A93" s="8">
        <v>2.8891005E7</v>
      </c>
      <c r="B93" s="30" t="s">
        <v>137</v>
      </c>
      <c r="C93" s="11">
        <v>60.0</v>
      </c>
      <c r="D93" s="24">
        <v>1.0</v>
      </c>
      <c r="E93" s="33">
        <f>Ocupacao_Calendario!B93*C93*31</f>
        <v>1209</v>
      </c>
      <c r="F93" s="33">
        <f>Ocupacao_Calendario!C93*C93*28</f>
        <v>1478.4</v>
      </c>
      <c r="G93" s="33">
        <f>Ocupacao_Calendario!D93*C93*31</f>
        <v>1525.2</v>
      </c>
      <c r="H93" s="33">
        <f>Ocupacao_Calendario!E93*C93*30</f>
        <v>1512</v>
      </c>
      <c r="I93" s="33">
        <f>Ocupacao_Calendario!F93*C93*31</f>
        <v>781.2</v>
      </c>
      <c r="J93" s="33">
        <f>Ocupacao_Calendario!G93*C93*30</f>
        <v>1314</v>
      </c>
      <c r="K93" s="33">
        <f>Ocupacao_Calendario!H93*C93*31</f>
        <v>1469.4</v>
      </c>
      <c r="L93" s="33">
        <f>Ocupacao_Calendario!I93*C93*31</f>
        <v>1804.2</v>
      </c>
      <c r="M93" s="33">
        <f>Ocupacao_Calendario!J93*C93*30</f>
        <v>1746</v>
      </c>
      <c r="N93" s="33">
        <f>Ocupacao_Calendario!K93*C93*31</f>
        <v>1841.4</v>
      </c>
      <c r="O93" s="33">
        <f>Ocupacao_Calendario!L93*C93*30</f>
        <v>1476</v>
      </c>
      <c r="P93" s="33">
        <f>Ocupacao_Calendario!M93*C93*31</f>
        <v>1283.4</v>
      </c>
      <c r="Q93" s="33">
        <f t="shared" si="1"/>
        <v>17440.2</v>
      </c>
      <c r="R93" s="37" t="str">
        <f>IFS(D93=2,vacation_home_main_costs!$M$2,D93=3,vacation_home_main_costs!$M$3,D93=4,vacation_home_main_costs!$M$4,D93=5,vacation_home_main_costs!$M$5,D93=6,vacation_home_main_costs!$M$6)</f>
        <v>#N/A</v>
      </c>
      <c r="S93" s="38" t="s">
        <v>55</v>
      </c>
      <c r="T93" s="34" t="str">
        <f t="shared" si="3"/>
        <v>Lucro</v>
      </c>
    </row>
    <row r="94" ht="12.75" customHeight="1">
      <c r="A94" s="8">
        <v>1734922.0</v>
      </c>
      <c r="B94" s="30" t="s">
        <v>138</v>
      </c>
      <c r="C94" s="11">
        <v>71.0</v>
      </c>
      <c r="D94" s="24">
        <v>3.0</v>
      </c>
      <c r="E94" s="33">
        <f>Ocupacao_Calendario!B94*C94*31</f>
        <v>1408.64</v>
      </c>
      <c r="F94" s="33">
        <f>Ocupacao_Calendario!C94*C94*28</f>
        <v>1669.92</v>
      </c>
      <c r="G94" s="33">
        <f>Ocupacao_Calendario!D94*C94*31</f>
        <v>1452.66</v>
      </c>
      <c r="H94" s="33">
        <f>Ocupacao_Calendario!E94*C94*30</f>
        <v>1256.7</v>
      </c>
      <c r="I94" s="33">
        <f>Ocupacao_Calendario!F94*C94*31</f>
        <v>1298.59</v>
      </c>
      <c r="J94" s="33">
        <f>Ocupacao_Calendario!G94*C94*30</f>
        <v>2023.5</v>
      </c>
      <c r="K94" s="33">
        <f>Ocupacao_Calendario!H94*C94*31</f>
        <v>1540.7</v>
      </c>
      <c r="L94" s="33">
        <f>Ocupacao_Calendario!I94*C94*31</f>
        <v>1980.9</v>
      </c>
      <c r="M94" s="33">
        <f>Ocupacao_Calendario!J94*C94*30</f>
        <v>2087.4</v>
      </c>
      <c r="N94" s="33">
        <f>Ocupacao_Calendario!K94*C94*31</f>
        <v>1826.83</v>
      </c>
      <c r="O94" s="33">
        <f>Ocupacao_Calendario!L94*C94*30</f>
        <v>1874.4</v>
      </c>
      <c r="P94" s="33">
        <f>Ocupacao_Calendario!M94*C94*31</f>
        <v>1716.78</v>
      </c>
      <c r="Q94" s="33">
        <f t="shared" si="1"/>
        <v>20137.02</v>
      </c>
      <c r="R94" s="33">
        <f>IFS(D94=2,vacation_home_main_costs!$M$2,D94=3,vacation_home_main_costs!$M$3,D94=4,vacation_home_main_costs!$M$4,D94=5,vacation_home_main_costs!$M$5,D94=6,vacation_home_main_costs!$M$6)</f>
        <v>34800</v>
      </c>
      <c r="S94" s="33">
        <f t="shared" ref="S94:S100" si="9">Q94-R94</f>
        <v>-14662.98</v>
      </c>
      <c r="T94" s="34" t="str">
        <f t="shared" si="3"/>
        <v>Prejuizo</v>
      </c>
    </row>
    <row r="95" ht="12.75" customHeight="1">
      <c r="A95" s="8">
        <v>3.0443579E7</v>
      </c>
      <c r="B95" s="30" t="s">
        <v>139</v>
      </c>
      <c r="C95" s="11">
        <v>119.0</v>
      </c>
      <c r="D95" s="24">
        <v>4.0</v>
      </c>
      <c r="E95" s="33">
        <f>Ocupacao_Calendario!B95*C95*31</f>
        <v>2766.75</v>
      </c>
      <c r="F95" s="33">
        <f>Ocupacao_Calendario!C95*C95*28</f>
        <v>2698.92</v>
      </c>
      <c r="G95" s="33">
        <f>Ocupacao_Calendario!D95*C95*31</f>
        <v>2692.97</v>
      </c>
      <c r="H95" s="33">
        <f>Ocupacao_Calendario!E95*C95*30</f>
        <v>1999.2</v>
      </c>
      <c r="I95" s="33">
        <f>Ocupacao_Calendario!F95*C95*31</f>
        <v>2951.2</v>
      </c>
      <c r="J95" s="33">
        <f>Ocupacao_Calendario!G95*C95*30</f>
        <v>2963.1</v>
      </c>
      <c r="K95" s="33">
        <f>Ocupacao_Calendario!H95*C95*31</f>
        <v>2766.75</v>
      </c>
      <c r="L95" s="33">
        <f>Ocupacao_Calendario!I95*C95*31</f>
        <v>3356.99</v>
      </c>
      <c r="M95" s="33">
        <f>Ocupacao_Calendario!J95*C95*30</f>
        <v>2891.7</v>
      </c>
      <c r="N95" s="33">
        <f>Ocupacao_Calendario!K95*C95*31</f>
        <v>2619.19</v>
      </c>
      <c r="O95" s="33">
        <f>Ocupacao_Calendario!L95*C95*30</f>
        <v>2856</v>
      </c>
      <c r="P95" s="33">
        <f>Ocupacao_Calendario!M95*C95*31</f>
        <v>3135.65</v>
      </c>
      <c r="Q95" s="33">
        <f t="shared" si="1"/>
        <v>33698.42</v>
      </c>
      <c r="R95" s="33">
        <f>IFS(D95=2,vacation_home_main_costs!$M$2,D95=3,vacation_home_main_costs!$M$3,D95=4,vacation_home_main_costs!$M$4,D95=5,vacation_home_main_costs!$M$5,D95=6,vacation_home_main_costs!$M$6)</f>
        <v>40660</v>
      </c>
      <c r="S95" s="33">
        <f t="shared" si="9"/>
        <v>-6961.58</v>
      </c>
      <c r="T95" s="34" t="str">
        <f t="shared" si="3"/>
        <v>Prejuizo</v>
      </c>
    </row>
    <row r="96" ht="12.75" customHeight="1">
      <c r="A96" s="8">
        <v>1.976274E7</v>
      </c>
      <c r="B96" s="30" t="s">
        <v>140</v>
      </c>
      <c r="C96" s="11">
        <v>90.0</v>
      </c>
      <c r="D96" s="24">
        <v>2.0</v>
      </c>
      <c r="E96" s="33">
        <f>Ocupacao_Calendario!B96*C96*31</f>
        <v>2120.4</v>
      </c>
      <c r="F96" s="33">
        <f>Ocupacao_Calendario!C96*C96*28</f>
        <v>2368.8</v>
      </c>
      <c r="G96" s="33">
        <f>Ocupacao_Calendario!D96*C96*31</f>
        <v>1646.1</v>
      </c>
      <c r="H96" s="33">
        <f>Ocupacao_Calendario!E96*C96*30</f>
        <v>1458</v>
      </c>
      <c r="I96" s="33">
        <f>Ocupacao_Calendario!F96*C96*31</f>
        <v>1143.9</v>
      </c>
      <c r="J96" s="33">
        <f>Ocupacao_Calendario!G96*C96*30</f>
        <v>2619</v>
      </c>
      <c r="K96" s="33">
        <f>Ocupacao_Calendario!H96*C96*31</f>
        <v>2064.6</v>
      </c>
      <c r="L96" s="33">
        <f>Ocupacao_Calendario!I96*C96*31</f>
        <v>2036.7</v>
      </c>
      <c r="M96" s="33">
        <f>Ocupacao_Calendario!J96*C96*30</f>
        <v>2646</v>
      </c>
      <c r="N96" s="33">
        <f>Ocupacao_Calendario!K96*C96*31</f>
        <v>2455.2</v>
      </c>
      <c r="O96" s="33">
        <f>Ocupacao_Calendario!L96*C96*30</f>
        <v>2349</v>
      </c>
      <c r="P96" s="33">
        <f>Ocupacao_Calendario!M96*C96*31</f>
        <v>2455.2</v>
      </c>
      <c r="Q96" s="33">
        <f t="shared" si="1"/>
        <v>25362.9</v>
      </c>
      <c r="R96" s="33">
        <f>IFS(D96=2,vacation_home_main_costs!$M$2,D96=3,vacation_home_main_costs!$M$3,D96=4,vacation_home_main_costs!$M$4,D96=5,vacation_home_main_costs!$M$5,D96=6,vacation_home_main_costs!$M$6)</f>
        <v>31100</v>
      </c>
      <c r="S96" s="33">
        <f t="shared" si="9"/>
        <v>-5737.1</v>
      </c>
      <c r="T96" s="34" t="str">
        <f t="shared" si="3"/>
        <v>Prejuizo</v>
      </c>
    </row>
    <row r="97" ht="12.75" customHeight="1">
      <c r="A97" s="8">
        <v>1.6283846E7</v>
      </c>
      <c r="B97" s="30" t="s">
        <v>141</v>
      </c>
      <c r="C97" s="11">
        <v>125.0</v>
      </c>
      <c r="D97" s="24">
        <v>4.0</v>
      </c>
      <c r="E97" s="33">
        <f>Ocupacao_Calendario!B97*C97*31</f>
        <v>2480</v>
      </c>
      <c r="F97" s="33">
        <f>Ocupacao_Calendario!C97*C97*28</f>
        <v>3500</v>
      </c>
      <c r="G97" s="33">
        <f>Ocupacao_Calendario!D97*C97*31</f>
        <v>2480</v>
      </c>
      <c r="H97" s="33">
        <f>Ocupacao_Calendario!E97*C97*30</f>
        <v>2587.5</v>
      </c>
      <c r="I97" s="33">
        <f>Ocupacao_Calendario!F97*C97*31</f>
        <v>2673.75</v>
      </c>
      <c r="J97" s="33">
        <f>Ocupacao_Calendario!G97*C97*30</f>
        <v>3262.5</v>
      </c>
      <c r="K97" s="33">
        <f>Ocupacao_Calendario!H97*C97*31</f>
        <v>3177.5</v>
      </c>
      <c r="L97" s="33">
        <f>Ocupacao_Calendario!I97*C97*31</f>
        <v>3216.25</v>
      </c>
      <c r="M97" s="33">
        <f>Ocupacao_Calendario!J97*C97*30</f>
        <v>3750</v>
      </c>
      <c r="N97" s="33">
        <f>Ocupacao_Calendario!K97*C97*31</f>
        <v>3720</v>
      </c>
      <c r="O97" s="33">
        <f>Ocupacao_Calendario!L97*C97*30</f>
        <v>3112.5</v>
      </c>
      <c r="P97" s="33">
        <f>Ocupacao_Calendario!M97*C97*31</f>
        <v>2945</v>
      </c>
      <c r="Q97" s="33">
        <f t="shared" si="1"/>
        <v>36905</v>
      </c>
      <c r="R97" s="33">
        <f>IFS(D97=2,vacation_home_main_costs!$M$2,D97=3,vacation_home_main_costs!$M$3,D97=4,vacation_home_main_costs!$M$4,D97=5,vacation_home_main_costs!$M$5,D97=6,vacation_home_main_costs!$M$6)</f>
        <v>40660</v>
      </c>
      <c r="S97" s="33">
        <f t="shared" si="9"/>
        <v>-3755</v>
      </c>
      <c r="T97" s="34" t="str">
        <f t="shared" si="3"/>
        <v>Prejuizo</v>
      </c>
    </row>
    <row r="98" ht="12.75" customHeight="1">
      <c r="A98" s="8">
        <v>1569029.0</v>
      </c>
      <c r="B98" s="30" t="s">
        <v>142</v>
      </c>
      <c r="C98" s="11">
        <v>98.0</v>
      </c>
      <c r="D98" s="24">
        <v>3.0</v>
      </c>
      <c r="E98" s="33">
        <f>Ocupacao_Calendario!B98*C98*31</f>
        <v>2916.48</v>
      </c>
      <c r="F98" s="33">
        <f>Ocupacao_Calendario!C98*C98*28</f>
        <v>2277.52</v>
      </c>
      <c r="G98" s="33">
        <f>Ocupacao_Calendario!D98*C98*31</f>
        <v>2369.64</v>
      </c>
      <c r="H98" s="33">
        <f>Ocupacao_Calendario!E98*C98*30</f>
        <v>2616.6</v>
      </c>
      <c r="I98" s="33">
        <f>Ocupacao_Calendario!F98*C98*31</f>
        <v>2551.92</v>
      </c>
      <c r="J98" s="33">
        <f>Ocupacao_Calendario!G98*C98*30</f>
        <v>2851.8</v>
      </c>
      <c r="K98" s="33">
        <f>Ocupacao_Calendario!H98*C98*31</f>
        <v>3007.62</v>
      </c>
      <c r="L98" s="33">
        <f>Ocupacao_Calendario!I98*C98*31</f>
        <v>2946.86</v>
      </c>
      <c r="M98" s="33">
        <f>Ocupacao_Calendario!J98*C98*30</f>
        <v>2205</v>
      </c>
      <c r="N98" s="33">
        <f>Ocupacao_Calendario!K98*C98*31</f>
        <v>2825.34</v>
      </c>
      <c r="O98" s="33">
        <f>Ocupacao_Calendario!L98*C98*30</f>
        <v>2410.8</v>
      </c>
      <c r="P98" s="33">
        <f>Ocupacao_Calendario!M98*C98*31</f>
        <v>2703.82</v>
      </c>
      <c r="Q98" s="33">
        <f t="shared" si="1"/>
        <v>31683.4</v>
      </c>
      <c r="R98" s="33">
        <f>IFS(D98=2,vacation_home_main_costs!$M$2,D98=3,vacation_home_main_costs!$M$3,D98=4,vacation_home_main_costs!$M$4,D98=5,vacation_home_main_costs!$M$5,D98=6,vacation_home_main_costs!$M$6)</f>
        <v>34800</v>
      </c>
      <c r="S98" s="33">
        <f t="shared" si="9"/>
        <v>-3116.6</v>
      </c>
      <c r="T98" s="34" t="str">
        <f t="shared" si="3"/>
        <v>Prejuizo</v>
      </c>
    </row>
    <row r="99" ht="12.75" customHeight="1">
      <c r="A99" s="8">
        <v>1.3924071E7</v>
      </c>
      <c r="B99" s="30" t="s">
        <v>143</v>
      </c>
      <c r="C99" s="11">
        <v>129.0</v>
      </c>
      <c r="D99" s="24">
        <v>6.0</v>
      </c>
      <c r="E99" s="33">
        <f>Ocupacao_Calendario!B99*C99*31</f>
        <v>2879.28</v>
      </c>
      <c r="F99" s="33">
        <f>Ocupacao_Calendario!C99*C99*28</f>
        <v>2817.36</v>
      </c>
      <c r="G99" s="33">
        <f>Ocupacao_Calendario!D99*C99*31</f>
        <v>2919.27</v>
      </c>
      <c r="H99" s="33">
        <f>Ocupacao_Calendario!E99*C99*30</f>
        <v>3173.4</v>
      </c>
      <c r="I99" s="33">
        <f>Ocupacao_Calendario!F99*C99*31</f>
        <v>3159.21</v>
      </c>
      <c r="J99" s="33">
        <f>Ocupacao_Calendario!G99*C99*30</f>
        <v>2941.2</v>
      </c>
      <c r="K99" s="33">
        <f>Ocupacao_Calendario!H99*C99*31</f>
        <v>3719.07</v>
      </c>
      <c r="L99" s="33">
        <f>Ocupacao_Calendario!I99*C99*31</f>
        <v>3799.05</v>
      </c>
      <c r="M99" s="33">
        <f>Ocupacao_Calendario!J99*C99*30</f>
        <v>3483</v>
      </c>
      <c r="N99" s="33">
        <f>Ocupacao_Calendario!K99*C99*31</f>
        <v>3639.09</v>
      </c>
      <c r="O99" s="33">
        <f>Ocupacao_Calendario!L99*C99*30</f>
        <v>3483</v>
      </c>
      <c r="P99" s="33">
        <f>Ocupacao_Calendario!M99*C99*31</f>
        <v>2879.28</v>
      </c>
      <c r="Q99" s="33">
        <f t="shared" si="1"/>
        <v>38892.21</v>
      </c>
      <c r="R99" s="33">
        <f>IFS(D99=2,vacation_home_main_costs!$M$2,D99=3,vacation_home_main_costs!$M$3,D99=4,vacation_home_main_costs!$M$4,D99=5,vacation_home_main_costs!$M$5,D99=6,vacation_home_main_costs!$M$6)</f>
        <v>51900</v>
      </c>
      <c r="S99" s="33">
        <f t="shared" si="9"/>
        <v>-13007.79</v>
      </c>
      <c r="T99" s="34" t="str">
        <f t="shared" si="3"/>
        <v>Prejuizo</v>
      </c>
    </row>
    <row r="100" ht="12.75" customHeight="1">
      <c r="A100" s="8">
        <v>1.0659478E7</v>
      </c>
      <c r="B100" s="30" t="s">
        <v>144</v>
      </c>
      <c r="C100" s="11">
        <v>135.0</v>
      </c>
      <c r="D100" s="24">
        <v>4.0</v>
      </c>
      <c r="E100" s="33">
        <f>Ocupacao_Calendario!B100*C100*31</f>
        <v>3096.9</v>
      </c>
      <c r="F100" s="33">
        <f>Ocupacao_Calendario!C100*C100*28</f>
        <v>3439.8</v>
      </c>
      <c r="G100" s="33">
        <f>Ocupacao_Calendario!D100*C100*31</f>
        <v>2594.7</v>
      </c>
      <c r="H100" s="33">
        <f>Ocupacao_Calendario!E100*C100*30</f>
        <v>1984.5</v>
      </c>
      <c r="I100" s="33">
        <f>Ocupacao_Calendario!F100*C100*31</f>
        <v>2427.3</v>
      </c>
      <c r="J100" s="33">
        <f>Ocupacao_Calendario!G100*C100*30</f>
        <v>3402</v>
      </c>
      <c r="K100" s="33">
        <f>Ocupacao_Calendario!H100*C100*31</f>
        <v>3431.7</v>
      </c>
      <c r="L100" s="33">
        <f>Ocupacao_Calendario!I100*C100*31</f>
        <v>3599.1</v>
      </c>
      <c r="M100" s="33">
        <f>Ocupacao_Calendario!J100*C100*30</f>
        <v>2956.5</v>
      </c>
      <c r="N100" s="33">
        <f>Ocupacao_Calendario!K100*C100*31</f>
        <v>4059.45</v>
      </c>
      <c r="O100" s="33">
        <f>Ocupacao_Calendario!L100*C100*30</f>
        <v>3280.5</v>
      </c>
      <c r="P100" s="33">
        <f>Ocupacao_Calendario!M100*C100*31</f>
        <v>3599.1</v>
      </c>
      <c r="Q100" s="33">
        <f t="shared" si="1"/>
        <v>37871.55</v>
      </c>
      <c r="R100" s="33">
        <f>IFS(D100=2,vacation_home_main_costs!$M$2,D100=3,vacation_home_main_costs!$M$3,D100=4,vacation_home_main_costs!$M$4,D100=5,vacation_home_main_costs!$M$5,D100=6,vacation_home_main_costs!$M$6)</f>
        <v>40660</v>
      </c>
      <c r="S100" s="33">
        <f t="shared" si="9"/>
        <v>-2788.45</v>
      </c>
      <c r="T100" s="34" t="str">
        <f t="shared" si="3"/>
        <v>Prejuizo</v>
      </c>
    </row>
    <row r="101" ht="12.75" customHeight="1">
      <c r="A101" s="8">
        <v>2.3627216E7</v>
      </c>
      <c r="B101" s="30" t="s">
        <v>145</v>
      </c>
      <c r="C101" s="11">
        <v>50.0</v>
      </c>
      <c r="D101" s="24">
        <v>1.0</v>
      </c>
      <c r="E101" s="33">
        <f>Ocupacao_Calendario!B101*C101*31</f>
        <v>1503.5</v>
      </c>
      <c r="F101" s="33">
        <f>Ocupacao_Calendario!C101*C101*28</f>
        <v>1022</v>
      </c>
      <c r="G101" s="33">
        <f>Ocupacao_Calendario!D101*C101*31</f>
        <v>1147</v>
      </c>
      <c r="H101" s="33">
        <f>Ocupacao_Calendario!E101*C101*30</f>
        <v>1335</v>
      </c>
      <c r="I101" s="33">
        <f>Ocupacao_Calendario!F101*C101*31</f>
        <v>620</v>
      </c>
      <c r="J101" s="33">
        <f>Ocupacao_Calendario!G101*C101*30</f>
        <v>1110</v>
      </c>
      <c r="K101" s="33">
        <f>Ocupacao_Calendario!H101*C101*31</f>
        <v>1317.5</v>
      </c>
      <c r="L101" s="33">
        <f>Ocupacao_Calendario!I101*C101*31</f>
        <v>1085</v>
      </c>
      <c r="M101" s="33">
        <f>Ocupacao_Calendario!J101*C101*30</f>
        <v>1320</v>
      </c>
      <c r="N101" s="33">
        <f>Ocupacao_Calendario!K101*C101*31</f>
        <v>1286.5</v>
      </c>
      <c r="O101" s="33">
        <f>Ocupacao_Calendario!L101*C101*30</f>
        <v>1500</v>
      </c>
      <c r="P101" s="33">
        <f>Ocupacao_Calendario!M101*C101*31</f>
        <v>1054</v>
      </c>
      <c r="Q101" s="33">
        <f t="shared" si="1"/>
        <v>14300.5</v>
      </c>
      <c r="R101" s="37" t="str">
        <f>IFS(D101=2,vacation_home_main_costs!$M$2,D101=3,vacation_home_main_costs!$M$3,D101=4,vacation_home_main_costs!$M$4,D101=5,vacation_home_main_costs!$M$5,D101=6,vacation_home_main_costs!$M$6)</f>
        <v>#N/A</v>
      </c>
      <c r="S101" s="38" t="s">
        <v>55</v>
      </c>
      <c r="T101" s="34" t="str">
        <f t="shared" si="3"/>
        <v>Lucro</v>
      </c>
    </row>
    <row r="102" ht="12.75" customHeight="1">
      <c r="A102" s="8">
        <v>2.9353224E7</v>
      </c>
      <c r="B102" s="30" t="s">
        <v>146</v>
      </c>
      <c r="C102" s="11">
        <v>281.0</v>
      </c>
      <c r="D102" s="24">
        <v>8.0</v>
      </c>
      <c r="E102" s="33">
        <f>Ocupacao_Calendario!B102*C102*31</f>
        <v>6620.36</v>
      </c>
      <c r="F102" s="33">
        <f>Ocupacao_Calendario!C102*C102*28</f>
        <v>6294.4</v>
      </c>
      <c r="G102" s="33">
        <f>Ocupacao_Calendario!D102*C102*31</f>
        <v>4094.17</v>
      </c>
      <c r="H102" s="33">
        <f>Ocupacao_Calendario!E102*C102*30</f>
        <v>5901</v>
      </c>
      <c r="I102" s="33">
        <f>Ocupacao_Calendario!F102*C102*31</f>
        <v>6533.25</v>
      </c>
      <c r="J102" s="33">
        <f>Ocupacao_Calendario!G102*C102*30</f>
        <v>7249.8</v>
      </c>
      <c r="K102" s="33">
        <f>Ocupacao_Calendario!H102*C102*31</f>
        <v>7317.24</v>
      </c>
      <c r="L102" s="33">
        <f>Ocupacao_Calendario!I102*C102*31</f>
        <v>8362.56</v>
      </c>
      <c r="M102" s="33">
        <f>Ocupacao_Calendario!J102*C102*30</f>
        <v>7587</v>
      </c>
      <c r="N102" s="33">
        <f>Ocupacao_Calendario!K102*C102*31</f>
        <v>8623.89</v>
      </c>
      <c r="O102" s="33">
        <f>Ocupacao_Calendario!L102*C102*30</f>
        <v>6322.5</v>
      </c>
      <c r="P102" s="33">
        <f>Ocupacao_Calendario!M102*C102*31</f>
        <v>6271.92</v>
      </c>
      <c r="Q102" s="33">
        <f t="shared" si="1"/>
        <v>81178.09</v>
      </c>
      <c r="R102" s="37" t="str">
        <f>IFS(D102=2,vacation_home_main_costs!$M$2,D102=3,vacation_home_main_costs!$M$3,D102=4,vacation_home_main_costs!$M$4,D102=5,vacation_home_main_costs!$M$5,D102=6,vacation_home_main_costs!$M$6)</f>
        <v>#N/A</v>
      </c>
      <c r="S102" s="38" t="s">
        <v>55</v>
      </c>
      <c r="T102" s="34" t="str">
        <f t="shared" si="3"/>
        <v>Lucro</v>
      </c>
    </row>
    <row r="103" ht="12.75" customHeight="1">
      <c r="A103" s="8">
        <v>287406.0</v>
      </c>
      <c r="B103" s="30" t="s">
        <v>147</v>
      </c>
      <c r="C103" s="11">
        <v>99.0</v>
      </c>
      <c r="D103" s="24">
        <v>3.0</v>
      </c>
      <c r="E103" s="33">
        <f>Ocupacao_Calendario!B103*C103*31</f>
        <v>2025.54</v>
      </c>
      <c r="F103" s="33">
        <f>Ocupacao_Calendario!C103*C103*28</f>
        <v>2328.48</v>
      </c>
      <c r="G103" s="33">
        <f>Ocupacao_Calendario!D103*C103*31</f>
        <v>2025.54</v>
      </c>
      <c r="H103" s="33">
        <f>Ocupacao_Calendario!E103*C103*30</f>
        <v>1425.6</v>
      </c>
      <c r="I103" s="33">
        <f>Ocupacao_Calendario!F103*C103*31</f>
        <v>1473.12</v>
      </c>
      <c r="J103" s="33">
        <f>Ocupacao_Calendario!G103*C103*30</f>
        <v>2168.1</v>
      </c>
      <c r="K103" s="33">
        <f>Ocupacao_Calendario!H103*C103*31</f>
        <v>2639.34</v>
      </c>
      <c r="L103" s="33">
        <f>Ocupacao_Calendario!I103*C103*31</f>
        <v>2884.86</v>
      </c>
      <c r="M103" s="33">
        <f>Ocupacao_Calendario!J103*C103*30</f>
        <v>2316.6</v>
      </c>
      <c r="N103" s="33">
        <f>Ocupacao_Calendario!K103*C103*31</f>
        <v>2485.89</v>
      </c>
      <c r="O103" s="33">
        <f>Ocupacao_Calendario!L103*C103*30</f>
        <v>2851.2</v>
      </c>
      <c r="P103" s="33">
        <f>Ocupacao_Calendario!M103*C103*31</f>
        <v>2363.13</v>
      </c>
      <c r="Q103" s="33">
        <f t="shared" si="1"/>
        <v>26987.4</v>
      </c>
      <c r="R103" s="33">
        <f>IFS(D103=2,vacation_home_main_costs!$M$2,D103=3,vacation_home_main_costs!$M$3,D103=4,vacation_home_main_costs!$M$4,D103=5,vacation_home_main_costs!$M$5,D103=6,vacation_home_main_costs!$M$6)</f>
        <v>34800</v>
      </c>
      <c r="S103" s="33">
        <f t="shared" ref="S103:S108" si="10">Q103-R103</f>
        <v>-7812.6</v>
      </c>
      <c r="T103" s="34" t="str">
        <f t="shared" si="3"/>
        <v>Prejuizo</v>
      </c>
    </row>
    <row r="104" ht="12.75" customHeight="1">
      <c r="A104" s="8">
        <v>1.8791709E7</v>
      </c>
      <c r="B104" s="30" t="s">
        <v>148</v>
      </c>
      <c r="C104" s="11">
        <v>145.0</v>
      </c>
      <c r="D104" s="24">
        <v>4.0</v>
      </c>
      <c r="E104" s="33">
        <f>Ocupacao_Calendario!B104*C104*31</f>
        <v>3056.6</v>
      </c>
      <c r="F104" s="33">
        <f>Ocupacao_Calendario!C104*C104*28</f>
        <v>3978.8</v>
      </c>
      <c r="G104" s="33">
        <f>Ocupacao_Calendario!D104*C104*31</f>
        <v>3371.25</v>
      </c>
      <c r="H104" s="33">
        <f>Ocupacao_Calendario!E104*C104*30</f>
        <v>3175.5</v>
      </c>
      <c r="I104" s="33">
        <f>Ocupacao_Calendario!F104*C104*31</f>
        <v>3371.25</v>
      </c>
      <c r="J104" s="33">
        <f>Ocupacao_Calendario!G104*C104*30</f>
        <v>3045</v>
      </c>
      <c r="K104" s="33">
        <f>Ocupacao_Calendario!H104*C104*31</f>
        <v>4135.4</v>
      </c>
      <c r="L104" s="33">
        <f>Ocupacao_Calendario!I104*C104*31</f>
        <v>3730.85</v>
      </c>
      <c r="M104" s="33">
        <f>Ocupacao_Calendario!J104*C104*30</f>
        <v>3654</v>
      </c>
      <c r="N104" s="33">
        <f>Ocupacao_Calendario!K104*C104*31</f>
        <v>3640.95</v>
      </c>
      <c r="O104" s="33">
        <f>Ocupacao_Calendario!L104*C104*30</f>
        <v>3262.5</v>
      </c>
      <c r="P104" s="33">
        <f>Ocupacao_Calendario!M104*C104*31</f>
        <v>3551.05</v>
      </c>
      <c r="Q104" s="33">
        <f t="shared" si="1"/>
        <v>41973.15</v>
      </c>
      <c r="R104" s="33">
        <f>IFS(D104=2,vacation_home_main_costs!$M$2,D104=3,vacation_home_main_costs!$M$3,D104=4,vacation_home_main_costs!$M$4,D104=5,vacation_home_main_costs!$M$5,D104=6,vacation_home_main_costs!$M$6)</f>
        <v>40660</v>
      </c>
      <c r="S104" s="33">
        <f t="shared" si="10"/>
        <v>1313.15</v>
      </c>
      <c r="T104" s="34" t="str">
        <f t="shared" si="3"/>
        <v>Lucro</v>
      </c>
    </row>
    <row r="105" ht="12.75" customHeight="1">
      <c r="A105" s="8">
        <v>1.7875047E7</v>
      </c>
      <c r="B105" s="30" t="s">
        <v>149</v>
      </c>
      <c r="C105" s="11">
        <v>80.0</v>
      </c>
      <c r="D105" s="24">
        <v>3.0</v>
      </c>
      <c r="E105" s="33">
        <f>Ocupacao_Calendario!B105*C105*31</f>
        <v>1909.6</v>
      </c>
      <c r="F105" s="33">
        <f>Ocupacao_Calendario!C105*C105*28</f>
        <v>1859.2</v>
      </c>
      <c r="G105" s="33">
        <f>Ocupacao_Calendario!D105*C105*31</f>
        <v>1190.4</v>
      </c>
      <c r="H105" s="33">
        <f>Ocupacao_Calendario!E105*C105*30</f>
        <v>1128</v>
      </c>
      <c r="I105" s="33">
        <f>Ocupacao_Calendario!F105*C105*31</f>
        <v>1339.2</v>
      </c>
      <c r="J105" s="33">
        <f>Ocupacao_Calendario!G105*C105*30</f>
        <v>2304</v>
      </c>
      <c r="K105" s="33">
        <f>Ocupacao_Calendario!H105*C105*31</f>
        <v>2430.4</v>
      </c>
      <c r="L105" s="33">
        <f>Ocupacao_Calendario!I105*C105*31</f>
        <v>2157.6</v>
      </c>
      <c r="M105" s="33">
        <f>Ocupacao_Calendario!J105*C105*30</f>
        <v>1968</v>
      </c>
      <c r="N105" s="33">
        <f>Ocupacao_Calendario!K105*C105*31</f>
        <v>2380.8</v>
      </c>
      <c r="O105" s="33">
        <f>Ocupacao_Calendario!L105*C105*30</f>
        <v>1800</v>
      </c>
      <c r="P105" s="33">
        <f>Ocupacao_Calendario!M105*C105*31</f>
        <v>2331.2</v>
      </c>
      <c r="Q105" s="33">
        <f t="shared" si="1"/>
        <v>22798.4</v>
      </c>
      <c r="R105" s="33">
        <f>IFS(D105=2,vacation_home_main_costs!$M$2,D105=3,vacation_home_main_costs!$M$3,D105=4,vacation_home_main_costs!$M$4,D105=5,vacation_home_main_costs!$M$5,D105=6,vacation_home_main_costs!$M$6)</f>
        <v>34800</v>
      </c>
      <c r="S105" s="33">
        <f t="shared" si="10"/>
        <v>-12001.6</v>
      </c>
      <c r="T105" s="34" t="str">
        <f t="shared" si="3"/>
        <v>Prejuizo</v>
      </c>
    </row>
    <row r="106" ht="12.75" customHeight="1">
      <c r="A106" s="8">
        <v>1.381199E7</v>
      </c>
      <c r="B106" s="30" t="s">
        <v>150</v>
      </c>
      <c r="C106" s="11">
        <v>75.0</v>
      </c>
      <c r="D106" s="24">
        <v>3.0</v>
      </c>
      <c r="E106" s="33">
        <f>Ocupacao_Calendario!B106*C106*31</f>
        <v>2255.25</v>
      </c>
      <c r="F106" s="33">
        <f>Ocupacao_Calendario!C106*C106*28</f>
        <v>2079</v>
      </c>
      <c r="G106" s="33">
        <f>Ocupacao_Calendario!D106*C106*31</f>
        <v>1953</v>
      </c>
      <c r="H106" s="33">
        <f>Ocupacao_Calendario!E106*C106*30</f>
        <v>1305</v>
      </c>
      <c r="I106" s="33">
        <f>Ocupacao_Calendario!F106*C106*31</f>
        <v>1278.75</v>
      </c>
      <c r="J106" s="33">
        <f>Ocupacao_Calendario!G106*C106*30</f>
        <v>1800</v>
      </c>
      <c r="K106" s="33">
        <f>Ocupacao_Calendario!H106*C106*31</f>
        <v>2325</v>
      </c>
      <c r="L106" s="33">
        <f>Ocupacao_Calendario!I106*C106*31</f>
        <v>1581</v>
      </c>
      <c r="M106" s="33">
        <f>Ocupacao_Calendario!J106*C106*30</f>
        <v>2160</v>
      </c>
      <c r="N106" s="33">
        <f>Ocupacao_Calendario!K106*C106*31</f>
        <v>2185.5</v>
      </c>
      <c r="O106" s="33">
        <f>Ocupacao_Calendario!L106*C106*30</f>
        <v>1687.5</v>
      </c>
      <c r="P106" s="33">
        <f>Ocupacao_Calendario!M106*C106*31</f>
        <v>2092.5</v>
      </c>
      <c r="Q106" s="33">
        <f t="shared" si="1"/>
        <v>22702.5</v>
      </c>
      <c r="R106" s="33">
        <f>IFS(D106=2,vacation_home_main_costs!$M$2,D106=3,vacation_home_main_costs!$M$3,D106=4,vacation_home_main_costs!$M$4,D106=5,vacation_home_main_costs!$M$5,D106=6,vacation_home_main_costs!$M$6)</f>
        <v>34800</v>
      </c>
      <c r="S106" s="33">
        <f t="shared" si="10"/>
        <v>-12097.5</v>
      </c>
      <c r="T106" s="34" t="str">
        <f t="shared" si="3"/>
        <v>Prejuizo</v>
      </c>
    </row>
    <row r="107" ht="12.75" customHeight="1">
      <c r="A107" s="8">
        <v>2.5297365E7</v>
      </c>
      <c r="B107" s="30" t="s">
        <v>151</v>
      </c>
      <c r="C107" s="11">
        <v>97.0</v>
      </c>
      <c r="D107" s="24">
        <v>2.0</v>
      </c>
      <c r="E107" s="33">
        <f>Ocupacao_Calendario!B107*C107*31</f>
        <v>2074.83</v>
      </c>
      <c r="F107" s="33">
        <f>Ocupacao_Calendario!C107*C107*28</f>
        <v>2335.76</v>
      </c>
      <c r="G107" s="33">
        <f>Ocupacao_Calendario!D107*C107*31</f>
        <v>1262.94</v>
      </c>
      <c r="H107" s="33">
        <f>Ocupacao_Calendario!E107*C107*30</f>
        <v>2066.1</v>
      </c>
      <c r="I107" s="33">
        <f>Ocupacao_Calendario!F107*C107*31</f>
        <v>1683.92</v>
      </c>
      <c r="J107" s="33">
        <f>Ocupacao_Calendario!G107*C107*30</f>
        <v>2677.2</v>
      </c>
      <c r="K107" s="33">
        <f>Ocupacao_Calendario!H107*C107*31</f>
        <v>2285.32</v>
      </c>
      <c r="L107" s="33">
        <f>Ocupacao_Calendario!I107*C107*31</f>
        <v>2766.44</v>
      </c>
      <c r="M107" s="33">
        <f>Ocupacao_Calendario!J107*C107*30</f>
        <v>2910</v>
      </c>
      <c r="N107" s="33">
        <f>Ocupacao_Calendario!K107*C107*31</f>
        <v>2736.37</v>
      </c>
      <c r="O107" s="33">
        <f>Ocupacao_Calendario!L107*C107*30</f>
        <v>2269.8</v>
      </c>
      <c r="P107" s="33">
        <f>Ocupacao_Calendario!M107*C107*31</f>
        <v>2465.74</v>
      </c>
      <c r="Q107" s="33">
        <f t="shared" si="1"/>
        <v>27534.42</v>
      </c>
      <c r="R107" s="33">
        <f>IFS(D107=2,vacation_home_main_costs!$M$2,D107=3,vacation_home_main_costs!$M$3,D107=4,vacation_home_main_costs!$M$4,D107=5,vacation_home_main_costs!$M$5,D107=6,vacation_home_main_costs!$M$6)</f>
        <v>31100</v>
      </c>
      <c r="S107" s="33">
        <f t="shared" si="10"/>
        <v>-3565.58</v>
      </c>
      <c r="T107" s="34" t="str">
        <f t="shared" si="3"/>
        <v>Prejuizo</v>
      </c>
    </row>
    <row r="108" ht="12.75" customHeight="1">
      <c r="A108" s="8">
        <v>3.1388226E7</v>
      </c>
      <c r="B108" s="30" t="s">
        <v>152</v>
      </c>
      <c r="C108" s="11">
        <v>149.0</v>
      </c>
      <c r="D108" s="24">
        <v>4.0</v>
      </c>
      <c r="E108" s="33">
        <f>Ocupacao_Calendario!B108*C108*31</f>
        <v>3094.73</v>
      </c>
      <c r="F108" s="33">
        <f>Ocupacao_Calendario!C108*C108*28</f>
        <v>3546.2</v>
      </c>
      <c r="G108" s="33">
        <f>Ocupacao_Calendario!D108*C108*31</f>
        <v>2725.21</v>
      </c>
      <c r="H108" s="33">
        <f>Ocupacao_Calendario!E108*C108*30</f>
        <v>4023</v>
      </c>
      <c r="I108" s="33">
        <f>Ocupacao_Calendario!F108*C108*31</f>
        <v>3833.77</v>
      </c>
      <c r="J108" s="33">
        <f>Ocupacao_Calendario!G108*C108*30</f>
        <v>4380.6</v>
      </c>
      <c r="K108" s="33">
        <f>Ocupacao_Calendario!H108*C108*31</f>
        <v>3695.2</v>
      </c>
      <c r="L108" s="33">
        <f>Ocupacao_Calendario!I108*C108*31</f>
        <v>3418.06</v>
      </c>
      <c r="M108" s="33">
        <f>Ocupacao_Calendario!J108*C108*30</f>
        <v>4380.6</v>
      </c>
      <c r="N108" s="33">
        <f>Ocupacao_Calendario!K108*C108*31</f>
        <v>3787.58</v>
      </c>
      <c r="O108" s="33">
        <f>Ocupacao_Calendario!L108*C108*30</f>
        <v>3754.8</v>
      </c>
      <c r="P108" s="33">
        <f>Ocupacao_Calendario!M108*C108*31</f>
        <v>4619</v>
      </c>
      <c r="Q108" s="33">
        <f t="shared" si="1"/>
        <v>45258.75</v>
      </c>
      <c r="R108" s="33">
        <f>IFS(D108=2,vacation_home_main_costs!$M$2,D108=3,vacation_home_main_costs!$M$3,D108=4,vacation_home_main_costs!$M$4,D108=5,vacation_home_main_costs!$M$5,D108=6,vacation_home_main_costs!$M$6)</f>
        <v>40660</v>
      </c>
      <c r="S108" s="33">
        <f t="shared" si="10"/>
        <v>4598.75</v>
      </c>
      <c r="T108" s="34" t="str">
        <f t="shared" si="3"/>
        <v>Lucro</v>
      </c>
    </row>
    <row r="109" ht="12.75" customHeight="1">
      <c r="A109" s="8">
        <v>1.526941E7</v>
      </c>
      <c r="B109" s="30" t="s">
        <v>153</v>
      </c>
      <c r="C109" s="11">
        <v>135.0</v>
      </c>
      <c r="D109" s="24">
        <v>7.0</v>
      </c>
      <c r="E109" s="33">
        <f>Ocupacao_Calendario!B109*C109*31</f>
        <v>3682.8</v>
      </c>
      <c r="F109" s="33">
        <f>Ocupacao_Calendario!C109*C109*28</f>
        <v>3439.8</v>
      </c>
      <c r="G109" s="33">
        <f>Ocupacao_Calendario!D109*C109*31</f>
        <v>3306.15</v>
      </c>
      <c r="H109" s="33">
        <f>Ocupacao_Calendario!E109*C109*30</f>
        <v>2470.5</v>
      </c>
      <c r="I109" s="33">
        <f>Ocupacao_Calendario!F109*C109*31</f>
        <v>2385.45</v>
      </c>
      <c r="J109" s="33">
        <f>Ocupacao_Calendario!G109*C109*30</f>
        <v>3078</v>
      </c>
      <c r="K109" s="33">
        <f>Ocupacao_Calendario!H109*C109*31</f>
        <v>3515.4</v>
      </c>
      <c r="L109" s="33">
        <f>Ocupacao_Calendario!I109*C109*31</f>
        <v>3640.95</v>
      </c>
      <c r="M109" s="33">
        <f>Ocupacao_Calendario!J109*C109*30</f>
        <v>3523.5</v>
      </c>
      <c r="N109" s="33">
        <f>Ocupacao_Calendario!K109*C109*31</f>
        <v>3557.25</v>
      </c>
      <c r="O109" s="33">
        <f>Ocupacao_Calendario!L109*C109*30</f>
        <v>2875.5</v>
      </c>
      <c r="P109" s="33">
        <f>Ocupacao_Calendario!M109*C109*31</f>
        <v>3766.5</v>
      </c>
      <c r="Q109" s="33">
        <f t="shared" si="1"/>
        <v>39241.8</v>
      </c>
      <c r="R109" s="37" t="str">
        <f>IFS(D109=2,vacation_home_main_costs!$M$2,D109=3,vacation_home_main_costs!$M$3,D109=4,vacation_home_main_costs!$M$4,D109=5,vacation_home_main_costs!$M$5,D109=6,vacation_home_main_costs!$M$6)</f>
        <v>#N/A</v>
      </c>
      <c r="S109" s="38" t="s">
        <v>55</v>
      </c>
      <c r="T109" s="34" t="str">
        <f t="shared" si="3"/>
        <v>Lucro</v>
      </c>
    </row>
    <row r="110" ht="12.75" customHeight="1">
      <c r="A110" s="8">
        <v>1.3432035E7</v>
      </c>
      <c r="B110" s="30" t="s">
        <v>154</v>
      </c>
      <c r="C110" s="11">
        <v>115.0</v>
      </c>
      <c r="D110" s="24">
        <v>4.0</v>
      </c>
      <c r="E110" s="33">
        <f>Ocupacao_Calendario!B110*C110*31</f>
        <v>3351.1</v>
      </c>
      <c r="F110" s="33">
        <f>Ocupacao_Calendario!C110*C110*28</f>
        <v>2769.2</v>
      </c>
      <c r="G110" s="33">
        <f>Ocupacao_Calendario!D110*C110*31</f>
        <v>1996.4</v>
      </c>
      <c r="H110" s="33">
        <f>Ocupacao_Calendario!E110*C110*30</f>
        <v>3001.5</v>
      </c>
      <c r="I110" s="33">
        <f>Ocupacao_Calendario!F110*C110*31</f>
        <v>2816.35</v>
      </c>
      <c r="J110" s="33">
        <f>Ocupacao_Calendario!G110*C110*30</f>
        <v>2346</v>
      </c>
      <c r="K110" s="33">
        <f>Ocupacao_Calendario!H110*C110*31</f>
        <v>3244.15</v>
      </c>
      <c r="L110" s="33">
        <f>Ocupacao_Calendario!I110*C110*31</f>
        <v>2709.4</v>
      </c>
      <c r="M110" s="33">
        <f>Ocupacao_Calendario!J110*C110*30</f>
        <v>2863.5</v>
      </c>
      <c r="N110" s="33">
        <f>Ocupacao_Calendario!K110*C110*31</f>
        <v>3065.9</v>
      </c>
      <c r="O110" s="33">
        <f>Ocupacao_Calendario!L110*C110*30</f>
        <v>2863.5</v>
      </c>
      <c r="P110" s="33">
        <f>Ocupacao_Calendario!M110*C110*31</f>
        <v>2566.8</v>
      </c>
      <c r="Q110" s="33">
        <f t="shared" si="1"/>
        <v>33593.8</v>
      </c>
      <c r="R110" s="33">
        <f>IFS(D110=2,vacation_home_main_costs!$M$2,D110=3,vacation_home_main_costs!$M$3,D110=4,vacation_home_main_costs!$M$4,D110=5,vacation_home_main_costs!$M$5,D110=6,vacation_home_main_costs!$M$6)</f>
        <v>40660</v>
      </c>
      <c r="S110" s="33">
        <f t="shared" ref="S110:S115" si="11">Q110-R110</f>
        <v>-7066.2</v>
      </c>
      <c r="T110" s="34" t="str">
        <f t="shared" si="3"/>
        <v>Prejuizo</v>
      </c>
    </row>
    <row r="111" ht="12.75" customHeight="1">
      <c r="A111" s="8">
        <v>7051769.0</v>
      </c>
      <c r="B111" s="30" t="s">
        <v>155</v>
      </c>
      <c r="C111" s="11">
        <v>125.0</v>
      </c>
      <c r="D111" s="24">
        <v>2.0</v>
      </c>
      <c r="E111" s="33">
        <f>Ocupacao_Calendario!B111*C111*31</f>
        <v>2480</v>
      </c>
      <c r="F111" s="33">
        <f>Ocupacao_Calendario!C111*C111*28</f>
        <v>2870</v>
      </c>
      <c r="G111" s="33">
        <f>Ocupacao_Calendario!D111*C111*31</f>
        <v>3216.25</v>
      </c>
      <c r="H111" s="33">
        <f>Ocupacao_Calendario!E111*C111*30</f>
        <v>3300</v>
      </c>
      <c r="I111" s="33">
        <f>Ocupacao_Calendario!F111*C111*31</f>
        <v>1472.5</v>
      </c>
      <c r="J111" s="33">
        <f>Ocupacao_Calendario!G111*C111*30</f>
        <v>3525</v>
      </c>
      <c r="K111" s="33">
        <f>Ocupacao_Calendario!H111*C111*31</f>
        <v>3371.25</v>
      </c>
      <c r="L111" s="33">
        <f>Ocupacao_Calendario!I111*C111*31</f>
        <v>3177.5</v>
      </c>
      <c r="M111" s="33">
        <f>Ocupacao_Calendario!J111*C111*30</f>
        <v>3562.5</v>
      </c>
      <c r="N111" s="33">
        <f>Ocupacao_Calendario!K111*C111*31</f>
        <v>3138.75</v>
      </c>
      <c r="O111" s="33">
        <f>Ocupacao_Calendario!L111*C111*30</f>
        <v>2925</v>
      </c>
      <c r="P111" s="33">
        <f>Ocupacao_Calendario!M111*C111*31</f>
        <v>3255</v>
      </c>
      <c r="Q111" s="33">
        <f t="shared" si="1"/>
        <v>36293.75</v>
      </c>
      <c r="R111" s="33">
        <f>IFS(D111=2,vacation_home_main_costs!$M$2,D111=3,vacation_home_main_costs!$M$3,D111=4,vacation_home_main_costs!$M$4,D111=5,vacation_home_main_costs!$M$5,D111=6,vacation_home_main_costs!$M$6)</f>
        <v>31100</v>
      </c>
      <c r="S111" s="33">
        <f t="shared" si="11"/>
        <v>5193.75</v>
      </c>
      <c r="T111" s="34" t="str">
        <f t="shared" si="3"/>
        <v>Lucro</v>
      </c>
    </row>
    <row r="112" ht="12.75" customHeight="1">
      <c r="A112" s="8">
        <v>1.8716488E7</v>
      </c>
      <c r="B112" s="30" t="s">
        <v>156</v>
      </c>
      <c r="C112" s="11">
        <v>100.0</v>
      </c>
      <c r="D112" s="24">
        <v>4.0</v>
      </c>
      <c r="E112" s="33">
        <f>Ocupacao_Calendario!B112*C112*31</f>
        <v>2015</v>
      </c>
      <c r="F112" s="33">
        <f>Ocupacao_Calendario!C112*C112*28</f>
        <v>2800</v>
      </c>
      <c r="G112" s="33">
        <f>Ocupacao_Calendario!D112*C112*31</f>
        <v>1767</v>
      </c>
      <c r="H112" s="33">
        <f>Ocupacao_Calendario!E112*C112*30</f>
        <v>2310</v>
      </c>
      <c r="I112" s="33">
        <f>Ocupacao_Calendario!F112*C112*31</f>
        <v>1333</v>
      </c>
      <c r="J112" s="33">
        <f>Ocupacao_Calendario!G112*C112*30</f>
        <v>2280</v>
      </c>
      <c r="K112" s="33">
        <f>Ocupacao_Calendario!H112*C112*31</f>
        <v>2232</v>
      </c>
      <c r="L112" s="33">
        <f>Ocupacao_Calendario!I112*C112*31</f>
        <v>2728</v>
      </c>
      <c r="M112" s="33">
        <f>Ocupacao_Calendario!J112*C112*30</f>
        <v>2550</v>
      </c>
      <c r="N112" s="33">
        <f>Ocupacao_Calendario!K112*C112*31</f>
        <v>2511</v>
      </c>
      <c r="O112" s="33">
        <f>Ocupacao_Calendario!L112*C112*30</f>
        <v>2550</v>
      </c>
      <c r="P112" s="33">
        <f>Ocupacao_Calendario!M112*C112*31</f>
        <v>2542</v>
      </c>
      <c r="Q112" s="33">
        <f t="shared" si="1"/>
        <v>27618</v>
      </c>
      <c r="R112" s="33">
        <f>IFS(D112=2,vacation_home_main_costs!$M$2,D112=3,vacation_home_main_costs!$M$3,D112=4,vacation_home_main_costs!$M$4,D112=5,vacation_home_main_costs!$M$5,D112=6,vacation_home_main_costs!$M$6)</f>
        <v>40660</v>
      </c>
      <c r="S112" s="33">
        <f t="shared" si="11"/>
        <v>-13042</v>
      </c>
      <c r="T112" s="34" t="str">
        <f t="shared" si="3"/>
        <v>Prejuizo</v>
      </c>
    </row>
    <row r="113" ht="12.75" customHeight="1">
      <c r="A113" s="8">
        <v>1.6933178E7</v>
      </c>
      <c r="B113" s="30" t="s">
        <v>157</v>
      </c>
      <c r="C113" s="11">
        <v>85.0</v>
      </c>
      <c r="D113" s="24">
        <v>3.0</v>
      </c>
      <c r="E113" s="33">
        <f>Ocupacao_Calendario!B113*C113*31</f>
        <v>2134.35</v>
      </c>
      <c r="F113" s="33">
        <f>Ocupacao_Calendario!C113*C113*28</f>
        <v>2118.2</v>
      </c>
      <c r="G113" s="33">
        <f>Ocupacao_Calendario!D113*C113*31</f>
        <v>1422.9</v>
      </c>
      <c r="H113" s="33">
        <f>Ocupacao_Calendario!E113*C113*30</f>
        <v>1224</v>
      </c>
      <c r="I113" s="33">
        <f>Ocupacao_Calendario!F113*C113*31</f>
        <v>1343.85</v>
      </c>
      <c r="J113" s="33">
        <f>Ocupacao_Calendario!G113*C113*30</f>
        <v>1734</v>
      </c>
      <c r="K113" s="33">
        <f>Ocupacao_Calendario!H113*C113*31</f>
        <v>2582.3</v>
      </c>
      <c r="L113" s="33">
        <f>Ocupacao_Calendario!I113*C113*31</f>
        <v>1976.25</v>
      </c>
      <c r="M113" s="33">
        <f>Ocupacao_Calendario!J113*C113*30</f>
        <v>2116.5</v>
      </c>
      <c r="N113" s="33">
        <f>Ocupacao_Calendario!K113*C113*31</f>
        <v>2371.5</v>
      </c>
      <c r="O113" s="33">
        <f>Ocupacao_Calendario!L113*C113*30</f>
        <v>2295</v>
      </c>
      <c r="P113" s="33">
        <f>Ocupacao_Calendario!M113*C113*31</f>
        <v>2292.45</v>
      </c>
      <c r="Q113" s="33">
        <f t="shared" si="1"/>
        <v>23611.3</v>
      </c>
      <c r="R113" s="33">
        <f>IFS(D113=2,vacation_home_main_costs!$M$2,D113=3,vacation_home_main_costs!$M$3,D113=4,vacation_home_main_costs!$M$4,D113=5,vacation_home_main_costs!$M$5,D113=6,vacation_home_main_costs!$M$6)</f>
        <v>34800</v>
      </c>
      <c r="S113" s="33">
        <f t="shared" si="11"/>
        <v>-11188.7</v>
      </c>
      <c r="T113" s="34" t="str">
        <f t="shared" si="3"/>
        <v>Prejuizo</v>
      </c>
    </row>
    <row r="114" ht="12.75" customHeight="1">
      <c r="A114" s="8">
        <v>1.3046652E7</v>
      </c>
      <c r="B114" s="30" t="s">
        <v>158</v>
      </c>
      <c r="C114" s="11">
        <v>79.0</v>
      </c>
      <c r="D114" s="24">
        <v>3.0</v>
      </c>
      <c r="E114" s="33">
        <f>Ocupacao_Calendario!B114*C114*31</f>
        <v>2228.59</v>
      </c>
      <c r="F114" s="33">
        <f>Ocupacao_Calendario!C114*C114*28</f>
        <v>1769.6</v>
      </c>
      <c r="G114" s="33">
        <f>Ocupacao_Calendario!D114*C114*31</f>
        <v>1420.42</v>
      </c>
      <c r="H114" s="33">
        <f>Ocupacao_Calendario!E114*C114*30</f>
        <v>1090.2</v>
      </c>
      <c r="I114" s="33">
        <f>Ocupacao_Calendario!F114*C114*31</f>
        <v>1077.56</v>
      </c>
      <c r="J114" s="33">
        <f>Ocupacao_Calendario!G114*C114*30</f>
        <v>2061.9</v>
      </c>
      <c r="K114" s="33">
        <f>Ocupacao_Calendario!H114*C114*31</f>
        <v>2204.1</v>
      </c>
      <c r="L114" s="33">
        <f>Ocupacao_Calendario!I114*C114*31</f>
        <v>1714.3</v>
      </c>
      <c r="M114" s="33">
        <f>Ocupacao_Calendario!J114*C114*30</f>
        <v>2298.9</v>
      </c>
      <c r="N114" s="33">
        <f>Ocupacao_Calendario!K114*C114*31</f>
        <v>1763.28</v>
      </c>
      <c r="O114" s="33">
        <f>Ocupacao_Calendario!L114*C114*30</f>
        <v>2180.4</v>
      </c>
      <c r="P114" s="33">
        <f>Ocupacao_Calendario!M114*C114*31</f>
        <v>1738.79</v>
      </c>
      <c r="Q114" s="33">
        <f t="shared" si="1"/>
        <v>21548.04</v>
      </c>
      <c r="R114" s="33">
        <f>IFS(D114=2,vacation_home_main_costs!$M$2,D114=3,vacation_home_main_costs!$M$3,D114=4,vacation_home_main_costs!$M$4,D114=5,vacation_home_main_costs!$M$5,D114=6,vacation_home_main_costs!$M$6)</f>
        <v>34800</v>
      </c>
      <c r="S114" s="33">
        <f t="shared" si="11"/>
        <v>-13251.96</v>
      </c>
      <c r="T114" s="34" t="str">
        <f t="shared" si="3"/>
        <v>Prejuizo</v>
      </c>
    </row>
    <row r="115" ht="12.75" customHeight="1">
      <c r="A115" s="8">
        <v>1.7211159E7</v>
      </c>
      <c r="B115" s="30" t="s">
        <v>159</v>
      </c>
      <c r="C115" s="11">
        <v>100.0</v>
      </c>
      <c r="D115" s="24">
        <v>4.0</v>
      </c>
      <c r="E115" s="33">
        <f>Ocupacao_Calendario!B115*C115*31</f>
        <v>2356</v>
      </c>
      <c r="F115" s="33">
        <f>Ocupacao_Calendario!C115*C115*28</f>
        <v>2744</v>
      </c>
      <c r="G115" s="33">
        <f>Ocupacao_Calendario!D115*C115*31</f>
        <v>1705</v>
      </c>
      <c r="H115" s="33">
        <f>Ocupacao_Calendario!E115*C115*30</f>
        <v>2220</v>
      </c>
      <c r="I115" s="33">
        <f>Ocupacao_Calendario!F115*C115*31</f>
        <v>1209</v>
      </c>
      <c r="J115" s="33">
        <f>Ocupacao_Calendario!G115*C115*30</f>
        <v>2970</v>
      </c>
      <c r="K115" s="33">
        <f>Ocupacao_Calendario!H115*C115*31</f>
        <v>2170</v>
      </c>
      <c r="L115" s="33">
        <f>Ocupacao_Calendario!I115*C115*31</f>
        <v>2635</v>
      </c>
      <c r="M115" s="33">
        <f>Ocupacao_Calendario!J115*C115*30</f>
        <v>2610</v>
      </c>
      <c r="N115" s="33">
        <f>Ocupacao_Calendario!K115*C115*31</f>
        <v>2418</v>
      </c>
      <c r="O115" s="33">
        <f>Ocupacao_Calendario!L115*C115*30</f>
        <v>2580</v>
      </c>
      <c r="P115" s="33">
        <f>Ocupacao_Calendario!M115*C115*31</f>
        <v>2666</v>
      </c>
      <c r="Q115" s="33">
        <f t="shared" si="1"/>
        <v>28283</v>
      </c>
      <c r="R115" s="33">
        <f>IFS(D115=2,vacation_home_main_costs!$M$2,D115=3,vacation_home_main_costs!$M$3,D115=4,vacation_home_main_costs!$M$4,D115=5,vacation_home_main_costs!$M$5,D115=6,vacation_home_main_costs!$M$6)</f>
        <v>40660</v>
      </c>
      <c r="S115" s="33">
        <f t="shared" si="11"/>
        <v>-12377</v>
      </c>
      <c r="T115" s="34" t="str">
        <f t="shared" si="3"/>
        <v>Prejuizo</v>
      </c>
    </row>
    <row r="116" ht="12.75" customHeight="1">
      <c r="A116" s="8">
        <v>3.0132944E7</v>
      </c>
      <c r="B116" s="30" t="s">
        <v>160</v>
      </c>
      <c r="C116" s="11">
        <v>65.0</v>
      </c>
      <c r="D116" s="24">
        <v>1.0</v>
      </c>
      <c r="E116" s="33">
        <f>Ocupacao_Calendario!B116*C116*31</f>
        <v>1531.4</v>
      </c>
      <c r="F116" s="33">
        <f>Ocupacao_Calendario!C116*C116*28</f>
        <v>1820</v>
      </c>
      <c r="G116" s="33">
        <f>Ocupacao_Calendario!D116*C116*31</f>
        <v>1732.9</v>
      </c>
      <c r="H116" s="33">
        <f>Ocupacao_Calendario!E116*C116*30</f>
        <v>1482</v>
      </c>
      <c r="I116" s="33">
        <f>Ocupacao_Calendario!F116*C116*31</f>
        <v>1692.6</v>
      </c>
      <c r="J116" s="33">
        <f>Ocupacao_Calendario!G116*C116*30</f>
        <v>1911</v>
      </c>
      <c r="K116" s="33">
        <f>Ocupacao_Calendario!H116*C116*31</f>
        <v>1813.5</v>
      </c>
      <c r="L116" s="33">
        <f>Ocupacao_Calendario!I116*C116*31</f>
        <v>1491.1</v>
      </c>
      <c r="M116" s="33">
        <f>Ocupacao_Calendario!J116*C116*30</f>
        <v>1618.5</v>
      </c>
      <c r="N116" s="33">
        <f>Ocupacao_Calendario!K116*C116*31</f>
        <v>1954.55</v>
      </c>
      <c r="O116" s="33">
        <f>Ocupacao_Calendario!L116*C116*30</f>
        <v>1852.5</v>
      </c>
      <c r="P116" s="33">
        <f>Ocupacao_Calendario!M116*C116*31</f>
        <v>1934.4</v>
      </c>
      <c r="Q116" s="33">
        <f t="shared" si="1"/>
        <v>20834.45</v>
      </c>
      <c r="R116" s="37" t="str">
        <f>IFS(D116=2,vacation_home_main_costs!$M$2,D116=3,vacation_home_main_costs!$M$3,D116=4,vacation_home_main_costs!$M$4,D116=5,vacation_home_main_costs!$M$5,D116=6,vacation_home_main_costs!$M$6)</f>
        <v>#N/A</v>
      </c>
      <c r="S116" s="38" t="s">
        <v>55</v>
      </c>
      <c r="T116" s="34" t="str">
        <f t="shared" si="3"/>
        <v>Lucro</v>
      </c>
    </row>
    <row r="117" ht="12.75" customHeight="1">
      <c r="A117" s="8">
        <v>2.7815137E7</v>
      </c>
      <c r="B117" s="30" t="s">
        <v>161</v>
      </c>
      <c r="C117" s="11">
        <v>112.0</v>
      </c>
      <c r="D117" s="24">
        <v>5.0</v>
      </c>
      <c r="E117" s="33">
        <f>Ocupacao_Calendario!B117*C117*31</f>
        <v>2604</v>
      </c>
      <c r="F117" s="33">
        <f>Ocupacao_Calendario!C117*C117*28</f>
        <v>2101.12</v>
      </c>
      <c r="G117" s="33">
        <f>Ocupacao_Calendario!D117*C117*31</f>
        <v>2499.84</v>
      </c>
      <c r="H117" s="33">
        <f>Ocupacao_Calendario!E117*C117*30</f>
        <v>2620.8</v>
      </c>
      <c r="I117" s="33">
        <f>Ocupacao_Calendario!F117*C117*31</f>
        <v>1944.32</v>
      </c>
      <c r="J117" s="33">
        <f>Ocupacao_Calendario!G117*C117*30</f>
        <v>2284.8</v>
      </c>
      <c r="K117" s="33">
        <f>Ocupacao_Calendario!H117*C117*31</f>
        <v>2742.88</v>
      </c>
      <c r="L117" s="33">
        <f>Ocupacao_Calendario!I117*C117*31</f>
        <v>2430.4</v>
      </c>
      <c r="M117" s="33">
        <f>Ocupacao_Calendario!J117*C117*30</f>
        <v>2587.2</v>
      </c>
      <c r="N117" s="33">
        <f>Ocupacao_Calendario!K117*C117*31</f>
        <v>3333.12</v>
      </c>
      <c r="O117" s="33">
        <f>Ocupacao_Calendario!L117*C117*30</f>
        <v>3225.6</v>
      </c>
      <c r="P117" s="33">
        <f>Ocupacao_Calendario!M117*C117*31</f>
        <v>2395.68</v>
      </c>
      <c r="Q117" s="33">
        <f t="shared" si="1"/>
        <v>30769.76</v>
      </c>
      <c r="R117" s="33">
        <f>IFS(D117=2,vacation_home_main_costs!$M$2,D117=3,vacation_home_main_costs!$M$3,D117=4,vacation_home_main_costs!$M$4,D117=5,vacation_home_main_costs!$M$5,D117=6,vacation_home_main_costs!$M$6)</f>
        <v>45400</v>
      </c>
      <c r="S117" s="33">
        <f t="shared" ref="S117:S129" si="12">Q117-R117</f>
        <v>-14630.24</v>
      </c>
      <c r="T117" s="34" t="str">
        <f t="shared" si="3"/>
        <v>Prejuizo</v>
      </c>
    </row>
    <row r="118" ht="12.75" customHeight="1">
      <c r="A118" s="8">
        <v>7843162.0</v>
      </c>
      <c r="B118" s="30" t="s">
        <v>162</v>
      </c>
      <c r="C118" s="11">
        <v>80.0</v>
      </c>
      <c r="D118" s="24">
        <v>3.0</v>
      </c>
      <c r="E118" s="33">
        <f>Ocupacao_Calendario!B118*C118*31</f>
        <v>1785.6</v>
      </c>
      <c r="F118" s="33">
        <f>Ocupacao_Calendario!C118*C118*28</f>
        <v>1545.6</v>
      </c>
      <c r="G118" s="33">
        <f>Ocupacao_Calendario!D118*C118*31</f>
        <v>2058.4</v>
      </c>
      <c r="H118" s="33">
        <f>Ocupacao_Calendario!E118*C118*30</f>
        <v>1632</v>
      </c>
      <c r="I118" s="33">
        <f>Ocupacao_Calendario!F118*C118*31</f>
        <v>1066.4</v>
      </c>
      <c r="J118" s="33">
        <f>Ocupacao_Calendario!G118*C118*30</f>
        <v>1680</v>
      </c>
      <c r="K118" s="33">
        <f>Ocupacao_Calendario!H118*C118*31</f>
        <v>2455.2</v>
      </c>
      <c r="L118" s="33">
        <f>Ocupacao_Calendario!I118*C118*31</f>
        <v>2281.6</v>
      </c>
      <c r="M118" s="33">
        <f>Ocupacao_Calendario!J118*C118*30</f>
        <v>2376</v>
      </c>
      <c r="N118" s="33">
        <f>Ocupacao_Calendario!K118*C118*31</f>
        <v>2430.4</v>
      </c>
      <c r="O118" s="33">
        <f>Ocupacao_Calendario!L118*C118*30</f>
        <v>2232</v>
      </c>
      <c r="P118" s="33">
        <f>Ocupacao_Calendario!M118*C118*31</f>
        <v>2281.6</v>
      </c>
      <c r="Q118" s="33">
        <f t="shared" si="1"/>
        <v>23824.8</v>
      </c>
      <c r="R118" s="33">
        <f>IFS(D118=2,vacation_home_main_costs!$M$2,D118=3,vacation_home_main_costs!$M$3,D118=4,vacation_home_main_costs!$M$4,D118=5,vacation_home_main_costs!$M$5,D118=6,vacation_home_main_costs!$M$6)</f>
        <v>34800</v>
      </c>
      <c r="S118" s="33">
        <f t="shared" si="12"/>
        <v>-10975.2</v>
      </c>
      <c r="T118" s="34" t="str">
        <f t="shared" si="3"/>
        <v>Prejuizo</v>
      </c>
    </row>
    <row r="119" ht="12.75" customHeight="1">
      <c r="A119" s="8">
        <v>73009.0</v>
      </c>
      <c r="B119" s="30" t="s">
        <v>163</v>
      </c>
      <c r="C119" s="11">
        <v>80.0</v>
      </c>
      <c r="D119" s="24">
        <v>3.0</v>
      </c>
      <c r="E119" s="33">
        <f>Ocupacao_Calendario!B119*C119*31</f>
        <v>2108</v>
      </c>
      <c r="F119" s="33">
        <f>Ocupacao_Calendario!C119*C119*28</f>
        <v>1993.6</v>
      </c>
      <c r="G119" s="33">
        <f>Ocupacao_Calendario!D119*C119*31</f>
        <v>1785.6</v>
      </c>
      <c r="H119" s="33">
        <f>Ocupacao_Calendario!E119*C119*30</f>
        <v>1944</v>
      </c>
      <c r="I119" s="33">
        <f>Ocupacao_Calendario!F119*C119*31</f>
        <v>1165.6</v>
      </c>
      <c r="J119" s="33">
        <f>Ocupacao_Calendario!G119*C119*30</f>
        <v>1728</v>
      </c>
      <c r="K119" s="33">
        <f>Ocupacao_Calendario!H119*C119*31</f>
        <v>1860</v>
      </c>
      <c r="L119" s="33">
        <f>Ocupacao_Calendario!I119*C119*31</f>
        <v>1934.4</v>
      </c>
      <c r="M119" s="33">
        <f>Ocupacao_Calendario!J119*C119*30</f>
        <v>2400</v>
      </c>
      <c r="N119" s="33">
        <f>Ocupacao_Calendario!K119*C119*31</f>
        <v>2232</v>
      </c>
      <c r="O119" s="33">
        <f>Ocupacao_Calendario!L119*C119*30</f>
        <v>2328</v>
      </c>
      <c r="P119" s="33">
        <f>Ocupacao_Calendario!M119*C119*31</f>
        <v>2182.4</v>
      </c>
      <c r="Q119" s="33">
        <f t="shared" si="1"/>
        <v>23661.6</v>
      </c>
      <c r="R119" s="33">
        <f>IFS(D119=2,vacation_home_main_costs!$M$2,D119=3,vacation_home_main_costs!$M$3,D119=4,vacation_home_main_costs!$M$4,D119=5,vacation_home_main_costs!$M$5,D119=6,vacation_home_main_costs!$M$6)</f>
        <v>34800</v>
      </c>
      <c r="S119" s="33">
        <f t="shared" si="12"/>
        <v>-11138.4</v>
      </c>
      <c r="T119" s="34" t="str">
        <f t="shared" si="3"/>
        <v>Prejuizo</v>
      </c>
    </row>
    <row r="120" ht="12.75" customHeight="1">
      <c r="A120" s="8">
        <v>5900089.0</v>
      </c>
      <c r="B120" s="30" t="s">
        <v>164</v>
      </c>
      <c r="C120" s="11">
        <v>119.0</v>
      </c>
      <c r="D120" s="24">
        <v>2.0</v>
      </c>
      <c r="E120" s="33">
        <f>Ocupacao_Calendario!B120*C120*31</f>
        <v>2766.75</v>
      </c>
      <c r="F120" s="33">
        <f>Ocupacao_Calendario!C120*C120*28</f>
        <v>2798.88</v>
      </c>
      <c r="G120" s="33">
        <f>Ocupacao_Calendario!D120*C120*31</f>
        <v>2766.75</v>
      </c>
      <c r="H120" s="33">
        <f>Ocupacao_Calendario!E120*C120*30</f>
        <v>2820.3</v>
      </c>
      <c r="I120" s="33">
        <f>Ocupacao_Calendario!F120*C120*31</f>
        <v>2508.52</v>
      </c>
      <c r="J120" s="33">
        <f>Ocupacao_Calendario!G120*C120*30</f>
        <v>3498.6</v>
      </c>
      <c r="K120" s="33">
        <f>Ocupacao_Calendario!H120*C120*31</f>
        <v>2656.08</v>
      </c>
      <c r="L120" s="33">
        <f>Ocupacao_Calendario!I120*C120*31</f>
        <v>3689</v>
      </c>
      <c r="M120" s="33">
        <f>Ocupacao_Calendario!J120*C120*30</f>
        <v>3391.5</v>
      </c>
      <c r="N120" s="33">
        <f>Ocupacao_Calendario!K120*C120*31</f>
        <v>2692.97</v>
      </c>
      <c r="O120" s="33">
        <f>Ocupacao_Calendario!L120*C120*30</f>
        <v>2856</v>
      </c>
      <c r="P120" s="33">
        <f>Ocupacao_Calendario!M120*C120*31</f>
        <v>2619.19</v>
      </c>
      <c r="Q120" s="33">
        <f t="shared" si="1"/>
        <v>35064.54</v>
      </c>
      <c r="R120" s="33">
        <f>IFS(D120=2,vacation_home_main_costs!$M$2,D120=3,vacation_home_main_costs!$M$3,D120=4,vacation_home_main_costs!$M$4,D120=5,vacation_home_main_costs!$M$5,D120=6,vacation_home_main_costs!$M$6)</f>
        <v>31100</v>
      </c>
      <c r="S120" s="33">
        <f t="shared" si="12"/>
        <v>3964.54</v>
      </c>
      <c r="T120" s="34" t="str">
        <f t="shared" si="3"/>
        <v>Lucro</v>
      </c>
    </row>
    <row r="121" ht="12.75" customHeight="1">
      <c r="A121" s="8">
        <v>1.5780218E7</v>
      </c>
      <c r="B121" s="30" t="s">
        <v>165</v>
      </c>
      <c r="C121" s="11">
        <v>105.0</v>
      </c>
      <c r="D121" s="24">
        <v>4.0</v>
      </c>
      <c r="E121" s="33">
        <f>Ocupacao_Calendario!B121*C121*31</f>
        <v>3157.35</v>
      </c>
      <c r="F121" s="33">
        <f>Ocupacao_Calendario!C121*C121*28</f>
        <v>2940</v>
      </c>
      <c r="G121" s="33">
        <f>Ocupacao_Calendario!D121*C121*31</f>
        <v>1920.45</v>
      </c>
      <c r="H121" s="33">
        <f>Ocupacao_Calendario!E121*C121*30</f>
        <v>2551.5</v>
      </c>
      <c r="I121" s="33">
        <f>Ocupacao_Calendario!F121*C121*31</f>
        <v>1920.45</v>
      </c>
      <c r="J121" s="33">
        <f>Ocupacao_Calendario!G121*C121*30</f>
        <v>3087</v>
      </c>
      <c r="K121" s="33">
        <f>Ocupacao_Calendario!H121*C121*31</f>
        <v>2473.8</v>
      </c>
      <c r="L121" s="33">
        <f>Ocupacao_Calendario!I121*C121*31</f>
        <v>2441.25</v>
      </c>
      <c r="M121" s="33">
        <f>Ocupacao_Calendario!J121*C121*30</f>
        <v>2740.5</v>
      </c>
      <c r="N121" s="33">
        <f>Ocupacao_Calendario!K121*C121*31</f>
        <v>2311.05</v>
      </c>
      <c r="O121" s="33">
        <f>Ocupacao_Calendario!L121*C121*30</f>
        <v>3055.5</v>
      </c>
      <c r="P121" s="33">
        <f>Ocupacao_Calendario!M121*C121*31</f>
        <v>2831.85</v>
      </c>
      <c r="Q121" s="33">
        <f t="shared" si="1"/>
        <v>31430.7</v>
      </c>
      <c r="R121" s="33">
        <f>IFS(D121=2,vacation_home_main_costs!$M$2,D121=3,vacation_home_main_costs!$M$3,D121=4,vacation_home_main_costs!$M$4,D121=5,vacation_home_main_costs!$M$5,D121=6,vacation_home_main_costs!$M$6)</f>
        <v>40660</v>
      </c>
      <c r="S121" s="33">
        <f t="shared" si="12"/>
        <v>-9229.3</v>
      </c>
      <c r="T121" s="34" t="str">
        <f t="shared" si="3"/>
        <v>Prejuizo</v>
      </c>
    </row>
    <row r="122" ht="12.75" customHeight="1">
      <c r="A122" s="8">
        <v>1.507865E7</v>
      </c>
      <c r="B122" s="30" t="s">
        <v>166</v>
      </c>
      <c r="C122" s="11">
        <v>180.0</v>
      </c>
      <c r="D122" s="24">
        <v>6.0</v>
      </c>
      <c r="E122" s="33">
        <f>Ocupacao_Calendario!B122*C122*31</f>
        <v>4575.6</v>
      </c>
      <c r="F122" s="33">
        <f>Ocupacao_Calendario!C122*C122*28</f>
        <v>4586.4</v>
      </c>
      <c r="G122" s="33">
        <f>Ocupacao_Calendario!D122*C122*31</f>
        <v>3682.8</v>
      </c>
      <c r="H122" s="33">
        <f>Ocupacao_Calendario!E122*C122*30</f>
        <v>4914</v>
      </c>
      <c r="I122" s="33">
        <f>Ocupacao_Calendario!F122*C122*31</f>
        <v>3180.6</v>
      </c>
      <c r="J122" s="33">
        <f>Ocupacao_Calendario!G122*C122*30</f>
        <v>3780</v>
      </c>
      <c r="K122" s="33">
        <f>Ocupacao_Calendario!H122*C122*31</f>
        <v>4464</v>
      </c>
      <c r="L122" s="33">
        <f>Ocupacao_Calendario!I122*C122*31</f>
        <v>4519.8</v>
      </c>
      <c r="M122" s="33">
        <f>Ocupacao_Calendario!J122*C122*30</f>
        <v>4914</v>
      </c>
      <c r="N122" s="33">
        <f>Ocupacao_Calendario!K122*C122*31</f>
        <v>4129.2</v>
      </c>
      <c r="O122" s="33">
        <f>Ocupacao_Calendario!L122*C122*30</f>
        <v>5400</v>
      </c>
      <c r="P122" s="33">
        <f>Ocupacao_Calendario!M122*C122*31</f>
        <v>5022</v>
      </c>
      <c r="Q122" s="33">
        <f t="shared" si="1"/>
        <v>53168.4</v>
      </c>
      <c r="R122" s="33">
        <f>IFS(D122=2,vacation_home_main_costs!$M$2,D122=3,vacation_home_main_costs!$M$3,D122=4,vacation_home_main_costs!$M$4,D122=5,vacation_home_main_costs!$M$5,D122=6,vacation_home_main_costs!$M$6)</f>
        <v>51900</v>
      </c>
      <c r="S122" s="33">
        <f t="shared" si="12"/>
        <v>1268.4</v>
      </c>
      <c r="T122" s="34" t="str">
        <f t="shared" si="3"/>
        <v>Lucro</v>
      </c>
    </row>
    <row r="123" ht="12.75" customHeight="1">
      <c r="A123" s="8">
        <v>1.5569611E7</v>
      </c>
      <c r="B123" s="30" t="s">
        <v>167</v>
      </c>
      <c r="C123" s="11">
        <v>162.0</v>
      </c>
      <c r="D123" s="24">
        <v>4.0</v>
      </c>
      <c r="E123" s="33">
        <f>Ocupacao_Calendario!B123*C123*31</f>
        <v>4570.02</v>
      </c>
      <c r="F123" s="33">
        <f>Ocupacao_Calendario!C123*C123*28</f>
        <v>4399.92</v>
      </c>
      <c r="G123" s="33">
        <f>Ocupacao_Calendario!D123*C123*31</f>
        <v>3063.42</v>
      </c>
      <c r="H123" s="33">
        <f>Ocupacao_Calendario!E123*C123*30</f>
        <v>2721.6</v>
      </c>
      <c r="I123" s="33">
        <f>Ocupacao_Calendario!F123*C123*31</f>
        <v>3716.28</v>
      </c>
      <c r="J123" s="33">
        <f>Ocupacao_Calendario!G123*C123*30</f>
        <v>4082.4</v>
      </c>
      <c r="K123" s="33">
        <f>Ocupacao_Calendario!H123*C123*31</f>
        <v>4720.68</v>
      </c>
      <c r="L123" s="33">
        <f>Ocupacao_Calendario!I123*C123*31</f>
        <v>3565.62</v>
      </c>
      <c r="M123" s="33">
        <f>Ocupacao_Calendario!J123*C123*30</f>
        <v>3888</v>
      </c>
      <c r="N123" s="33">
        <f>Ocupacao_Calendario!K123*C123*31</f>
        <v>4318.92</v>
      </c>
      <c r="O123" s="33">
        <f>Ocupacao_Calendario!L123*C123*30</f>
        <v>4617</v>
      </c>
      <c r="P123" s="33">
        <f>Ocupacao_Calendario!M123*C123*31</f>
        <v>3666.06</v>
      </c>
      <c r="Q123" s="33">
        <f t="shared" si="1"/>
        <v>47329.92</v>
      </c>
      <c r="R123" s="33">
        <f>IFS(D123=2,vacation_home_main_costs!$M$2,D123=3,vacation_home_main_costs!$M$3,D123=4,vacation_home_main_costs!$M$4,D123=5,vacation_home_main_costs!$M$5,D123=6,vacation_home_main_costs!$M$6)</f>
        <v>40660</v>
      </c>
      <c r="S123" s="33">
        <f t="shared" si="12"/>
        <v>6669.92</v>
      </c>
      <c r="T123" s="34" t="str">
        <f t="shared" si="3"/>
        <v>Lucro</v>
      </c>
    </row>
    <row r="124" ht="12.75" customHeight="1">
      <c r="A124" s="8">
        <v>2.5860016E7</v>
      </c>
      <c r="B124" s="30" t="s">
        <v>168</v>
      </c>
      <c r="C124" s="11">
        <v>287.0</v>
      </c>
      <c r="D124" s="24">
        <v>6.0</v>
      </c>
      <c r="E124" s="33">
        <f>Ocupacao_Calendario!B124*C124*31</f>
        <v>7740.39</v>
      </c>
      <c r="F124" s="33">
        <f>Ocupacao_Calendario!C124*C124*28</f>
        <v>6669.88</v>
      </c>
      <c r="G124" s="33">
        <f>Ocupacao_Calendario!D124*C124*31</f>
        <v>7384.51</v>
      </c>
      <c r="H124" s="33">
        <f>Ocupacao_Calendario!E124*C124*30</f>
        <v>7662.9</v>
      </c>
      <c r="I124" s="33">
        <f>Ocupacao_Calendario!F124*C124*31</f>
        <v>6316.87</v>
      </c>
      <c r="J124" s="33">
        <f>Ocupacao_Calendario!G124*C124*30</f>
        <v>6715.8</v>
      </c>
      <c r="K124" s="33">
        <f>Ocupacao_Calendario!H124*C124*31</f>
        <v>8274.21</v>
      </c>
      <c r="L124" s="33">
        <f>Ocupacao_Calendario!I124*C124*31</f>
        <v>8007.3</v>
      </c>
      <c r="M124" s="33">
        <f>Ocupacao_Calendario!J124*C124*30</f>
        <v>8523.9</v>
      </c>
      <c r="N124" s="33">
        <f>Ocupacao_Calendario!K124*C124*31</f>
        <v>7384.51</v>
      </c>
      <c r="O124" s="33">
        <f>Ocupacao_Calendario!L124*C124*30</f>
        <v>8179.5</v>
      </c>
      <c r="P124" s="33">
        <f>Ocupacao_Calendario!M124*C124*31</f>
        <v>7295.54</v>
      </c>
      <c r="Q124" s="33">
        <f t="shared" si="1"/>
        <v>90155.31</v>
      </c>
      <c r="R124" s="33">
        <f>IFS(D124=2,vacation_home_main_costs!$M$2,D124=3,vacation_home_main_costs!$M$3,D124=4,vacation_home_main_costs!$M$4,D124=5,vacation_home_main_costs!$M$5,D124=6,vacation_home_main_costs!$M$6)</f>
        <v>51900</v>
      </c>
      <c r="S124" s="33">
        <f t="shared" si="12"/>
        <v>38255.31</v>
      </c>
      <c r="T124" s="34" t="str">
        <f t="shared" si="3"/>
        <v>Lucro</v>
      </c>
    </row>
    <row r="125" ht="12.75" customHeight="1">
      <c r="A125" s="8">
        <v>2.2317216E7</v>
      </c>
      <c r="B125" s="30" t="s">
        <v>169</v>
      </c>
      <c r="C125" s="11">
        <v>100.0</v>
      </c>
      <c r="D125" s="24">
        <v>3.0</v>
      </c>
      <c r="E125" s="33">
        <f>Ocupacao_Calendario!B125*C125*31</f>
        <v>2790</v>
      </c>
      <c r="F125" s="33">
        <f>Ocupacao_Calendario!C125*C125*28</f>
        <v>2268</v>
      </c>
      <c r="G125" s="33">
        <f>Ocupacao_Calendario!D125*C125*31</f>
        <v>1612</v>
      </c>
      <c r="H125" s="33">
        <f>Ocupacao_Calendario!E125*C125*30</f>
        <v>2670</v>
      </c>
      <c r="I125" s="33">
        <f>Ocupacao_Calendario!F125*C125*31</f>
        <v>2542</v>
      </c>
      <c r="J125" s="33">
        <f>Ocupacao_Calendario!G125*C125*30</f>
        <v>2490</v>
      </c>
      <c r="K125" s="33">
        <f>Ocupacao_Calendario!H125*C125*31</f>
        <v>2201</v>
      </c>
      <c r="L125" s="33">
        <f>Ocupacao_Calendario!I125*C125*31</f>
        <v>2728</v>
      </c>
      <c r="M125" s="33">
        <f>Ocupacao_Calendario!J125*C125*30</f>
        <v>2730</v>
      </c>
      <c r="N125" s="33">
        <f>Ocupacao_Calendario!K125*C125*31</f>
        <v>2480</v>
      </c>
      <c r="O125" s="33">
        <f>Ocupacao_Calendario!L125*C125*30</f>
        <v>2610</v>
      </c>
      <c r="P125" s="33">
        <f>Ocupacao_Calendario!M125*C125*31</f>
        <v>2418</v>
      </c>
      <c r="Q125" s="33">
        <f t="shared" si="1"/>
        <v>29539</v>
      </c>
      <c r="R125" s="33">
        <f>IFS(D125=2,vacation_home_main_costs!$M$2,D125=3,vacation_home_main_costs!$M$3,D125=4,vacation_home_main_costs!$M$4,D125=5,vacation_home_main_costs!$M$5,D125=6,vacation_home_main_costs!$M$6)</f>
        <v>34800</v>
      </c>
      <c r="S125" s="33">
        <f t="shared" si="12"/>
        <v>-5261</v>
      </c>
      <c r="T125" s="34" t="str">
        <f t="shared" si="3"/>
        <v>Prejuizo</v>
      </c>
    </row>
    <row r="126" ht="12.75" customHeight="1">
      <c r="A126" s="8">
        <v>1.0588229E7</v>
      </c>
      <c r="B126" s="30" t="s">
        <v>170</v>
      </c>
      <c r="C126" s="11">
        <v>69.0</v>
      </c>
      <c r="D126" s="24">
        <v>4.0</v>
      </c>
      <c r="E126" s="33">
        <f>Ocupacao_Calendario!B126*C126*31</f>
        <v>1946.49</v>
      </c>
      <c r="F126" s="33">
        <f>Ocupacao_Calendario!C126*C126*28</f>
        <v>1796.76</v>
      </c>
      <c r="G126" s="33">
        <f>Ocupacao_Calendario!D126*C126*31</f>
        <v>1475.91</v>
      </c>
      <c r="H126" s="33">
        <f>Ocupacao_Calendario!E126*C126*30</f>
        <v>1469.7</v>
      </c>
      <c r="I126" s="33">
        <f>Ocupacao_Calendario!F126*C126*31</f>
        <v>1347.57</v>
      </c>
      <c r="J126" s="33">
        <f>Ocupacao_Calendario!G126*C126*30</f>
        <v>1718.1</v>
      </c>
      <c r="K126" s="33">
        <f>Ocupacao_Calendario!H126*C126*31</f>
        <v>2096.22</v>
      </c>
      <c r="L126" s="33">
        <f>Ocupacao_Calendario!I126*C126*31</f>
        <v>2096.22</v>
      </c>
      <c r="M126" s="33">
        <f>Ocupacao_Calendario!J126*C126*30</f>
        <v>1635.3</v>
      </c>
      <c r="N126" s="33">
        <f>Ocupacao_Calendario!K126*C126*31</f>
        <v>1711.2</v>
      </c>
      <c r="O126" s="33">
        <f>Ocupacao_Calendario!L126*C126*30</f>
        <v>1738.8</v>
      </c>
      <c r="P126" s="33">
        <f>Ocupacao_Calendario!M126*C126*31</f>
        <v>1839.54</v>
      </c>
      <c r="Q126" s="33">
        <f t="shared" si="1"/>
        <v>20871.81</v>
      </c>
      <c r="R126" s="33">
        <f>IFS(D126=2,vacation_home_main_costs!$M$2,D126=3,vacation_home_main_costs!$M$3,D126=4,vacation_home_main_costs!$M$4,D126=5,vacation_home_main_costs!$M$5,D126=6,vacation_home_main_costs!$M$6)</f>
        <v>40660</v>
      </c>
      <c r="S126" s="33">
        <f t="shared" si="12"/>
        <v>-19788.19</v>
      </c>
      <c r="T126" s="34" t="str">
        <f t="shared" si="3"/>
        <v>Prejuizo</v>
      </c>
    </row>
    <row r="127" ht="12.75" customHeight="1">
      <c r="A127" s="8">
        <v>2.1571069E7</v>
      </c>
      <c r="B127" s="30" t="s">
        <v>171</v>
      </c>
      <c r="C127" s="11">
        <v>98.0</v>
      </c>
      <c r="D127" s="24">
        <v>4.0</v>
      </c>
      <c r="E127" s="33">
        <f>Ocupacao_Calendario!B127*C127*31</f>
        <v>2308.88</v>
      </c>
      <c r="F127" s="33">
        <f>Ocupacao_Calendario!C127*C127*28</f>
        <v>2661.68</v>
      </c>
      <c r="G127" s="33">
        <f>Ocupacao_Calendario!D127*C127*31</f>
        <v>1458.24</v>
      </c>
      <c r="H127" s="33">
        <f>Ocupacao_Calendario!E127*C127*30</f>
        <v>1675.8</v>
      </c>
      <c r="I127" s="33">
        <f>Ocupacao_Calendario!F127*C127*31</f>
        <v>1549.38</v>
      </c>
      <c r="J127" s="33">
        <f>Ocupacao_Calendario!G127*C127*30</f>
        <v>2793</v>
      </c>
      <c r="K127" s="33">
        <f>Ocupacao_Calendario!H127*C127*31</f>
        <v>2612.68</v>
      </c>
      <c r="L127" s="33">
        <f>Ocupacao_Calendario!I127*C127*31</f>
        <v>2582.3</v>
      </c>
      <c r="M127" s="33">
        <f>Ocupacao_Calendario!J127*C127*30</f>
        <v>2704.8</v>
      </c>
      <c r="N127" s="33">
        <f>Ocupacao_Calendario!K127*C127*31</f>
        <v>2643.06</v>
      </c>
      <c r="O127" s="33">
        <f>Ocupacao_Calendario!L127*C127*30</f>
        <v>2646</v>
      </c>
      <c r="P127" s="33">
        <f>Ocupacao_Calendario!M127*C127*31</f>
        <v>2764.58</v>
      </c>
      <c r="Q127" s="33">
        <f t="shared" si="1"/>
        <v>28400.4</v>
      </c>
      <c r="R127" s="33">
        <f>IFS(D127=2,vacation_home_main_costs!$M$2,D127=3,vacation_home_main_costs!$M$3,D127=4,vacation_home_main_costs!$M$4,D127=5,vacation_home_main_costs!$M$5,D127=6,vacation_home_main_costs!$M$6)</f>
        <v>40660</v>
      </c>
      <c r="S127" s="33">
        <f t="shared" si="12"/>
        <v>-12259.6</v>
      </c>
      <c r="T127" s="34" t="str">
        <f t="shared" si="3"/>
        <v>Prejuizo</v>
      </c>
    </row>
    <row r="128" ht="12.75" customHeight="1">
      <c r="A128" s="8">
        <v>1.784226E7</v>
      </c>
      <c r="B128" s="30" t="s">
        <v>172</v>
      </c>
      <c r="C128" s="11">
        <v>142.0</v>
      </c>
      <c r="D128" s="24">
        <v>6.0</v>
      </c>
      <c r="E128" s="33">
        <f>Ocupacao_Calendario!B128*C128*31</f>
        <v>3125.42</v>
      </c>
      <c r="F128" s="33">
        <f>Ocupacao_Calendario!C128*C128*28</f>
        <v>2862.72</v>
      </c>
      <c r="G128" s="33">
        <f>Ocupacao_Calendario!D128*C128*31</f>
        <v>3741.7</v>
      </c>
      <c r="H128" s="33">
        <f>Ocupacao_Calendario!E128*C128*30</f>
        <v>2811.6</v>
      </c>
      <c r="I128" s="33">
        <f>Ocupacao_Calendario!F128*C128*31</f>
        <v>1980.9</v>
      </c>
      <c r="J128" s="33">
        <f>Ocupacao_Calendario!G128*C128*30</f>
        <v>3535.8</v>
      </c>
      <c r="K128" s="33">
        <f>Ocupacao_Calendario!H128*C128*31</f>
        <v>4137.88</v>
      </c>
      <c r="L128" s="33">
        <f>Ocupacao_Calendario!I128*C128*31</f>
        <v>3829.74</v>
      </c>
      <c r="M128" s="33">
        <f>Ocupacao_Calendario!J128*C128*30</f>
        <v>3109.8</v>
      </c>
      <c r="N128" s="33">
        <f>Ocupacao_Calendario!K128*C128*31</f>
        <v>4049.84</v>
      </c>
      <c r="O128" s="33">
        <f>Ocupacao_Calendario!L128*C128*30</f>
        <v>3791.4</v>
      </c>
      <c r="P128" s="33">
        <f>Ocupacao_Calendario!M128*C128*31</f>
        <v>3257.48</v>
      </c>
      <c r="Q128" s="33">
        <f t="shared" si="1"/>
        <v>40234.28</v>
      </c>
      <c r="R128" s="33">
        <f>IFS(D128=2,vacation_home_main_costs!$M$2,D128=3,vacation_home_main_costs!$M$3,D128=4,vacation_home_main_costs!$M$4,D128=5,vacation_home_main_costs!$M$5,D128=6,vacation_home_main_costs!$M$6)</f>
        <v>51900</v>
      </c>
      <c r="S128" s="33">
        <f t="shared" si="12"/>
        <v>-11665.72</v>
      </c>
      <c r="T128" s="34" t="str">
        <f t="shared" si="3"/>
        <v>Prejuizo</v>
      </c>
    </row>
    <row r="129" ht="12.75" customHeight="1">
      <c r="A129" s="8">
        <v>1.9193485E7</v>
      </c>
      <c r="B129" s="30" t="s">
        <v>173</v>
      </c>
      <c r="C129" s="11">
        <v>80.0</v>
      </c>
      <c r="D129" s="24">
        <v>3.0</v>
      </c>
      <c r="E129" s="33">
        <f>Ocupacao_Calendario!B129*C129*31</f>
        <v>2232</v>
      </c>
      <c r="F129" s="33">
        <f>Ocupacao_Calendario!C129*C129*28</f>
        <v>1635.2</v>
      </c>
      <c r="G129" s="33">
        <f>Ocupacao_Calendario!D129*C129*31</f>
        <v>1636.8</v>
      </c>
      <c r="H129" s="33">
        <f>Ocupacao_Calendario!E129*C129*30</f>
        <v>1920</v>
      </c>
      <c r="I129" s="33">
        <f>Ocupacao_Calendario!F129*C129*31</f>
        <v>1413.6</v>
      </c>
      <c r="J129" s="33">
        <f>Ocupacao_Calendario!G129*C129*30</f>
        <v>1968</v>
      </c>
      <c r="K129" s="33">
        <f>Ocupacao_Calendario!H129*C129*31</f>
        <v>2207.2</v>
      </c>
      <c r="L129" s="33">
        <f>Ocupacao_Calendario!I129*C129*31</f>
        <v>1760.8</v>
      </c>
      <c r="M129" s="33">
        <f>Ocupacao_Calendario!J129*C129*30</f>
        <v>2376</v>
      </c>
      <c r="N129" s="33">
        <f>Ocupacao_Calendario!K129*C129*31</f>
        <v>2281.6</v>
      </c>
      <c r="O129" s="33">
        <f>Ocupacao_Calendario!L129*C129*30</f>
        <v>1824</v>
      </c>
      <c r="P129" s="33">
        <f>Ocupacao_Calendario!M129*C129*31</f>
        <v>2083.2</v>
      </c>
      <c r="Q129" s="33">
        <f t="shared" si="1"/>
        <v>23338.4</v>
      </c>
      <c r="R129" s="33">
        <f>IFS(D129=2,vacation_home_main_costs!$M$2,D129=3,vacation_home_main_costs!$M$3,D129=4,vacation_home_main_costs!$M$4,D129=5,vacation_home_main_costs!$M$5,D129=6,vacation_home_main_costs!$M$6)</f>
        <v>34800</v>
      </c>
      <c r="S129" s="33">
        <f t="shared" si="12"/>
        <v>-11461.6</v>
      </c>
      <c r="T129" s="34" t="str">
        <f t="shared" si="3"/>
        <v>Prejuizo</v>
      </c>
    </row>
    <row r="130" ht="12.75" customHeight="1">
      <c r="A130" s="8">
        <v>2.0863366E7</v>
      </c>
      <c r="B130" s="30" t="s">
        <v>174</v>
      </c>
      <c r="C130" s="11">
        <v>308.0</v>
      </c>
      <c r="D130" s="24">
        <v>7.0</v>
      </c>
      <c r="E130" s="33">
        <f>Ocupacao_Calendario!B130*C130*31</f>
        <v>6492.64</v>
      </c>
      <c r="F130" s="33">
        <f>Ocupacao_Calendario!C130*C130*28</f>
        <v>6726.72</v>
      </c>
      <c r="G130" s="33">
        <f>Ocupacao_Calendario!D130*C130*31</f>
        <v>7161</v>
      </c>
      <c r="H130" s="33">
        <f>Ocupacao_Calendario!E130*C130*30</f>
        <v>4804.8</v>
      </c>
      <c r="I130" s="33">
        <f>Ocupacao_Calendario!F130*C130*31</f>
        <v>4583.04</v>
      </c>
      <c r="J130" s="33">
        <f>Ocupacao_Calendario!G130*C130*30</f>
        <v>6098.4</v>
      </c>
      <c r="K130" s="33">
        <f>Ocupacao_Calendario!H130*C130*31</f>
        <v>9070.6</v>
      </c>
      <c r="L130" s="33">
        <f>Ocupacao_Calendario!I130*C130*31</f>
        <v>6492.64</v>
      </c>
      <c r="M130" s="33">
        <f>Ocupacao_Calendario!J130*C130*30</f>
        <v>8685.6</v>
      </c>
      <c r="N130" s="33">
        <f>Ocupacao_Calendario!K130*C130*31</f>
        <v>7161</v>
      </c>
      <c r="O130" s="33">
        <f>Ocupacao_Calendario!L130*C130*30</f>
        <v>8131.2</v>
      </c>
      <c r="P130" s="33">
        <f>Ocupacao_Calendario!M130*C130*31</f>
        <v>7733.88</v>
      </c>
      <c r="Q130" s="33">
        <f t="shared" si="1"/>
        <v>83141.52</v>
      </c>
      <c r="R130" s="37" t="str">
        <f>IFS(D130=2,vacation_home_main_costs!$M$2,D130=3,vacation_home_main_costs!$M$3,D130=4,vacation_home_main_costs!$M$4,D130=5,vacation_home_main_costs!$M$5,D130=6,vacation_home_main_costs!$M$6)</f>
        <v>#N/A</v>
      </c>
      <c r="S130" s="38" t="s">
        <v>55</v>
      </c>
      <c r="T130" s="34" t="str">
        <f t="shared" si="3"/>
        <v>Lucro</v>
      </c>
    </row>
    <row r="131" ht="12.75" customHeight="1">
      <c r="A131" s="8">
        <v>1.8734906E7</v>
      </c>
      <c r="B131" s="30" t="s">
        <v>175</v>
      </c>
      <c r="C131" s="11">
        <v>159.0</v>
      </c>
      <c r="D131" s="24">
        <v>4.0</v>
      </c>
      <c r="E131" s="33">
        <f>Ocupacao_Calendario!B131*C131*31</f>
        <v>3302.43</v>
      </c>
      <c r="F131" s="33">
        <f>Ocupacao_Calendario!C131*C131*28</f>
        <v>4095.84</v>
      </c>
      <c r="G131" s="33">
        <f>Ocupacao_Calendario!D131*C131*31</f>
        <v>3302.43</v>
      </c>
      <c r="H131" s="33">
        <f>Ocupacao_Calendario!E131*C131*30</f>
        <v>3291.3</v>
      </c>
      <c r="I131" s="33">
        <f>Ocupacao_Calendario!F131*C131*31</f>
        <v>3401.01</v>
      </c>
      <c r="J131" s="33">
        <f>Ocupacao_Calendario!G131*C131*30</f>
        <v>3720.6</v>
      </c>
      <c r="K131" s="33">
        <f>Ocupacao_Calendario!H131*C131*31</f>
        <v>4386.81</v>
      </c>
      <c r="L131" s="33">
        <f>Ocupacao_Calendario!I131*C131*31</f>
        <v>3844.62</v>
      </c>
      <c r="M131" s="33">
        <f>Ocupacao_Calendario!J131*C131*30</f>
        <v>3863.7</v>
      </c>
      <c r="N131" s="33">
        <f>Ocupacao_Calendario!K131*C131*31</f>
        <v>4436.1</v>
      </c>
      <c r="O131" s="33">
        <f>Ocupacao_Calendario!L131*C131*30</f>
        <v>3577.5</v>
      </c>
      <c r="P131" s="33">
        <f>Ocupacao_Calendario!M131*C131*31</f>
        <v>4140.36</v>
      </c>
      <c r="Q131" s="33">
        <f t="shared" si="1"/>
        <v>45362.7</v>
      </c>
      <c r="R131" s="33">
        <f>IFS(D131=2,vacation_home_main_costs!$M$2,D131=3,vacation_home_main_costs!$M$3,D131=4,vacation_home_main_costs!$M$4,D131=5,vacation_home_main_costs!$M$5,D131=6,vacation_home_main_costs!$M$6)</f>
        <v>40660</v>
      </c>
      <c r="S131" s="33">
        <f>Q131-R131</f>
        <v>4702.7</v>
      </c>
      <c r="T131" s="34" t="str">
        <f t="shared" si="3"/>
        <v>Lucro</v>
      </c>
    </row>
    <row r="132" ht="12.75" customHeight="1">
      <c r="A132" s="8">
        <v>2.2011059E7</v>
      </c>
      <c r="B132" s="30" t="s">
        <v>176</v>
      </c>
      <c r="C132" s="11">
        <v>48.0</v>
      </c>
      <c r="D132" s="24">
        <v>1.0</v>
      </c>
      <c r="E132" s="33">
        <f>Ocupacao_Calendario!B132*C132*31</f>
        <v>967.2</v>
      </c>
      <c r="F132" s="33">
        <f>Ocupacao_Calendario!C132*C132*28</f>
        <v>1034.88</v>
      </c>
      <c r="G132" s="33">
        <f>Ocupacao_Calendario!D132*C132*31</f>
        <v>1116</v>
      </c>
      <c r="H132" s="33">
        <f>Ocupacao_Calendario!E132*C132*30</f>
        <v>864</v>
      </c>
      <c r="I132" s="33">
        <f>Ocupacao_Calendario!F132*C132*31</f>
        <v>1145.76</v>
      </c>
      <c r="J132" s="33">
        <f>Ocupacao_Calendario!G132*C132*30</f>
        <v>1310.4</v>
      </c>
      <c r="K132" s="33">
        <f>Ocupacao_Calendario!H132*C132*31</f>
        <v>1443.36</v>
      </c>
      <c r="L132" s="33">
        <f>Ocupacao_Calendario!I132*C132*31</f>
        <v>1354.08</v>
      </c>
      <c r="M132" s="33">
        <f>Ocupacao_Calendario!J132*C132*30</f>
        <v>1209.6</v>
      </c>
      <c r="N132" s="33">
        <f>Ocupacao_Calendario!K132*C132*31</f>
        <v>1086.24</v>
      </c>
      <c r="O132" s="33">
        <f>Ocupacao_Calendario!L132*C132*30</f>
        <v>1411.2</v>
      </c>
      <c r="P132" s="33">
        <f>Ocupacao_Calendario!M132*C132*31</f>
        <v>1413.6</v>
      </c>
      <c r="Q132" s="33">
        <f t="shared" si="1"/>
        <v>14356.32</v>
      </c>
      <c r="R132" s="37" t="str">
        <f>IFS(D132=2,vacation_home_main_costs!$M$2,D132=3,vacation_home_main_costs!$M$3,D132=4,vacation_home_main_costs!$M$4,D132=5,vacation_home_main_costs!$M$5,D132=6,vacation_home_main_costs!$M$6)</f>
        <v>#N/A</v>
      </c>
      <c r="S132" s="38" t="s">
        <v>55</v>
      </c>
      <c r="T132" s="34" t="str">
        <f t="shared" si="3"/>
        <v>Lucro</v>
      </c>
    </row>
    <row r="133" ht="12.75" customHeight="1">
      <c r="A133" s="8">
        <v>1.1412539E7</v>
      </c>
      <c r="B133" s="30" t="s">
        <v>177</v>
      </c>
      <c r="C133" s="11">
        <v>269.0</v>
      </c>
      <c r="D133" s="24">
        <v>6.0</v>
      </c>
      <c r="E133" s="33">
        <f>Ocupacao_Calendario!B133*C133*31</f>
        <v>5253.57</v>
      </c>
      <c r="F133" s="33">
        <f>Ocupacao_Calendario!C133*C133*28</f>
        <v>7004.76</v>
      </c>
      <c r="G133" s="33">
        <f>Ocupacao_Calendario!D133*C133*31</f>
        <v>4669.84</v>
      </c>
      <c r="H133" s="33">
        <f>Ocupacao_Calendario!E133*C133*30</f>
        <v>3873.6</v>
      </c>
      <c r="I133" s="33">
        <f>Ocupacao_Calendario!F133*C133*31</f>
        <v>6170.86</v>
      </c>
      <c r="J133" s="33">
        <f>Ocupacao_Calendario!G133*C133*30</f>
        <v>7101.6</v>
      </c>
      <c r="K133" s="33">
        <f>Ocupacao_Calendario!H133*C133*31</f>
        <v>8255.61</v>
      </c>
      <c r="L133" s="33">
        <f>Ocupacao_Calendario!I133*C133*31</f>
        <v>6337.64</v>
      </c>
      <c r="M133" s="33">
        <f>Ocupacao_Calendario!J133*C133*30</f>
        <v>6294.6</v>
      </c>
      <c r="N133" s="33">
        <f>Ocupacao_Calendario!K133*C133*31</f>
        <v>7505.1</v>
      </c>
      <c r="O133" s="33">
        <f>Ocupacao_Calendario!L133*C133*30</f>
        <v>5810.4</v>
      </c>
      <c r="P133" s="33">
        <f>Ocupacao_Calendario!M133*C133*31</f>
        <v>7421.71</v>
      </c>
      <c r="Q133" s="33">
        <f t="shared" si="1"/>
        <v>75699.29</v>
      </c>
      <c r="R133" s="33">
        <f>IFS(D133=2,vacation_home_main_costs!$M$2,D133=3,vacation_home_main_costs!$M$3,D133=4,vacation_home_main_costs!$M$4,D133=5,vacation_home_main_costs!$M$5,D133=6,vacation_home_main_costs!$M$6)</f>
        <v>51900</v>
      </c>
      <c r="S133" s="33">
        <f t="shared" ref="S133:S134" si="13">Q133-R133</f>
        <v>23799.29</v>
      </c>
      <c r="T133" s="34" t="str">
        <f t="shared" si="3"/>
        <v>Lucro</v>
      </c>
    </row>
    <row r="134" ht="12.75" customHeight="1">
      <c r="A134" s="8">
        <v>1.9468709E7</v>
      </c>
      <c r="B134" s="30" t="s">
        <v>178</v>
      </c>
      <c r="C134" s="11">
        <v>98.0</v>
      </c>
      <c r="D134" s="24">
        <v>6.0</v>
      </c>
      <c r="E134" s="33">
        <f>Ocupacao_Calendario!B134*C134*31</f>
        <v>2643.06</v>
      </c>
      <c r="F134" s="33">
        <f>Ocupacao_Calendario!C134*C134*28</f>
        <v>2551.92</v>
      </c>
      <c r="G134" s="33">
        <f>Ocupacao_Calendario!D134*C134*31</f>
        <v>1579.76</v>
      </c>
      <c r="H134" s="33">
        <f>Ocupacao_Calendario!E134*C134*30</f>
        <v>2175.6</v>
      </c>
      <c r="I134" s="33">
        <f>Ocupacao_Calendario!F134*C134*31</f>
        <v>1792.42</v>
      </c>
      <c r="J134" s="33">
        <f>Ocupacao_Calendario!G134*C134*30</f>
        <v>2352</v>
      </c>
      <c r="K134" s="33">
        <f>Ocupacao_Calendario!H134*C134*31</f>
        <v>2643.06</v>
      </c>
      <c r="L134" s="33">
        <f>Ocupacao_Calendario!I134*C134*31</f>
        <v>2369.64</v>
      </c>
      <c r="M134" s="33">
        <f>Ocupacao_Calendario!J134*C134*30</f>
        <v>2822.4</v>
      </c>
      <c r="N134" s="33">
        <f>Ocupacao_Calendario!K134*C134*31</f>
        <v>2612.68</v>
      </c>
      <c r="O134" s="33">
        <f>Ocupacao_Calendario!L134*C134*30</f>
        <v>2646</v>
      </c>
      <c r="P134" s="33">
        <f>Ocupacao_Calendario!M134*C134*31</f>
        <v>2187.36</v>
      </c>
      <c r="Q134" s="33">
        <f t="shared" si="1"/>
        <v>28375.9</v>
      </c>
      <c r="R134" s="33">
        <f>IFS(D134=2,vacation_home_main_costs!$M$2,D134=3,vacation_home_main_costs!$M$3,D134=4,vacation_home_main_costs!$M$4,D134=5,vacation_home_main_costs!$M$5,D134=6,vacation_home_main_costs!$M$6)</f>
        <v>51900</v>
      </c>
      <c r="S134" s="33">
        <f t="shared" si="13"/>
        <v>-23524.1</v>
      </c>
      <c r="T134" s="34" t="str">
        <f t="shared" si="3"/>
        <v>Prejuizo</v>
      </c>
    </row>
    <row r="135" ht="12.75" customHeight="1">
      <c r="A135" s="8">
        <v>5406160.0</v>
      </c>
      <c r="B135" s="30" t="s">
        <v>179</v>
      </c>
      <c r="C135" s="11">
        <v>158.0</v>
      </c>
      <c r="D135" s="24">
        <v>7.0</v>
      </c>
      <c r="E135" s="33">
        <f>Ocupacao_Calendario!B135*C135*31</f>
        <v>4016.36</v>
      </c>
      <c r="F135" s="33">
        <f>Ocupacao_Calendario!C135*C135*28</f>
        <v>3760.4</v>
      </c>
      <c r="G135" s="33">
        <f>Ocupacao_Calendario!D135*C135*31</f>
        <v>4163.3</v>
      </c>
      <c r="H135" s="33">
        <f>Ocupacao_Calendario!E135*C135*30</f>
        <v>3792</v>
      </c>
      <c r="I135" s="33">
        <f>Ocupacao_Calendario!F135*C135*31</f>
        <v>2253.08</v>
      </c>
      <c r="J135" s="33">
        <f>Ocupacao_Calendario!G135*C135*30</f>
        <v>4645.2</v>
      </c>
      <c r="K135" s="33">
        <f>Ocupacao_Calendario!H135*C135*31</f>
        <v>4604.12</v>
      </c>
      <c r="L135" s="33">
        <f>Ocupacao_Calendario!I135*C135*31</f>
        <v>3526.56</v>
      </c>
      <c r="M135" s="33">
        <f>Ocupacao_Calendario!J135*C135*30</f>
        <v>4123.8</v>
      </c>
      <c r="N135" s="33">
        <f>Ocupacao_Calendario!K135*C135*31</f>
        <v>3820.44</v>
      </c>
      <c r="O135" s="33">
        <f>Ocupacao_Calendario!L135*C135*30</f>
        <v>4503</v>
      </c>
      <c r="P135" s="33">
        <f>Ocupacao_Calendario!M135*C135*31</f>
        <v>4065.34</v>
      </c>
      <c r="Q135" s="33">
        <f t="shared" si="1"/>
        <v>47273.6</v>
      </c>
      <c r="R135" s="37" t="str">
        <f>IFS(D135=2,vacation_home_main_costs!$M$2,D135=3,vacation_home_main_costs!$M$3,D135=4,vacation_home_main_costs!$M$4,D135=5,vacation_home_main_costs!$M$5,D135=6,vacation_home_main_costs!$M$6)</f>
        <v>#N/A</v>
      </c>
      <c r="S135" s="38" t="s">
        <v>55</v>
      </c>
      <c r="T135" s="34" t="str">
        <f t="shared" si="3"/>
        <v>Lucro</v>
      </c>
    </row>
    <row r="136" ht="12.75" customHeight="1">
      <c r="A136" s="8">
        <v>2.1334223E7</v>
      </c>
      <c r="B136" s="30" t="s">
        <v>180</v>
      </c>
      <c r="C136" s="11">
        <v>129.0</v>
      </c>
      <c r="D136" s="24">
        <v>5.0</v>
      </c>
      <c r="E136" s="33">
        <f>Ocupacao_Calendario!B136*C136*31</f>
        <v>3159.21</v>
      </c>
      <c r="F136" s="33">
        <f>Ocupacao_Calendario!C136*C136*28</f>
        <v>2745.12</v>
      </c>
      <c r="G136" s="33">
        <f>Ocupacao_Calendario!D136*C136*31</f>
        <v>2439.39</v>
      </c>
      <c r="H136" s="33">
        <f>Ocupacao_Calendario!E136*C136*30</f>
        <v>2941.2</v>
      </c>
      <c r="I136" s="33">
        <f>Ocupacao_Calendario!F136*C136*31</f>
        <v>1599.6</v>
      </c>
      <c r="J136" s="33">
        <f>Ocupacao_Calendario!G136*C136*30</f>
        <v>2709</v>
      </c>
      <c r="K136" s="33">
        <f>Ocupacao_Calendario!H136*C136*31</f>
        <v>3759.06</v>
      </c>
      <c r="L136" s="33">
        <f>Ocupacao_Calendario!I136*C136*31</f>
        <v>3399.15</v>
      </c>
      <c r="M136" s="33">
        <f>Ocupacao_Calendario!J136*C136*30</f>
        <v>3212.1</v>
      </c>
      <c r="N136" s="33">
        <f>Ocupacao_Calendario!K136*C136*31</f>
        <v>2879.28</v>
      </c>
      <c r="O136" s="33">
        <f>Ocupacao_Calendario!L136*C136*30</f>
        <v>2825.1</v>
      </c>
      <c r="P136" s="33">
        <f>Ocupacao_Calendario!M136*C136*31</f>
        <v>3599.1</v>
      </c>
      <c r="Q136" s="33">
        <f t="shared" si="1"/>
        <v>35267.31</v>
      </c>
      <c r="R136" s="33">
        <f>IFS(D136=2,vacation_home_main_costs!$M$2,D136=3,vacation_home_main_costs!$M$3,D136=4,vacation_home_main_costs!$M$4,D136=5,vacation_home_main_costs!$M$5,D136=6,vacation_home_main_costs!$M$6)</f>
        <v>45400</v>
      </c>
      <c r="S136" s="33">
        <f t="shared" ref="S136:S138" si="14">Q136-R136</f>
        <v>-10132.69</v>
      </c>
      <c r="T136" s="34" t="str">
        <f t="shared" si="3"/>
        <v>Prejuizo</v>
      </c>
    </row>
    <row r="137" ht="12.75" customHeight="1">
      <c r="A137" s="8">
        <v>2.9000584E7</v>
      </c>
      <c r="B137" s="30" t="s">
        <v>181</v>
      </c>
      <c r="C137" s="11">
        <v>118.0</v>
      </c>
      <c r="D137" s="24">
        <v>2.0</v>
      </c>
      <c r="E137" s="33">
        <f>Ocupacao_Calendario!B137*C137*31</f>
        <v>2633.76</v>
      </c>
      <c r="F137" s="33">
        <f>Ocupacao_Calendario!C137*C137*28</f>
        <v>2742.32</v>
      </c>
      <c r="G137" s="33">
        <f>Ocupacao_Calendario!D137*C137*31</f>
        <v>2743.5</v>
      </c>
      <c r="H137" s="33">
        <f>Ocupacao_Calendario!E137*C137*30</f>
        <v>3044.4</v>
      </c>
      <c r="I137" s="33">
        <f>Ocupacao_Calendario!F137*C137*31</f>
        <v>2560.6</v>
      </c>
      <c r="J137" s="33">
        <f>Ocupacao_Calendario!G137*C137*30</f>
        <v>2867.4</v>
      </c>
      <c r="K137" s="33">
        <f>Ocupacao_Calendario!H137*C137*31</f>
        <v>3182.46</v>
      </c>
      <c r="L137" s="33">
        <f>Ocupacao_Calendario!I137*C137*31</f>
        <v>2962.98</v>
      </c>
      <c r="M137" s="33">
        <f>Ocupacao_Calendario!J137*C137*30</f>
        <v>3398.4</v>
      </c>
      <c r="N137" s="33">
        <f>Ocupacao_Calendario!K137*C137*31</f>
        <v>2670.34</v>
      </c>
      <c r="O137" s="33">
        <f>Ocupacao_Calendario!L137*C137*30</f>
        <v>2619.6</v>
      </c>
      <c r="P137" s="33">
        <f>Ocupacao_Calendario!M137*C137*31</f>
        <v>3182.46</v>
      </c>
      <c r="Q137" s="33">
        <f t="shared" si="1"/>
        <v>34608.22</v>
      </c>
      <c r="R137" s="33">
        <f>IFS(D137=2,vacation_home_main_costs!$M$2,D137=3,vacation_home_main_costs!$M$3,D137=4,vacation_home_main_costs!$M$4,D137=5,vacation_home_main_costs!$M$5,D137=6,vacation_home_main_costs!$M$6)</f>
        <v>31100</v>
      </c>
      <c r="S137" s="33">
        <f t="shared" si="14"/>
        <v>3508.22</v>
      </c>
      <c r="T137" s="34" t="str">
        <f t="shared" si="3"/>
        <v>Lucro</v>
      </c>
    </row>
    <row r="138" ht="12.75" customHeight="1">
      <c r="A138" s="8">
        <v>8568443.0</v>
      </c>
      <c r="B138" s="30" t="s">
        <v>182</v>
      </c>
      <c r="C138" s="11">
        <v>230.0</v>
      </c>
      <c r="D138" s="24">
        <v>6.0</v>
      </c>
      <c r="E138" s="33">
        <f>Ocupacao_Calendario!B138*C138*31</f>
        <v>6773.5</v>
      </c>
      <c r="F138" s="33">
        <f>Ocupacao_Calendario!C138*C138*28</f>
        <v>5345.2</v>
      </c>
      <c r="G138" s="33">
        <f>Ocupacao_Calendario!D138*C138*31</f>
        <v>5917.9</v>
      </c>
      <c r="H138" s="33">
        <f>Ocupacao_Calendario!E138*C138*30</f>
        <v>4623</v>
      </c>
      <c r="I138" s="33">
        <f>Ocupacao_Calendario!F138*C138*31</f>
        <v>3065.9</v>
      </c>
      <c r="J138" s="33">
        <f>Ocupacao_Calendario!G138*C138*30</f>
        <v>5244</v>
      </c>
      <c r="K138" s="33">
        <f>Ocupacao_Calendario!H138*C138*31</f>
        <v>5490.1</v>
      </c>
      <c r="L138" s="33">
        <f>Ocupacao_Calendario!I138*C138*31</f>
        <v>7058.7</v>
      </c>
      <c r="M138" s="33">
        <f>Ocupacao_Calendario!J138*C138*30</f>
        <v>5382</v>
      </c>
      <c r="N138" s="33">
        <f>Ocupacao_Calendario!K138*C138*31</f>
        <v>5347.5</v>
      </c>
      <c r="O138" s="33">
        <f>Ocupacao_Calendario!L138*C138*30</f>
        <v>4968</v>
      </c>
      <c r="P138" s="33">
        <f>Ocupacao_Calendario!M138*C138*31</f>
        <v>5062.3</v>
      </c>
      <c r="Q138" s="33">
        <f t="shared" si="1"/>
        <v>64278.1</v>
      </c>
      <c r="R138" s="33">
        <f>IFS(D138=2,vacation_home_main_costs!$M$2,D138=3,vacation_home_main_costs!$M$3,D138=4,vacation_home_main_costs!$M$4,D138=5,vacation_home_main_costs!$M$5,D138=6,vacation_home_main_costs!$M$6)</f>
        <v>51900</v>
      </c>
      <c r="S138" s="33">
        <f t="shared" si="14"/>
        <v>12378.1</v>
      </c>
      <c r="T138" s="34" t="str">
        <f t="shared" si="3"/>
        <v>Lucro</v>
      </c>
    </row>
    <row r="139" ht="12.75" customHeight="1">
      <c r="A139" s="8">
        <v>2.14405E7</v>
      </c>
      <c r="B139" s="30" t="s">
        <v>183</v>
      </c>
      <c r="C139" s="11">
        <v>295.0</v>
      </c>
      <c r="D139" s="24">
        <v>9.0</v>
      </c>
      <c r="E139" s="33">
        <f>Ocupacao_Calendario!B139*C139*31</f>
        <v>6035.7</v>
      </c>
      <c r="F139" s="33">
        <f>Ocupacao_Calendario!C139*C139*28</f>
        <v>7268.8</v>
      </c>
      <c r="G139" s="33">
        <f>Ocupacao_Calendario!D139*C139*31</f>
        <v>4115.25</v>
      </c>
      <c r="H139" s="33">
        <f>Ocupacao_Calendario!E139*C139*30</f>
        <v>5752.5</v>
      </c>
      <c r="I139" s="33">
        <f>Ocupacao_Calendario!F139*C139*31</f>
        <v>5761.35</v>
      </c>
      <c r="J139" s="33">
        <f>Ocupacao_Calendario!G139*C139*30</f>
        <v>7788</v>
      </c>
      <c r="K139" s="33">
        <f>Ocupacao_Calendario!H139*C139*31</f>
        <v>8413.4</v>
      </c>
      <c r="L139" s="33">
        <f>Ocupacao_Calendario!I139*C139*31</f>
        <v>9053.55</v>
      </c>
      <c r="M139" s="33">
        <f>Ocupacao_Calendario!J139*C139*30</f>
        <v>6637.5</v>
      </c>
      <c r="N139" s="33">
        <f>Ocupacao_Calendario!K139*C139*31</f>
        <v>6584.4</v>
      </c>
      <c r="O139" s="33">
        <f>Ocupacao_Calendario!L139*C139*30</f>
        <v>8761.5</v>
      </c>
      <c r="P139" s="33">
        <f>Ocupacao_Calendario!M139*C139*31</f>
        <v>6675.85</v>
      </c>
      <c r="Q139" s="33">
        <f t="shared" si="1"/>
        <v>82847.8</v>
      </c>
      <c r="R139" s="37" t="str">
        <f>IFS(D139=2,vacation_home_main_costs!$M$2,D139=3,vacation_home_main_costs!$M$3,D139=4,vacation_home_main_costs!$M$4,D139=5,vacation_home_main_costs!$M$5,D139=6,vacation_home_main_costs!$M$6)</f>
        <v>#N/A</v>
      </c>
      <c r="S139" s="38" t="s">
        <v>55</v>
      </c>
      <c r="T139" s="34" t="str">
        <f t="shared" si="3"/>
        <v>Lucro</v>
      </c>
    </row>
    <row r="140" ht="12.75" customHeight="1">
      <c r="A140" s="8">
        <v>1.5973953E7</v>
      </c>
      <c r="B140" s="30" t="s">
        <v>184</v>
      </c>
      <c r="C140" s="11">
        <v>99.0</v>
      </c>
      <c r="D140" s="24">
        <v>4.0</v>
      </c>
      <c r="E140" s="33">
        <f>Ocupacao_Calendario!B140*C140*31</f>
        <v>3007.62</v>
      </c>
      <c r="F140" s="33">
        <f>Ocupacao_Calendario!C140*C140*28</f>
        <v>2716.56</v>
      </c>
      <c r="G140" s="33">
        <f>Ocupacao_Calendario!D140*C140*31</f>
        <v>2148.3</v>
      </c>
      <c r="H140" s="33">
        <f>Ocupacao_Calendario!E140*C140*30</f>
        <v>2286.9</v>
      </c>
      <c r="I140" s="33">
        <f>Ocupacao_Calendario!F140*C140*31</f>
        <v>2209.68</v>
      </c>
      <c r="J140" s="33">
        <f>Ocupacao_Calendario!G140*C140*30</f>
        <v>2583.9</v>
      </c>
      <c r="K140" s="33">
        <f>Ocupacao_Calendario!H140*C140*31</f>
        <v>2485.89</v>
      </c>
      <c r="L140" s="33">
        <f>Ocupacao_Calendario!I140*C140*31</f>
        <v>2178.99</v>
      </c>
      <c r="M140" s="33">
        <f>Ocupacao_Calendario!J140*C140*30</f>
        <v>2613.6</v>
      </c>
      <c r="N140" s="33">
        <f>Ocupacao_Calendario!K140*C140*31</f>
        <v>2332.44</v>
      </c>
      <c r="O140" s="33">
        <f>Ocupacao_Calendario!L140*C140*30</f>
        <v>2673</v>
      </c>
      <c r="P140" s="33">
        <f>Ocupacao_Calendario!M140*C140*31</f>
        <v>2516.58</v>
      </c>
      <c r="Q140" s="33">
        <f t="shared" si="1"/>
        <v>29753.46</v>
      </c>
      <c r="R140" s="33">
        <f>IFS(D140=2,vacation_home_main_costs!$M$2,D140=3,vacation_home_main_costs!$M$3,D140=4,vacation_home_main_costs!$M$4,D140=5,vacation_home_main_costs!$M$5,D140=6,vacation_home_main_costs!$M$6)</f>
        <v>40660</v>
      </c>
      <c r="S140" s="33">
        <f t="shared" ref="S140:S149" si="15">Q140-R140</f>
        <v>-10906.54</v>
      </c>
      <c r="T140" s="34" t="str">
        <f t="shared" si="3"/>
        <v>Prejuizo</v>
      </c>
    </row>
    <row r="141" ht="12.75" customHeight="1">
      <c r="A141" s="8">
        <v>1.9310996E7</v>
      </c>
      <c r="B141" s="30" t="s">
        <v>185</v>
      </c>
      <c r="C141" s="11">
        <v>93.0</v>
      </c>
      <c r="D141" s="24">
        <v>4.0</v>
      </c>
      <c r="E141" s="33">
        <f>Ocupacao_Calendario!B141*C141*31</f>
        <v>2710.02</v>
      </c>
      <c r="F141" s="33">
        <f>Ocupacao_Calendario!C141*C141*28</f>
        <v>1900.92</v>
      </c>
      <c r="G141" s="33">
        <f>Ocupacao_Calendario!D141*C141*31</f>
        <v>1268.52</v>
      </c>
      <c r="H141" s="33">
        <f>Ocupacao_Calendario!E141*C141*30</f>
        <v>2204.1</v>
      </c>
      <c r="I141" s="33">
        <f>Ocupacao_Calendario!F141*C141*31</f>
        <v>1556.82</v>
      </c>
      <c r="J141" s="33">
        <f>Ocupacao_Calendario!G141*C141*30</f>
        <v>2232</v>
      </c>
      <c r="K141" s="33">
        <f>Ocupacao_Calendario!H141*C141*31</f>
        <v>2162.25</v>
      </c>
      <c r="L141" s="33">
        <f>Ocupacao_Calendario!I141*C141*31</f>
        <v>2796.51</v>
      </c>
      <c r="M141" s="33">
        <f>Ocupacao_Calendario!J141*C141*30</f>
        <v>2455.2</v>
      </c>
      <c r="N141" s="33">
        <f>Ocupacao_Calendario!K141*C141*31</f>
        <v>2479.38</v>
      </c>
      <c r="O141" s="33">
        <f>Ocupacao_Calendario!L141*C141*30</f>
        <v>2008.8</v>
      </c>
      <c r="P141" s="33">
        <f>Ocupacao_Calendario!M141*C141*31</f>
        <v>2248.74</v>
      </c>
      <c r="Q141" s="33">
        <f t="shared" si="1"/>
        <v>26023.26</v>
      </c>
      <c r="R141" s="33">
        <f>IFS(D141=2,vacation_home_main_costs!$M$2,D141=3,vacation_home_main_costs!$M$3,D141=4,vacation_home_main_costs!$M$4,D141=5,vacation_home_main_costs!$M$5,D141=6,vacation_home_main_costs!$M$6)</f>
        <v>40660</v>
      </c>
      <c r="S141" s="33">
        <f t="shared" si="15"/>
        <v>-14636.74</v>
      </c>
      <c r="T141" s="34" t="str">
        <f t="shared" si="3"/>
        <v>Prejuizo</v>
      </c>
    </row>
    <row r="142" ht="12.75" customHeight="1">
      <c r="A142" s="8">
        <v>3050658.0</v>
      </c>
      <c r="B142" s="30" t="s">
        <v>186</v>
      </c>
      <c r="C142" s="11">
        <v>91.0</v>
      </c>
      <c r="D142" s="24">
        <v>4.0</v>
      </c>
      <c r="E142" s="33">
        <f>Ocupacao_Calendario!B142*C142*31</f>
        <v>1890.07</v>
      </c>
      <c r="F142" s="33">
        <f>Ocupacao_Calendario!C142*C142*28</f>
        <v>1783.6</v>
      </c>
      <c r="G142" s="33">
        <f>Ocupacao_Calendario!D142*C142*31</f>
        <v>1523.34</v>
      </c>
      <c r="H142" s="33">
        <f>Ocupacao_Calendario!E142*C142*30</f>
        <v>1638</v>
      </c>
      <c r="I142" s="33">
        <f>Ocupacao_Calendario!F142*C142*31</f>
        <v>1438.71</v>
      </c>
      <c r="J142" s="33">
        <f>Ocupacao_Calendario!G142*C142*30</f>
        <v>2320.5</v>
      </c>
      <c r="K142" s="33">
        <f>Ocupacao_Calendario!H142*C142*31</f>
        <v>2200.38</v>
      </c>
      <c r="L142" s="33">
        <f>Ocupacao_Calendario!I142*C142*31</f>
        <v>2200.38</v>
      </c>
      <c r="M142" s="33">
        <f>Ocupacao_Calendario!J142*C142*30</f>
        <v>2511.6</v>
      </c>
      <c r="N142" s="33">
        <f>Ocupacao_Calendario!K142*C142*31</f>
        <v>2256.8</v>
      </c>
      <c r="O142" s="33">
        <f>Ocupacao_Calendario!L142*C142*30</f>
        <v>2047.5</v>
      </c>
      <c r="P142" s="33">
        <f>Ocupacao_Calendario!M142*C142*31</f>
        <v>2200.38</v>
      </c>
      <c r="Q142" s="33">
        <f t="shared" si="1"/>
        <v>24011.26</v>
      </c>
      <c r="R142" s="33">
        <f>IFS(D142=2,vacation_home_main_costs!$M$2,D142=3,vacation_home_main_costs!$M$3,D142=4,vacation_home_main_costs!$M$4,D142=5,vacation_home_main_costs!$M$5,D142=6,vacation_home_main_costs!$M$6)</f>
        <v>40660</v>
      </c>
      <c r="S142" s="33">
        <f t="shared" si="15"/>
        <v>-16648.74</v>
      </c>
      <c r="T142" s="34" t="str">
        <f t="shared" si="3"/>
        <v>Prejuizo</v>
      </c>
    </row>
    <row r="143" ht="12.75" customHeight="1">
      <c r="A143" s="8">
        <v>2.4676791E7</v>
      </c>
      <c r="B143" s="30" t="s">
        <v>187</v>
      </c>
      <c r="C143" s="11">
        <v>99.0</v>
      </c>
      <c r="D143" s="24">
        <v>2.0</v>
      </c>
      <c r="E143" s="33">
        <f>Ocupacao_Calendario!B143*C143*31</f>
        <v>2946.24</v>
      </c>
      <c r="F143" s="33">
        <f>Ocupacao_Calendario!C143*C143*28</f>
        <v>2134.44</v>
      </c>
      <c r="G143" s="33">
        <f>Ocupacao_Calendario!D143*C143*31</f>
        <v>1565.19</v>
      </c>
      <c r="H143" s="33">
        <f>Ocupacao_Calendario!E143*C143*30</f>
        <v>1425.6</v>
      </c>
      <c r="I143" s="33">
        <f>Ocupacao_Calendario!F143*C143*31</f>
        <v>2485.89</v>
      </c>
      <c r="J143" s="33">
        <f>Ocupacao_Calendario!G143*C143*30</f>
        <v>1989.9</v>
      </c>
      <c r="K143" s="33">
        <f>Ocupacao_Calendario!H143*C143*31</f>
        <v>2823.48</v>
      </c>
      <c r="L143" s="33">
        <f>Ocupacao_Calendario!I143*C143*31</f>
        <v>2639.34</v>
      </c>
      <c r="M143" s="33">
        <f>Ocupacao_Calendario!J143*C143*30</f>
        <v>2673</v>
      </c>
      <c r="N143" s="33">
        <f>Ocupacao_Calendario!K143*C143*31</f>
        <v>2516.58</v>
      </c>
      <c r="O143" s="33">
        <f>Ocupacao_Calendario!L143*C143*30</f>
        <v>2762.1</v>
      </c>
      <c r="P143" s="33">
        <f>Ocupacao_Calendario!M143*C143*31</f>
        <v>2670.03</v>
      </c>
      <c r="Q143" s="33">
        <f t="shared" si="1"/>
        <v>28631.79</v>
      </c>
      <c r="R143" s="33">
        <f>IFS(D143=2,vacation_home_main_costs!$M$2,D143=3,vacation_home_main_costs!$M$3,D143=4,vacation_home_main_costs!$M$4,D143=5,vacation_home_main_costs!$M$5,D143=6,vacation_home_main_costs!$M$6)</f>
        <v>31100</v>
      </c>
      <c r="S143" s="33">
        <f t="shared" si="15"/>
        <v>-2468.21</v>
      </c>
      <c r="T143" s="34" t="str">
        <f t="shared" si="3"/>
        <v>Prejuizo</v>
      </c>
    </row>
    <row r="144" ht="12.75" customHeight="1">
      <c r="A144" s="8">
        <v>1.314218E7</v>
      </c>
      <c r="B144" s="30" t="s">
        <v>188</v>
      </c>
      <c r="C144" s="11">
        <v>140.0</v>
      </c>
      <c r="D144" s="24">
        <v>4.0</v>
      </c>
      <c r="E144" s="33">
        <f>Ocupacao_Calendario!B144*C144*31</f>
        <v>2647.4</v>
      </c>
      <c r="F144" s="33">
        <f>Ocupacao_Calendario!C144*C144*28</f>
        <v>3724</v>
      </c>
      <c r="G144" s="33">
        <f>Ocupacao_Calendario!D144*C144*31</f>
        <v>3255</v>
      </c>
      <c r="H144" s="33">
        <f>Ocupacao_Calendario!E144*C144*30</f>
        <v>2142</v>
      </c>
      <c r="I144" s="33">
        <f>Ocupacao_Calendario!F144*C144*31</f>
        <v>1779.4</v>
      </c>
      <c r="J144" s="33">
        <f>Ocupacao_Calendario!G144*C144*30</f>
        <v>3276</v>
      </c>
      <c r="K144" s="33">
        <f>Ocupacao_Calendario!H144*C144*31</f>
        <v>3211.6</v>
      </c>
      <c r="L144" s="33">
        <f>Ocupacao_Calendario!I144*C144*31</f>
        <v>3038</v>
      </c>
      <c r="M144" s="33">
        <f>Ocupacao_Calendario!J144*C144*30</f>
        <v>3906</v>
      </c>
      <c r="N144" s="33">
        <f>Ocupacao_Calendario!K144*C144*31</f>
        <v>3732.4</v>
      </c>
      <c r="O144" s="33">
        <f>Ocupacao_Calendario!L144*C144*30</f>
        <v>3318</v>
      </c>
      <c r="P144" s="33">
        <f>Ocupacao_Calendario!M144*C144*31</f>
        <v>3385.2</v>
      </c>
      <c r="Q144" s="33">
        <f t="shared" si="1"/>
        <v>37415</v>
      </c>
      <c r="R144" s="33">
        <f>IFS(D144=2,vacation_home_main_costs!$M$2,D144=3,vacation_home_main_costs!$M$3,D144=4,vacation_home_main_costs!$M$4,D144=5,vacation_home_main_costs!$M$5,D144=6,vacation_home_main_costs!$M$6)</f>
        <v>40660</v>
      </c>
      <c r="S144" s="33">
        <f t="shared" si="15"/>
        <v>-3245</v>
      </c>
      <c r="T144" s="34" t="str">
        <f t="shared" si="3"/>
        <v>Prejuizo</v>
      </c>
    </row>
    <row r="145" ht="12.75" customHeight="1">
      <c r="A145" s="8">
        <v>2.2854916E7</v>
      </c>
      <c r="B145" s="30" t="s">
        <v>189</v>
      </c>
      <c r="C145" s="11">
        <v>85.0</v>
      </c>
      <c r="D145" s="24">
        <v>4.0</v>
      </c>
      <c r="E145" s="33">
        <f>Ocupacao_Calendario!B145*C145*31</f>
        <v>1791.8</v>
      </c>
      <c r="F145" s="33">
        <f>Ocupacao_Calendario!C145*C145*28</f>
        <v>1642.2</v>
      </c>
      <c r="G145" s="33">
        <f>Ocupacao_Calendario!D145*C145*31</f>
        <v>1976.25</v>
      </c>
      <c r="H145" s="33">
        <f>Ocupacao_Calendario!E145*C145*30</f>
        <v>1606.5</v>
      </c>
      <c r="I145" s="33">
        <f>Ocupacao_Calendario!F145*C145*31</f>
        <v>1976.25</v>
      </c>
      <c r="J145" s="33">
        <f>Ocupacao_Calendario!G145*C145*30</f>
        <v>1912.5</v>
      </c>
      <c r="K145" s="33">
        <f>Ocupacao_Calendario!H145*C145*31</f>
        <v>2318.8</v>
      </c>
      <c r="L145" s="33">
        <f>Ocupacao_Calendario!I145*C145*31</f>
        <v>1949.9</v>
      </c>
      <c r="M145" s="33">
        <f>Ocupacao_Calendario!J145*C145*30</f>
        <v>2014.5</v>
      </c>
      <c r="N145" s="33">
        <f>Ocupacao_Calendario!K145*C145*31</f>
        <v>2134.35</v>
      </c>
      <c r="O145" s="33">
        <f>Ocupacao_Calendario!L145*C145*30</f>
        <v>1810.5</v>
      </c>
      <c r="P145" s="33">
        <f>Ocupacao_Calendario!M145*C145*31</f>
        <v>2608.65</v>
      </c>
      <c r="Q145" s="33">
        <f t="shared" si="1"/>
        <v>23742.2</v>
      </c>
      <c r="R145" s="33">
        <f>IFS(D145=2,vacation_home_main_costs!$M$2,D145=3,vacation_home_main_costs!$M$3,D145=4,vacation_home_main_costs!$M$4,D145=5,vacation_home_main_costs!$M$5,D145=6,vacation_home_main_costs!$M$6)</f>
        <v>40660</v>
      </c>
      <c r="S145" s="33">
        <f t="shared" si="15"/>
        <v>-16917.8</v>
      </c>
      <c r="T145" s="34" t="str">
        <f t="shared" si="3"/>
        <v>Prejuizo</v>
      </c>
    </row>
    <row r="146" ht="12.75" customHeight="1">
      <c r="A146" s="8">
        <v>2.4183886E7</v>
      </c>
      <c r="B146" s="30" t="s">
        <v>190</v>
      </c>
      <c r="C146" s="11">
        <v>299.0</v>
      </c>
      <c r="D146" s="24">
        <v>6.0</v>
      </c>
      <c r="E146" s="33">
        <f>Ocupacao_Calendario!B146*C146*31</f>
        <v>8805.55</v>
      </c>
      <c r="F146" s="33">
        <f>Ocupacao_Calendario!C146*C146*28</f>
        <v>6865.04</v>
      </c>
      <c r="G146" s="33">
        <f>Ocupacao_Calendario!D146*C146*31</f>
        <v>4263.74</v>
      </c>
      <c r="H146" s="33">
        <f>Ocupacao_Calendario!E146*C146*30</f>
        <v>5920.2</v>
      </c>
      <c r="I146" s="33">
        <f>Ocupacao_Calendario!F146*C146*31</f>
        <v>7600.58</v>
      </c>
      <c r="J146" s="33">
        <f>Ocupacao_Calendario!G146*C146*30</f>
        <v>7983.3</v>
      </c>
      <c r="K146" s="33">
        <f>Ocupacao_Calendario!H146*C146*31</f>
        <v>8249.41</v>
      </c>
      <c r="L146" s="33">
        <f>Ocupacao_Calendario!I146*C146*31</f>
        <v>7693.27</v>
      </c>
      <c r="M146" s="33">
        <f>Ocupacao_Calendario!J146*C146*30</f>
        <v>8521.5</v>
      </c>
      <c r="N146" s="33">
        <f>Ocupacao_Calendario!K146*C146*31</f>
        <v>7322.51</v>
      </c>
      <c r="O146" s="33">
        <f>Ocupacao_Calendario!L146*C146*30</f>
        <v>8880.3</v>
      </c>
      <c r="P146" s="33">
        <f>Ocupacao_Calendario!M146*C146*31</f>
        <v>6395.61</v>
      </c>
      <c r="Q146" s="33">
        <f t="shared" si="1"/>
        <v>88501.01</v>
      </c>
      <c r="R146" s="33">
        <f>IFS(D146=2,vacation_home_main_costs!$M$2,D146=3,vacation_home_main_costs!$M$3,D146=4,vacation_home_main_costs!$M$4,D146=5,vacation_home_main_costs!$M$5,D146=6,vacation_home_main_costs!$M$6)</f>
        <v>51900</v>
      </c>
      <c r="S146" s="33">
        <f t="shared" si="15"/>
        <v>36601.01</v>
      </c>
      <c r="T146" s="34" t="str">
        <f t="shared" si="3"/>
        <v>Lucro</v>
      </c>
    </row>
    <row r="147" ht="12.75" customHeight="1">
      <c r="A147" s="8">
        <v>3847405.0</v>
      </c>
      <c r="B147" s="30" t="s">
        <v>191</v>
      </c>
      <c r="C147" s="11">
        <v>169.0</v>
      </c>
      <c r="D147" s="24">
        <v>6.0</v>
      </c>
      <c r="E147" s="33">
        <f>Ocupacao_Calendario!B147*C147*31</f>
        <v>4453.15</v>
      </c>
      <c r="F147" s="33">
        <f>Ocupacao_Calendario!C147*C147*28</f>
        <v>3501.68</v>
      </c>
      <c r="G147" s="33">
        <f>Ocupacao_Calendario!D147*C147*31</f>
        <v>3772.08</v>
      </c>
      <c r="H147" s="33">
        <f>Ocupacao_Calendario!E147*C147*30</f>
        <v>3396.9</v>
      </c>
      <c r="I147" s="33">
        <f>Ocupacao_Calendario!F147*C147*31</f>
        <v>3614.91</v>
      </c>
      <c r="J147" s="33">
        <f>Ocupacao_Calendario!G147*C147*30</f>
        <v>4664.4</v>
      </c>
      <c r="K147" s="33">
        <f>Ocupacao_Calendario!H147*C147*31</f>
        <v>4767.49</v>
      </c>
      <c r="L147" s="33">
        <f>Ocupacao_Calendario!I147*C147*31</f>
        <v>4348.37</v>
      </c>
      <c r="M147" s="33">
        <f>Ocupacao_Calendario!J147*C147*30</f>
        <v>5070</v>
      </c>
      <c r="N147" s="33">
        <f>Ocupacao_Calendario!K147*C147*31</f>
        <v>5134.22</v>
      </c>
      <c r="O147" s="33">
        <f>Ocupacao_Calendario!L147*C147*30</f>
        <v>3903.9</v>
      </c>
      <c r="P147" s="33">
        <f>Ocupacao_Calendario!M147*C147*31</f>
        <v>4348.37</v>
      </c>
      <c r="Q147" s="33">
        <f t="shared" si="1"/>
        <v>50975.47</v>
      </c>
      <c r="R147" s="33">
        <f>IFS(D147=2,vacation_home_main_costs!$M$2,D147=3,vacation_home_main_costs!$M$3,D147=4,vacation_home_main_costs!$M$4,D147=5,vacation_home_main_costs!$M$5,D147=6,vacation_home_main_costs!$M$6)</f>
        <v>51900</v>
      </c>
      <c r="S147" s="33">
        <f t="shared" si="15"/>
        <v>-924.53</v>
      </c>
      <c r="T147" s="34" t="str">
        <f t="shared" si="3"/>
        <v>Prejuizo</v>
      </c>
    </row>
    <row r="148" ht="12.75" customHeight="1">
      <c r="A148" s="8">
        <v>1.1890736E7</v>
      </c>
      <c r="B148" s="30" t="s">
        <v>192</v>
      </c>
      <c r="C148" s="11">
        <v>169.0</v>
      </c>
      <c r="D148" s="24">
        <v>5.0</v>
      </c>
      <c r="E148" s="33">
        <f>Ocupacao_Calendario!B148*C148*31</f>
        <v>4243.59</v>
      </c>
      <c r="F148" s="33">
        <f>Ocupacao_Calendario!C148*C148*28</f>
        <v>4258.8</v>
      </c>
      <c r="G148" s="33">
        <f>Ocupacao_Calendario!D148*C148*31</f>
        <v>2305.16</v>
      </c>
      <c r="H148" s="33">
        <f>Ocupacao_Calendario!E148*C148*30</f>
        <v>2535</v>
      </c>
      <c r="I148" s="33">
        <f>Ocupacao_Calendario!F148*C148*31</f>
        <v>3352.96</v>
      </c>
      <c r="J148" s="33">
        <f>Ocupacao_Calendario!G148*C148*30</f>
        <v>5019.3</v>
      </c>
      <c r="K148" s="33">
        <f>Ocupacao_Calendario!H148*C148*31</f>
        <v>4977.05</v>
      </c>
      <c r="L148" s="33">
        <f>Ocupacao_Calendario!I148*C148*31</f>
        <v>3719.69</v>
      </c>
      <c r="M148" s="33">
        <f>Ocupacao_Calendario!J148*C148*30</f>
        <v>4157.4</v>
      </c>
      <c r="N148" s="33">
        <f>Ocupacao_Calendario!K148*C148*31</f>
        <v>4243.59</v>
      </c>
      <c r="O148" s="33">
        <f>Ocupacao_Calendario!L148*C148*30</f>
        <v>3802.5</v>
      </c>
      <c r="P148" s="33">
        <f>Ocupacao_Calendario!M148*C148*31</f>
        <v>4348.37</v>
      </c>
      <c r="Q148" s="33">
        <f t="shared" si="1"/>
        <v>46963.41</v>
      </c>
      <c r="R148" s="33">
        <f>IFS(D148=2,vacation_home_main_costs!$M$2,D148=3,vacation_home_main_costs!$M$3,D148=4,vacation_home_main_costs!$M$4,D148=5,vacation_home_main_costs!$M$5,D148=6,vacation_home_main_costs!$M$6)</f>
        <v>45400</v>
      </c>
      <c r="S148" s="33">
        <f t="shared" si="15"/>
        <v>1563.41</v>
      </c>
      <c r="T148" s="34" t="str">
        <f t="shared" si="3"/>
        <v>Lucro</v>
      </c>
    </row>
    <row r="149" ht="12.75" customHeight="1">
      <c r="A149" s="8">
        <v>1754734.0</v>
      </c>
      <c r="B149" s="30" t="s">
        <v>193</v>
      </c>
      <c r="C149" s="11">
        <v>85.0</v>
      </c>
      <c r="D149" s="24">
        <v>4.0</v>
      </c>
      <c r="E149" s="33">
        <f>Ocupacao_Calendario!B149*C149*31</f>
        <v>2318.8</v>
      </c>
      <c r="F149" s="33">
        <f>Ocupacao_Calendario!C149*C149*28</f>
        <v>2284.8</v>
      </c>
      <c r="G149" s="33">
        <f>Ocupacao_Calendario!D149*C149*31</f>
        <v>1607.35</v>
      </c>
      <c r="H149" s="33">
        <f>Ocupacao_Calendario!E149*C149*30</f>
        <v>1504.5</v>
      </c>
      <c r="I149" s="33">
        <f>Ocupacao_Calendario!F149*C149*31</f>
        <v>1027.65</v>
      </c>
      <c r="J149" s="33">
        <f>Ocupacao_Calendario!G149*C149*30</f>
        <v>1938</v>
      </c>
      <c r="K149" s="33">
        <f>Ocupacao_Calendario!H149*C149*31</f>
        <v>2503.25</v>
      </c>
      <c r="L149" s="33">
        <f>Ocupacao_Calendario!I149*C149*31</f>
        <v>1923.55</v>
      </c>
      <c r="M149" s="33">
        <f>Ocupacao_Calendario!J149*C149*30</f>
        <v>1963.5</v>
      </c>
      <c r="N149" s="33">
        <f>Ocupacao_Calendario!K149*C149*31</f>
        <v>2028.95</v>
      </c>
      <c r="O149" s="33">
        <f>Ocupacao_Calendario!L149*C149*30</f>
        <v>2014.5</v>
      </c>
      <c r="P149" s="33">
        <f>Ocupacao_Calendario!M149*C149*31</f>
        <v>2108</v>
      </c>
      <c r="Q149" s="33">
        <f t="shared" si="1"/>
        <v>23222.85</v>
      </c>
      <c r="R149" s="33">
        <f>IFS(D149=2,vacation_home_main_costs!$M$2,D149=3,vacation_home_main_costs!$M$3,D149=4,vacation_home_main_costs!$M$4,D149=5,vacation_home_main_costs!$M$5,D149=6,vacation_home_main_costs!$M$6)</f>
        <v>40660</v>
      </c>
      <c r="S149" s="33">
        <f t="shared" si="15"/>
        <v>-17437.15</v>
      </c>
      <c r="T149" s="34" t="str">
        <f t="shared" si="3"/>
        <v>Prejuizo</v>
      </c>
    </row>
    <row r="150" ht="12.75" customHeight="1">
      <c r="A150" s="8">
        <v>1.7008608E7</v>
      </c>
      <c r="B150" s="30" t="s">
        <v>194</v>
      </c>
      <c r="C150" s="11">
        <v>180.0</v>
      </c>
      <c r="D150" s="24">
        <v>7.0</v>
      </c>
      <c r="E150" s="33">
        <f>Ocupacao_Calendario!B150*C150*31</f>
        <v>3794.4</v>
      </c>
      <c r="F150" s="33">
        <f>Ocupacao_Calendario!C150*C150*28</f>
        <v>4032</v>
      </c>
      <c r="G150" s="33">
        <f>Ocupacao_Calendario!D150*C150*31</f>
        <v>3292.2</v>
      </c>
      <c r="H150" s="33">
        <f>Ocupacao_Calendario!E150*C150*30</f>
        <v>4428</v>
      </c>
      <c r="I150" s="33">
        <f>Ocupacao_Calendario!F150*C150*31</f>
        <v>2957.4</v>
      </c>
      <c r="J150" s="33">
        <f>Ocupacao_Calendario!G150*C150*30</f>
        <v>4050</v>
      </c>
      <c r="K150" s="33">
        <f>Ocupacao_Calendario!H150*C150*31</f>
        <v>4129.2</v>
      </c>
      <c r="L150" s="33">
        <f>Ocupacao_Calendario!I150*C150*31</f>
        <v>4798.8</v>
      </c>
      <c r="M150" s="33">
        <f>Ocupacao_Calendario!J150*C150*30</f>
        <v>5184</v>
      </c>
      <c r="N150" s="33">
        <f>Ocupacao_Calendario!K150*C150*31</f>
        <v>5245.2</v>
      </c>
      <c r="O150" s="33">
        <f>Ocupacao_Calendario!L150*C150*30</f>
        <v>4752</v>
      </c>
      <c r="P150" s="33">
        <f>Ocupacao_Calendario!M150*C150*31</f>
        <v>5468.4</v>
      </c>
      <c r="Q150" s="33">
        <f t="shared" si="1"/>
        <v>52131.6</v>
      </c>
      <c r="R150" s="37" t="str">
        <f>IFS(D150=2,vacation_home_main_costs!$M$2,D150=3,vacation_home_main_costs!$M$3,D150=4,vacation_home_main_costs!$M$4,D150=5,vacation_home_main_costs!$M$5,D150=6,vacation_home_main_costs!$M$6)</f>
        <v>#N/A</v>
      </c>
      <c r="S150" s="38" t="s">
        <v>55</v>
      </c>
      <c r="T150" s="34" t="str">
        <f t="shared" si="3"/>
        <v>Lucro</v>
      </c>
    </row>
    <row r="151" ht="12.75" customHeight="1">
      <c r="A151" s="8">
        <v>137602.0</v>
      </c>
      <c r="B151" s="30" t="s">
        <v>195</v>
      </c>
      <c r="C151" s="11">
        <v>79.0</v>
      </c>
      <c r="D151" s="24">
        <v>3.0</v>
      </c>
      <c r="E151" s="33">
        <f>Ocupacao_Calendario!B151*C151*31</f>
        <v>1787.77</v>
      </c>
      <c r="F151" s="33">
        <f>Ocupacao_Calendario!C151*C151*28</f>
        <v>1592.64</v>
      </c>
      <c r="G151" s="33">
        <f>Ocupacao_Calendario!D151*C151*31</f>
        <v>1493.89</v>
      </c>
      <c r="H151" s="33">
        <f>Ocupacao_Calendario!E151*C151*30</f>
        <v>1137.6</v>
      </c>
      <c r="I151" s="33">
        <f>Ocupacao_Calendario!F151*C151*31</f>
        <v>1346.95</v>
      </c>
      <c r="J151" s="33">
        <f>Ocupacao_Calendario!G151*C151*30</f>
        <v>1943.4</v>
      </c>
      <c r="K151" s="33">
        <f>Ocupacao_Calendario!H151*C151*31</f>
        <v>2253.08</v>
      </c>
      <c r="L151" s="33">
        <f>Ocupacao_Calendario!I151*C151*31</f>
        <v>2277.57</v>
      </c>
      <c r="M151" s="33">
        <f>Ocupacao_Calendario!J151*C151*30</f>
        <v>1730.1</v>
      </c>
      <c r="N151" s="33">
        <f>Ocupacao_Calendario!K151*C151*31</f>
        <v>1812.26</v>
      </c>
      <c r="O151" s="33">
        <f>Ocupacao_Calendario!L151*C151*30</f>
        <v>1990.8</v>
      </c>
      <c r="P151" s="33">
        <f>Ocupacao_Calendario!M151*C151*31</f>
        <v>1934.71</v>
      </c>
      <c r="Q151" s="33">
        <f t="shared" si="1"/>
        <v>21300.77</v>
      </c>
      <c r="R151" s="33">
        <f>IFS(D151=2,vacation_home_main_costs!$M$2,D151=3,vacation_home_main_costs!$M$3,D151=4,vacation_home_main_costs!$M$4,D151=5,vacation_home_main_costs!$M$5,D151=6,vacation_home_main_costs!$M$6)</f>
        <v>34800</v>
      </c>
      <c r="S151" s="33">
        <f t="shared" ref="S151:S197" si="16">Q151-R151</f>
        <v>-13499.23</v>
      </c>
      <c r="T151" s="34" t="str">
        <f t="shared" si="3"/>
        <v>Prejuizo</v>
      </c>
    </row>
    <row r="152" ht="12.75" customHeight="1">
      <c r="A152" s="8">
        <v>4732934.0</v>
      </c>
      <c r="B152" s="30" t="s">
        <v>196</v>
      </c>
      <c r="C152" s="11">
        <v>81.0</v>
      </c>
      <c r="D152" s="24">
        <v>3.0</v>
      </c>
      <c r="E152" s="33">
        <f>Ocupacao_Calendario!B152*C152*31</f>
        <v>1833.03</v>
      </c>
      <c r="F152" s="33">
        <f>Ocupacao_Calendario!C152*C152*28</f>
        <v>1655.64</v>
      </c>
      <c r="G152" s="33">
        <f>Ocupacao_Calendario!D152*C152*31</f>
        <v>1757.7</v>
      </c>
      <c r="H152" s="33">
        <f>Ocupacao_Calendario!E152*C152*30</f>
        <v>1749.6</v>
      </c>
      <c r="I152" s="33">
        <f>Ocupacao_Calendario!F152*C152*31</f>
        <v>1029.51</v>
      </c>
      <c r="J152" s="33">
        <f>Ocupacao_Calendario!G152*C152*30</f>
        <v>2065.5</v>
      </c>
      <c r="K152" s="33">
        <f>Ocupacao_Calendario!H152*C152*31</f>
        <v>1782.81</v>
      </c>
      <c r="L152" s="33">
        <f>Ocupacao_Calendario!I152*C152*31</f>
        <v>2385.45</v>
      </c>
      <c r="M152" s="33">
        <f>Ocupacao_Calendario!J152*C152*30</f>
        <v>2381.4</v>
      </c>
      <c r="N152" s="33">
        <f>Ocupacao_Calendario!K152*C152*31</f>
        <v>2285.01</v>
      </c>
      <c r="O152" s="33">
        <f>Ocupacao_Calendario!L152*C152*30</f>
        <v>1846.8</v>
      </c>
      <c r="P152" s="33">
        <f>Ocupacao_Calendario!M152*C152*31</f>
        <v>1958.58</v>
      </c>
      <c r="Q152" s="33">
        <f t="shared" si="1"/>
        <v>22731.03</v>
      </c>
      <c r="R152" s="33">
        <f>IFS(D152=2,vacation_home_main_costs!$M$2,D152=3,vacation_home_main_costs!$M$3,D152=4,vacation_home_main_costs!$M$4,D152=5,vacation_home_main_costs!$M$5,D152=6,vacation_home_main_costs!$M$6)</f>
        <v>34800</v>
      </c>
      <c r="S152" s="33">
        <f t="shared" si="16"/>
        <v>-12068.97</v>
      </c>
      <c r="T152" s="34" t="str">
        <f t="shared" si="3"/>
        <v>Prejuizo</v>
      </c>
    </row>
    <row r="153" ht="12.75" customHeight="1">
      <c r="A153" s="8">
        <v>3238608.0</v>
      </c>
      <c r="B153" s="30" t="s">
        <v>197</v>
      </c>
      <c r="C153" s="11">
        <v>69.0</v>
      </c>
      <c r="D153" s="24">
        <v>4.0</v>
      </c>
      <c r="E153" s="33">
        <f>Ocupacao_Calendario!B153*C153*31</f>
        <v>1625.64</v>
      </c>
      <c r="F153" s="33">
        <f>Ocupacao_Calendario!C153*C153*28</f>
        <v>1893.36</v>
      </c>
      <c r="G153" s="33">
        <f>Ocupacao_Calendario!D153*C153*31</f>
        <v>1026.72</v>
      </c>
      <c r="H153" s="33">
        <f>Ocupacao_Calendario!E153*C153*30</f>
        <v>1842.3</v>
      </c>
      <c r="I153" s="33">
        <f>Ocupacao_Calendario!F153*C153*31</f>
        <v>1582.86</v>
      </c>
      <c r="J153" s="33">
        <f>Ocupacao_Calendario!G153*C153*30</f>
        <v>1531.8</v>
      </c>
      <c r="K153" s="33">
        <f>Ocupacao_Calendario!H153*C153*31</f>
        <v>1818.15</v>
      </c>
      <c r="L153" s="33">
        <f>Ocupacao_Calendario!I153*C153*31</f>
        <v>1796.76</v>
      </c>
      <c r="M153" s="33">
        <f>Ocupacao_Calendario!J153*C153*30</f>
        <v>1738.8</v>
      </c>
      <c r="N153" s="33">
        <f>Ocupacao_Calendario!K153*C153*31</f>
        <v>2010.66</v>
      </c>
      <c r="O153" s="33">
        <f>Ocupacao_Calendario!L153*C153*30</f>
        <v>1552.5</v>
      </c>
      <c r="P153" s="33">
        <f>Ocupacao_Calendario!M153*C153*31</f>
        <v>1689.81</v>
      </c>
      <c r="Q153" s="33">
        <f t="shared" si="1"/>
        <v>20109.36</v>
      </c>
      <c r="R153" s="33">
        <f>IFS(D153=2,vacation_home_main_costs!$M$2,D153=3,vacation_home_main_costs!$M$3,D153=4,vacation_home_main_costs!$M$4,D153=5,vacation_home_main_costs!$M$5,D153=6,vacation_home_main_costs!$M$6)</f>
        <v>40660</v>
      </c>
      <c r="S153" s="33">
        <f t="shared" si="16"/>
        <v>-20550.64</v>
      </c>
      <c r="T153" s="34" t="str">
        <f t="shared" si="3"/>
        <v>Prejuizo</v>
      </c>
    </row>
    <row r="154" ht="12.75" customHeight="1">
      <c r="A154" s="8">
        <v>2373716.0</v>
      </c>
      <c r="B154" s="30" t="s">
        <v>198</v>
      </c>
      <c r="C154" s="11">
        <v>88.0</v>
      </c>
      <c r="D154" s="24">
        <v>5.0</v>
      </c>
      <c r="E154" s="33">
        <f>Ocupacao_Calendario!B154*C154*31</f>
        <v>1882.32</v>
      </c>
      <c r="F154" s="33">
        <f>Ocupacao_Calendario!C154*C154*28</f>
        <v>1848</v>
      </c>
      <c r="G154" s="33">
        <f>Ocupacao_Calendario!D154*C154*31</f>
        <v>1391.28</v>
      </c>
      <c r="H154" s="33">
        <f>Ocupacao_Calendario!E154*C154*30</f>
        <v>1742.4</v>
      </c>
      <c r="I154" s="33">
        <f>Ocupacao_Calendario!F154*C154*31</f>
        <v>1309.44</v>
      </c>
      <c r="J154" s="33">
        <f>Ocupacao_Calendario!G154*C154*30</f>
        <v>2455.2</v>
      </c>
      <c r="K154" s="33">
        <f>Ocupacao_Calendario!H154*C154*31</f>
        <v>2537.04</v>
      </c>
      <c r="L154" s="33">
        <f>Ocupacao_Calendario!I154*C154*31</f>
        <v>2564.32</v>
      </c>
      <c r="M154" s="33">
        <f>Ocupacao_Calendario!J154*C154*30</f>
        <v>2270.4</v>
      </c>
      <c r="N154" s="33">
        <f>Ocupacao_Calendario!K154*C154*31</f>
        <v>2646.16</v>
      </c>
      <c r="O154" s="33">
        <f>Ocupacao_Calendario!L154*C154*30</f>
        <v>2164.8</v>
      </c>
      <c r="P154" s="33">
        <f>Ocupacao_Calendario!M154*C154*31</f>
        <v>2427.92</v>
      </c>
      <c r="Q154" s="33">
        <f t="shared" si="1"/>
        <v>25239.28</v>
      </c>
      <c r="R154" s="33">
        <f>IFS(D154=2,vacation_home_main_costs!$M$2,D154=3,vacation_home_main_costs!$M$3,D154=4,vacation_home_main_costs!$M$4,D154=5,vacation_home_main_costs!$M$5,D154=6,vacation_home_main_costs!$M$6)</f>
        <v>45400</v>
      </c>
      <c r="S154" s="33">
        <f t="shared" si="16"/>
        <v>-20160.72</v>
      </c>
      <c r="T154" s="34" t="str">
        <f t="shared" si="3"/>
        <v>Prejuizo</v>
      </c>
    </row>
    <row r="155" ht="12.75" customHeight="1">
      <c r="A155" s="8">
        <v>1.5541665E7</v>
      </c>
      <c r="B155" s="30" t="s">
        <v>199</v>
      </c>
      <c r="C155" s="11">
        <v>89.0</v>
      </c>
      <c r="D155" s="24">
        <v>3.0</v>
      </c>
      <c r="E155" s="33">
        <f>Ocupacao_Calendario!B155*C155*31</f>
        <v>2289.97</v>
      </c>
      <c r="F155" s="33">
        <f>Ocupacao_Calendario!C155*C155*28</f>
        <v>2467.08</v>
      </c>
      <c r="G155" s="33">
        <f>Ocupacao_Calendario!D155*C155*31</f>
        <v>2179.61</v>
      </c>
      <c r="H155" s="33">
        <f>Ocupacao_Calendario!E155*C155*30</f>
        <v>1869</v>
      </c>
      <c r="I155" s="33">
        <f>Ocupacao_Calendario!F155*C155*31</f>
        <v>1213.96</v>
      </c>
      <c r="J155" s="33">
        <f>Ocupacao_Calendario!G155*C155*30</f>
        <v>2376.3</v>
      </c>
      <c r="K155" s="33">
        <f>Ocupacao_Calendario!H155*C155*31</f>
        <v>2041.66</v>
      </c>
      <c r="L155" s="33">
        <f>Ocupacao_Calendario!I155*C155*31</f>
        <v>2483.1</v>
      </c>
      <c r="M155" s="33">
        <f>Ocupacao_Calendario!J155*C155*30</f>
        <v>2509.8</v>
      </c>
      <c r="N155" s="33">
        <f>Ocupacao_Calendario!K155*C155*31</f>
        <v>2731.41</v>
      </c>
      <c r="O155" s="33">
        <f>Ocupacao_Calendario!L155*C155*30</f>
        <v>1949.1</v>
      </c>
      <c r="P155" s="33">
        <f>Ocupacao_Calendario!M155*C155*31</f>
        <v>2427.92</v>
      </c>
      <c r="Q155" s="33">
        <f t="shared" si="1"/>
        <v>26538.91</v>
      </c>
      <c r="R155" s="33">
        <f>IFS(D155=2,vacation_home_main_costs!$M$2,D155=3,vacation_home_main_costs!$M$3,D155=4,vacation_home_main_costs!$M$4,D155=5,vacation_home_main_costs!$M$5,D155=6,vacation_home_main_costs!$M$6)</f>
        <v>34800</v>
      </c>
      <c r="S155" s="33">
        <f t="shared" si="16"/>
        <v>-8261.09</v>
      </c>
      <c r="T155" s="34" t="str">
        <f t="shared" si="3"/>
        <v>Prejuizo</v>
      </c>
    </row>
    <row r="156" ht="12.75" customHeight="1">
      <c r="A156" s="8">
        <v>1.5008309E7</v>
      </c>
      <c r="B156" s="30" t="s">
        <v>200</v>
      </c>
      <c r="C156" s="11">
        <v>248.0</v>
      </c>
      <c r="D156" s="24">
        <v>6.0</v>
      </c>
      <c r="E156" s="33">
        <f>Ocupacao_Calendario!B156*C156*31</f>
        <v>7149.84</v>
      </c>
      <c r="F156" s="33">
        <f>Ocupacao_Calendario!C156*C156*28</f>
        <v>6527.36</v>
      </c>
      <c r="G156" s="33">
        <f>Ocupacao_Calendario!D156*C156*31</f>
        <v>5227.84</v>
      </c>
      <c r="H156" s="33">
        <f>Ocupacao_Calendario!E156*C156*30</f>
        <v>5282.4</v>
      </c>
      <c r="I156" s="33">
        <f>Ocupacao_Calendario!F156*C156*31</f>
        <v>5842.88</v>
      </c>
      <c r="J156" s="33">
        <f>Ocupacao_Calendario!G156*C156*30</f>
        <v>5133.6</v>
      </c>
      <c r="K156" s="33">
        <f>Ocupacao_Calendario!H156*C156*31</f>
        <v>6534.8</v>
      </c>
      <c r="L156" s="33">
        <f>Ocupacao_Calendario!I156*C156*31</f>
        <v>7072.96</v>
      </c>
      <c r="M156" s="33">
        <f>Ocupacao_Calendario!J156*C156*30</f>
        <v>6324</v>
      </c>
      <c r="N156" s="33">
        <f>Ocupacao_Calendario!K156*C156*31</f>
        <v>6919.2</v>
      </c>
      <c r="O156" s="33">
        <f>Ocupacao_Calendario!L156*C156*30</f>
        <v>6770.4</v>
      </c>
      <c r="P156" s="33">
        <f>Ocupacao_Calendario!M156*C156*31</f>
        <v>6688.56</v>
      </c>
      <c r="Q156" s="33">
        <f t="shared" si="1"/>
        <v>75473.84</v>
      </c>
      <c r="R156" s="33">
        <f>IFS(D156=2,vacation_home_main_costs!$M$2,D156=3,vacation_home_main_costs!$M$3,D156=4,vacation_home_main_costs!$M$4,D156=5,vacation_home_main_costs!$M$5,D156=6,vacation_home_main_costs!$M$6)</f>
        <v>51900</v>
      </c>
      <c r="S156" s="33">
        <f t="shared" si="16"/>
        <v>23573.84</v>
      </c>
      <c r="T156" s="34" t="str">
        <f t="shared" si="3"/>
        <v>Lucro</v>
      </c>
    </row>
    <row r="157" ht="12.75" customHeight="1">
      <c r="A157" s="8">
        <v>7109681.0</v>
      </c>
      <c r="B157" s="30" t="s">
        <v>201</v>
      </c>
      <c r="C157" s="11">
        <v>105.0</v>
      </c>
      <c r="D157" s="24">
        <v>5.0</v>
      </c>
      <c r="E157" s="33">
        <f>Ocupacao_Calendario!B157*C157*31</f>
        <v>2766.75</v>
      </c>
      <c r="F157" s="33">
        <f>Ocupacao_Calendario!C157*C157*28</f>
        <v>2116.8</v>
      </c>
      <c r="G157" s="33">
        <f>Ocupacao_Calendario!D157*C157*31</f>
        <v>2701.65</v>
      </c>
      <c r="H157" s="33">
        <f>Ocupacao_Calendario!E157*C157*30</f>
        <v>1606.5</v>
      </c>
      <c r="I157" s="33">
        <f>Ocupacao_Calendario!F157*C157*31</f>
        <v>2571.45</v>
      </c>
      <c r="J157" s="33">
        <f>Ocupacao_Calendario!G157*C157*30</f>
        <v>2677.5</v>
      </c>
      <c r="K157" s="33">
        <f>Ocupacao_Calendario!H157*C157*31</f>
        <v>2604</v>
      </c>
      <c r="L157" s="33">
        <f>Ocupacao_Calendario!I157*C157*31</f>
        <v>3124.8</v>
      </c>
      <c r="M157" s="33">
        <f>Ocupacao_Calendario!J157*C157*30</f>
        <v>2551.5</v>
      </c>
      <c r="N157" s="33">
        <f>Ocupacao_Calendario!K157*C157*31</f>
        <v>3059.7</v>
      </c>
      <c r="O157" s="33">
        <f>Ocupacao_Calendario!L157*C157*30</f>
        <v>2740.5</v>
      </c>
      <c r="P157" s="33">
        <f>Ocupacao_Calendario!M157*C157*31</f>
        <v>2929.5</v>
      </c>
      <c r="Q157" s="33">
        <f t="shared" si="1"/>
        <v>31450.65</v>
      </c>
      <c r="R157" s="33">
        <f>IFS(D157=2,vacation_home_main_costs!$M$2,D157=3,vacation_home_main_costs!$M$3,D157=4,vacation_home_main_costs!$M$4,D157=5,vacation_home_main_costs!$M$5,D157=6,vacation_home_main_costs!$M$6)</f>
        <v>45400</v>
      </c>
      <c r="S157" s="33">
        <f t="shared" si="16"/>
        <v>-13949.35</v>
      </c>
      <c r="T157" s="34" t="str">
        <f t="shared" si="3"/>
        <v>Prejuizo</v>
      </c>
    </row>
    <row r="158" ht="12.75" customHeight="1">
      <c r="A158" s="8">
        <v>2.1311169E7</v>
      </c>
      <c r="B158" s="30" t="s">
        <v>202</v>
      </c>
      <c r="C158" s="11">
        <v>127.0</v>
      </c>
      <c r="D158" s="24">
        <v>4.0</v>
      </c>
      <c r="E158" s="33">
        <f>Ocupacao_Calendario!B158*C158*31</f>
        <v>2598.42</v>
      </c>
      <c r="F158" s="33">
        <f>Ocupacao_Calendario!C158*C158*28</f>
        <v>2489.2</v>
      </c>
      <c r="G158" s="33">
        <f>Ocupacao_Calendario!D158*C158*31</f>
        <v>1968.5</v>
      </c>
      <c r="H158" s="33">
        <f>Ocupacao_Calendario!E158*C158*30</f>
        <v>3238.5</v>
      </c>
      <c r="I158" s="33">
        <f>Ocupacao_Calendario!F158*C158*31</f>
        <v>2716.53</v>
      </c>
      <c r="J158" s="33">
        <f>Ocupacao_Calendario!G158*C158*30</f>
        <v>3352.8</v>
      </c>
      <c r="K158" s="33">
        <f>Ocupacao_Calendario!H158*C158*31</f>
        <v>3070.86</v>
      </c>
      <c r="L158" s="33">
        <f>Ocupacao_Calendario!I158*C158*31</f>
        <v>3937</v>
      </c>
      <c r="M158" s="33">
        <f>Ocupacao_Calendario!J158*C158*30</f>
        <v>3390.9</v>
      </c>
      <c r="N158" s="33">
        <f>Ocupacao_Calendario!K158*C158*31</f>
        <v>3661.41</v>
      </c>
      <c r="O158" s="33">
        <f>Ocupacao_Calendario!L158*C158*30</f>
        <v>3505.2</v>
      </c>
      <c r="P158" s="33">
        <f>Ocupacao_Calendario!M158*C158*31</f>
        <v>3070.86</v>
      </c>
      <c r="Q158" s="33">
        <f t="shared" si="1"/>
        <v>37000.18</v>
      </c>
      <c r="R158" s="33">
        <f>IFS(D158=2,vacation_home_main_costs!$M$2,D158=3,vacation_home_main_costs!$M$3,D158=4,vacation_home_main_costs!$M$4,D158=5,vacation_home_main_costs!$M$5,D158=6,vacation_home_main_costs!$M$6)</f>
        <v>40660</v>
      </c>
      <c r="S158" s="33">
        <f t="shared" si="16"/>
        <v>-3659.82</v>
      </c>
      <c r="T158" s="34" t="str">
        <f t="shared" si="3"/>
        <v>Prejuizo</v>
      </c>
    </row>
    <row r="159" ht="12.75" customHeight="1">
      <c r="A159" s="8">
        <v>3666988.0</v>
      </c>
      <c r="B159" s="30" t="s">
        <v>203</v>
      </c>
      <c r="C159" s="11">
        <v>160.0</v>
      </c>
      <c r="D159" s="24">
        <v>5.0</v>
      </c>
      <c r="E159" s="33">
        <f>Ocupacao_Calendario!B159*C159*31</f>
        <v>4563.2</v>
      </c>
      <c r="F159" s="33">
        <f>Ocupacao_Calendario!C159*C159*28</f>
        <v>3539.2</v>
      </c>
      <c r="G159" s="33">
        <f>Ocupacao_Calendario!D159*C159*31</f>
        <v>2480</v>
      </c>
      <c r="H159" s="33">
        <f>Ocupacao_Calendario!E159*C159*30</f>
        <v>2256</v>
      </c>
      <c r="I159" s="33">
        <f>Ocupacao_Calendario!F159*C159*31</f>
        <v>4067.2</v>
      </c>
      <c r="J159" s="33">
        <f>Ocupacao_Calendario!G159*C159*30</f>
        <v>4224</v>
      </c>
      <c r="K159" s="33">
        <f>Ocupacao_Calendario!H159*C159*31</f>
        <v>3868.8</v>
      </c>
      <c r="L159" s="33">
        <f>Ocupacao_Calendario!I159*C159*31</f>
        <v>3670.4</v>
      </c>
      <c r="M159" s="33">
        <f>Ocupacao_Calendario!J159*C159*30</f>
        <v>3552</v>
      </c>
      <c r="N159" s="33">
        <f>Ocupacao_Calendario!K159*C159*31</f>
        <v>3670.4</v>
      </c>
      <c r="O159" s="33">
        <f>Ocupacao_Calendario!L159*C159*30</f>
        <v>4368</v>
      </c>
      <c r="P159" s="33">
        <f>Ocupacao_Calendario!M159*C159*31</f>
        <v>3968</v>
      </c>
      <c r="Q159" s="33">
        <f t="shared" si="1"/>
        <v>44227.2</v>
      </c>
      <c r="R159" s="33">
        <f>IFS(D159=2,vacation_home_main_costs!$M$2,D159=3,vacation_home_main_costs!$M$3,D159=4,vacation_home_main_costs!$M$4,D159=5,vacation_home_main_costs!$M$5,D159=6,vacation_home_main_costs!$M$6)</f>
        <v>45400</v>
      </c>
      <c r="S159" s="33">
        <f t="shared" si="16"/>
        <v>-1172.8</v>
      </c>
      <c r="T159" s="34" t="str">
        <f t="shared" si="3"/>
        <v>Prejuizo</v>
      </c>
    </row>
    <row r="160" ht="12.75" customHeight="1">
      <c r="A160" s="8">
        <v>2.0919696E7</v>
      </c>
      <c r="B160" s="30" t="s">
        <v>204</v>
      </c>
      <c r="C160" s="11">
        <v>90.0</v>
      </c>
      <c r="D160" s="24">
        <v>4.0</v>
      </c>
      <c r="E160" s="33">
        <f>Ocupacao_Calendario!B160*C160*31</f>
        <v>2650.5</v>
      </c>
      <c r="F160" s="33">
        <f>Ocupacao_Calendario!C160*C160*28</f>
        <v>2318.4</v>
      </c>
      <c r="G160" s="33">
        <f>Ocupacao_Calendario!D160*C160*31</f>
        <v>1785.6</v>
      </c>
      <c r="H160" s="33">
        <f>Ocupacao_Calendario!E160*C160*30</f>
        <v>1971</v>
      </c>
      <c r="I160" s="33">
        <f>Ocupacao_Calendario!F160*C160*31</f>
        <v>1869.3</v>
      </c>
      <c r="J160" s="33">
        <f>Ocupacao_Calendario!G160*C160*30</f>
        <v>2025</v>
      </c>
      <c r="K160" s="33">
        <f>Ocupacao_Calendario!H160*C160*31</f>
        <v>1953</v>
      </c>
      <c r="L160" s="33">
        <f>Ocupacao_Calendario!I160*C160*31</f>
        <v>2538.9</v>
      </c>
      <c r="M160" s="33">
        <f>Ocupacao_Calendario!J160*C160*30</f>
        <v>2511</v>
      </c>
      <c r="N160" s="33">
        <f>Ocupacao_Calendario!K160*C160*31</f>
        <v>2399.4</v>
      </c>
      <c r="O160" s="33">
        <f>Ocupacao_Calendario!L160*C160*30</f>
        <v>2160</v>
      </c>
      <c r="P160" s="33">
        <f>Ocupacao_Calendario!M160*C160*31</f>
        <v>2120.4</v>
      </c>
      <c r="Q160" s="33">
        <f t="shared" si="1"/>
        <v>26302.5</v>
      </c>
      <c r="R160" s="33">
        <f>IFS(D160=2,vacation_home_main_costs!$M$2,D160=3,vacation_home_main_costs!$M$3,D160=4,vacation_home_main_costs!$M$4,D160=5,vacation_home_main_costs!$M$5,D160=6,vacation_home_main_costs!$M$6)</f>
        <v>40660</v>
      </c>
      <c r="S160" s="33">
        <f t="shared" si="16"/>
        <v>-14357.5</v>
      </c>
      <c r="T160" s="34" t="str">
        <f t="shared" si="3"/>
        <v>Prejuizo</v>
      </c>
    </row>
    <row r="161" ht="12.75" customHeight="1">
      <c r="A161" s="8">
        <v>210833.0</v>
      </c>
      <c r="B161" s="30" t="s">
        <v>205</v>
      </c>
      <c r="C161" s="11">
        <v>88.0</v>
      </c>
      <c r="D161" s="24">
        <v>5.0</v>
      </c>
      <c r="E161" s="33">
        <f>Ocupacao_Calendario!B161*C161*31</f>
        <v>1964.16</v>
      </c>
      <c r="F161" s="33">
        <f>Ocupacao_Calendario!C161*C161*28</f>
        <v>2365.44</v>
      </c>
      <c r="G161" s="33">
        <f>Ocupacao_Calendario!D161*C161*31</f>
        <v>1445.84</v>
      </c>
      <c r="H161" s="33">
        <f>Ocupacao_Calendario!E161*C161*30</f>
        <v>2006.4</v>
      </c>
      <c r="I161" s="33">
        <f>Ocupacao_Calendario!F161*C161*31</f>
        <v>1364</v>
      </c>
      <c r="J161" s="33">
        <f>Ocupacao_Calendario!G161*C161*30</f>
        <v>2534.4</v>
      </c>
      <c r="K161" s="33">
        <f>Ocupacao_Calendario!H161*C161*31</f>
        <v>2618.88</v>
      </c>
      <c r="L161" s="33">
        <f>Ocupacao_Calendario!I161*C161*31</f>
        <v>2346.08</v>
      </c>
      <c r="M161" s="33">
        <f>Ocupacao_Calendario!J161*C161*30</f>
        <v>2085.6</v>
      </c>
      <c r="N161" s="33">
        <f>Ocupacao_Calendario!K161*C161*31</f>
        <v>2618.88</v>
      </c>
      <c r="O161" s="33">
        <f>Ocupacao_Calendario!L161*C161*30</f>
        <v>2640</v>
      </c>
      <c r="P161" s="33">
        <f>Ocupacao_Calendario!M161*C161*31</f>
        <v>2100.56</v>
      </c>
      <c r="Q161" s="33">
        <f t="shared" si="1"/>
        <v>26090.24</v>
      </c>
      <c r="R161" s="33">
        <f>IFS(D161=2,vacation_home_main_costs!$M$2,D161=3,vacation_home_main_costs!$M$3,D161=4,vacation_home_main_costs!$M$4,D161=5,vacation_home_main_costs!$M$5,D161=6,vacation_home_main_costs!$M$6)</f>
        <v>45400</v>
      </c>
      <c r="S161" s="33">
        <f t="shared" si="16"/>
        <v>-19309.76</v>
      </c>
      <c r="T161" s="34" t="str">
        <f t="shared" si="3"/>
        <v>Prejuizo</v>
      </c>
    </row>
    <row r="162" ht="12.75" customHeight="1">
      <c r="A162" s="8">
        <v>2.0182582E7</v>
      </c>
      <c r="B162" s="30" t="s">
        <v>206</v>
      </c>
      <c r="C162" s="11">
        <v>89.0</v>
      </c>
      <c r="D162" s="24">
        <v>3.0</v>
      </c>
      <c r="E162" s="33">
        <f>Ocupacao_Calendario!B162*C162*31</f>
        <v>1876.12</v>
      </c>
      <c r="F162" s="33">
        <f>Ocupacao_Calendario!C162*C162*28</f>
        <v>1844.08</v>
      </c>
      <c r="G162" s="33">
        <f>Ocupacao_Calendario!D162*C162*31</f>
        <v>1655.4</v>
      </c>
      <c r="H162" s="33">
        <f>Ocupacao_Calendario!E162*C162*30</f>
        <v>1201.5</v>
      </c>
      <c r="I162" s="33">
        <f>Ocupacao_Calendario!F162*C162*31</f>
        <v>2096.84</v>
      </c>
      <c r="J162" s="33">
        <f>Ocupacao_Calendario!G162*C162*30</f>
        <v>2349.6</v>
      </c>
      <c r="K162" s="33">
        <f>Ocupacao_Calendario!H162*C162*31</f>
        <v>2124.43</v>
      </c>
      <c r="L162" s="33">
        <f>Ocupacao_Calendario!I162*C162*31</f>
        <v>2234.79</v>
      </c>
      <c r="M162" s="33">
        <f>Ocupacao_Calendario!J162*C162*30</f>
        <v>2589.9</v>
      </c>
      <c r="N162" s="33">
        <f>Ocupacao_Calendario!K162*C162*31</f>
        <v>2372.74</v>
      </c>
      <c r="O162" s="33">
        <f>Ocupacao_Calendario!L162*C162*30</f>
        <v>2216.1</v>
      </c>
      <c r="P162" s="33">
        <f>Ocupacao_Calendario!M162*C162*31</f>
        <v>1986.48</v>
      </c>
      <c r="Q162" s="33">
        <f t="shared" si="1"/>
        <v>24547.98</v>
      </c>
      <c r="R162" s="33">
        <f>IFS(D162=2,vacation_home_main_costs!$M$2,D162=3,vacation_home_main_costs!$M$3,D162=4,vacation_home_main_costs!$M$4,D162=5,vacation_home_main_costs!$M$5,D162=6,vacation_home_main_costs!$M$6)</f>
        <v>34800</v>
      </c>
      <c r="S162" s="33">
        <f t="shared" si="16"/>
        <v>-10252.02</v>
      </c>
      <c r="T162" s="34" t="str">
        <f t="shared" si="3"/>
        <v>Prejuizo</v>
      </c>
    </row>
    <row r="163" ht="12.75" customHeight="1">
      <c r="A163" s="8">
        <v>50006.0</v>
      </c>
      <c r="B163" s="30" t="s">
        <v>207</v>
      </c>
      <c r="C163" s="11">
        <v>80.0</v>
      </c>
      <c r="D163" s="24">
        <v>3.0</v>
      </c>
      <c r="E163" s="33">
        <f>Ocupacao_Calendario!B163*C163*31</f>
        <v>1884.8</v>
      </c>
      <c r="F163" s="33">
        <f>Ocupacao_Calendario!C163*C163*28</f>
        <v>1590.4</v>
      </c>
      <c r="G163" s="33">
        <f>Ocupacao_Calendario!D163*C163*31</f>
        <v>2008.8</v>
      </c>
      <c r="H163" s="33">
        <f>Ocupacao_Calendario!E163*C163*30</f>
        <v>1824</v>
      </c>
      <c r="I163" s="33">
        <f>Ocupacao_Calendario!F163*C163*31</f>
        <v>1686.4</v>
      </c>
      <c r="J163" s="33">
        <f>Ocupacao_Calendario!G163*C163*30</f>
        <v>1680</v>
      </c>
      <c r="K163" s="33">
        <f>Ocupacao_Calendario!H163*C163*31</f>
        <v>1810.4</v>
      </c>
      <c r="L163" s="33">
        <f>Ocupacao_Calendario!I163*C163*31</f>
        <v>1909.6</v>
      </c>
      <c r="M163" s="33">
        <f>Ocupacao_Calendario!J163*C163*30</f>
        <v>2208</v>
      </c>
      <c r="N163" s="33">
        <f>Ocupacao_Calendario!K163*C163*31</f>
        <v>2405.6</v>
      </c>
      <c r="O163" s="33">
        <f>Ocupacao_Calendario!L163*C163*30</f>
        <v>2352</v>
      </c>
      <c r="P163" s="33">
        <f>Ocupacao_Calendario!M163*C163*31</f>
        <v>1711.2</v>
      </c>
      <c r="Q163" s="33">
        <f t="shared" si="1"/>
        <v>23071.2</v>
      </c>
      <c r="R163" s="33">
        <f>IFS(D163=2,vacation_home_main_costs!$M$2,D163=3,vacation_home_main_costs!$M$3,D163=4,vacation_home_main_costs!$M$4,D163=5,vacation_home_main_costs!$M$5,D163=6,vacation_home_main_costs!$M$6)</f>
        <v>34800</v>
      </c>
      <c r="S163" s="33">
        <f t="shared" si="16"/>
        <v>-11728.8</v>
      </c>
      <c r="T163" s="34" t="str">
        <f t="shared" si="3"/>
        <v>Prejuizo</v>
      </c>
    </row>
    <row r="164" ht="12.75" customHeight="1">
      <c r="A164" s="8">
        <v>2.2463E7</v>
      </c>
      <c r="B164" s="30" t="s">
        <v>208</v>
      </c>
      <c r="C164" s="11">
        <v>149.0</v>
      </c>
      <c r="D164" s="24">
        <v>4.0</v>
      </c>
      <c r="E164" s="33">
        <f>Ocupacao_Calendario!B164*C164*31</f>
        <v>3926.15</v>
      </c>
      <c r="F164" s="33">
        <f>Ocupacao_Calendario!C164*C164*28</f>
        <v>3629.64</v>
      </c>
      <c r="G164" s="33">
        <f>Ocupacao_Calendario!D164*C164*31</f>
        <v>3187.11</v>
      </c>
      <c r="H164" s="33">
        <f>Ocupacao_Calendario!E164*C164*30</f>
        <v>2145.6</v>
      </c>
      <c r="I164" s="33">
        <f>Ocupacao_Calendario!F164*C164*31</f>
        <v>2217.12</v>
      </c>
      <c r="J164" s="33">
        <f>Ocupacao_Calendario!G164*C164*30</f>
        <v>3441.9</v>
      </c>
      <c r="K164" s="33">
        <f>Ocupacao_Calendario!H164*C164*31</f>
        <v>4341.86</v>
      </c>
      <c r="L164" s="33">
        <f>Ocupacao_Calendario!I164*C164*31</f>
        <v>4157.1</v>
      </c>
      <c r="M164" s="33">
        <f>Ocupacao_Calendario!J164*C164*30</f>
        <v>4201.8</v>
      </c>
      <c r="N164" s="33">
        <f>Ocupacao_Calendario!K164*C164*31</f>
        <v>3695.2</v>
      </c>
      <c r="O164" s="33">
        <f>Ocupacao_Calendario!L164*C164*30</f>
        <v>3173.7</v>
      </c>
      <c r="P164" s="33">
        <f>Ocupacao_Calendario!M164*C164*31</f>
        <v>3926.15</v>
      </c>
      <c r="Q164" s="33">
        <f t="shared" si="1"/>
        <v>42043.33</v>
      </c>
      <c r="R164" s="33">
        <f>IFS(D164=2,vacation_home_main_costs!$M$2,D164=3,vacation_home_main_costs!$M$3,D164=4,vacation_home_main_costs!$M$4,D164=5,vacation_home_main_costs!$M$5,D164=6,vacation_home_main_costs!$M$6)</f>
        <v>40660</v>
      </c>
      <c r="S164" s="33">
        <f t="shared" si="16"/>
        <v>1383.33</v>
      </c>
      <c r="T164" s="34" t="str">
        <f t="shared" si="3"/>
        <v>Lucro</v>
      </c>
    </row>
    <row r="165" ht="12.75" customHeight="1">
      <c r="A165" s="8">
        <v>2.3634628E7</v>
      </c>
      <c r="B165" s="30" t="s">
        <v>209</v>
      </c>
      <c r="C165" s="11">
        <v>114.0</v>
      </c>
      <c r="D165" s="24">
        <v>2.0</v>
      </c>
      <c r="E165" s="33">
        <f>Ocupacao_Calendario!B165*C165*31</f>
        <v>3180.6</v>
      </c>
      <c r="F165" s="33">
        <f>Ocupacao_Calendario!C165*C165*28</f>
        <v>2968.56</v>
      </c>
      <c r="G165" s="33">
        <f>Ocupacao_Calendario!D165*C165*31</f>
        <v>2332.44</v>
      </c>
      <c r="H165" s="33">
        <f>Ocupacao_Calendario!E165*C165*30</f>
        <v>2325.6</v>
      </c>
      <c r="I165" s="33">
        <f>Ocupacao_Calendario!F165*C165*31</f>
        <v>2685.84</v>
      </c>
      <c r="J165" s="33">
        <f>Ocupacao_Calendario!G165*C165*30</f>
        <v>2291.4</v>
      </c>
      <c r="K165" s="33">
        <f>Ocupacao_Calendario!H165*C165*31</f>
        <v>2827.2</v>
      </c>
      <c r="L165" s="33">
        <f>Ocupacao_Calendario!I165*C165*31</f>
        <v>2544.48</v>
      </c>
      <c r="M165" s="33">
        <f>Ocupacao_Calendario!J165*C165*30</f>
        <v>2565</v>
      </c>
      <c r="N165" s="33">
        <f>Ocupacao_Calendario!K165*C165*31</f>
        <v>2544.48</v>
      </c>
      <c r="O165" s="33">
        <f>Ocupacao_Calendario!L165*C165*30</f>
        <v>2599.2</v>
      </c>
      <c r="P165" s="33">
        <f>Ocupacao_Calendario!M165*C165*31</f>
        <v>2544.48</v>
      </c>
      <c r="Q165" s="33">
        <f t="shared" si="1"/>
        <v>31409.28</v>
      </c>
      <c r="R165" s="33">
        <f>IFS(D165=2,vacation_home_main_costs!$M$2,D165=3,vacation_home_main_costs!$M$3,D165=4,vacation_home_main_costs!$M$4,D165=5,vacation_home_main_costs!$M$5,D165=6,vacation_home_main_costs!$M$6)</f>
        <v>31100</v>
      </c>
      <c r="S165" s="33">
        <f t="shared" si="16"/>
        <v>309.28</v>
      </c>
      <c r="T165" s="34" t="str">
        <f t="shared" si="3"/>
        <v>Lucro</v>
      </c>
    </row>
    <row r="166" ht="12.75" customHeight="1">
      <c r="A166" s="8">
        <v>2.0400331E7</v>
      </c>
      <c r="B166" s="30" t="s">
        <v>210</v>
      </c>
      <c r="C166" s="11">
        <v>101.0</v>
      </c>
      <c r="D166" s="24">
        <v>4.0</v>
      </c>
      <c r="E166" s="33">
        <f>Ocupacao_Calendario!B166*C166*31</f>
        <v>2817.9</v>
      </c>
      <c r="F166" s="33">
        <f>Ocupacao_Calendario!C166*C166*28</f>
        <v>2516.92</v>
      </c>
      <c r="G166" s="33">
        <f>Ocupacao_Calendario!D166*C166*31</f>
        <v>1690.74</v>
      </c>
      <c r="H166" s="33">
        <f>Ocupacao_Calendario!E166*C166*30</f>
        <v>1727.1</v>
      </c>
      <c r="I166" s="33">
        <f>Ocupacao_Calendario!F166*C166*31</f>
        <v>1690.74</v>
      </c>
      <c r="J166" s="33">
        <f>Ocupacao_Calendario!G166*C166*30</f>
        <v>2181.6</v>
      </c>
      <c r="K166" s="33">
        <f>Ocupacao_Calendario!H166*C166*31</f>
        <v>2473.49</v>
      </c>
      <c r="L166" s="33">
        <f>Ocupacao_Calendario!I166*C166*31</f>
        <v>2379.56</v>
      </c>
      <c r="M166" s="33">
        <f>Ocupacao_Calendario!J166*C166*30</f>
        <v>2393.7</v>
      </c>
      <c r="N166" s="33">
        <f>Ocupacao_Calendario!K166*C166*31</f>
        <v>2223.01</v>
      </c>
      <c r="O166" s="33">
        <f>Ocupacao_Calendario!L166*C166*30</f>
        <v>2999.7</v>
      </c>
      <c r="P166" s="33">
        <f>Ocupacao_Calendario!M166*C166*31</f>
        <v>2129.08</v>
      </c>
      <c r="Q166" s="33">
        <f t="shared" si="1"/>
        <v>27223.54</v>
      </c>
      <c r="R166" s="33">
        <f>IFS(D166=2,vacation_home_main_costs!$M$2,D166=3,vacation_home_main_costs!$M$3,D166=4,vacation_home_main_costs!$M$4,D166=5,vacation_home_main_costs!$M$5,D166=6,vacation_home_main_costs!$M$6)</f>
        <v>40660</v>
      </c>
      <c r="S166" s="33">
        <f t="shared" si="16"/>
        <v>-13436.46</v>
      </c>
      <c r="T166" s="34" t="str">
        <f t="shared" si="3"/>
        <v>Prejuizo</v>
      </c>
    </row>
    <row r="167" ht="12.75" customHeight="1">
      <c r="A167" s="8">
        <v>2.100332E7</v>
      </c>
      <c r="B167" s="30" t="s">
        <v>211</v>
      </c>
      <c r="C167" s="11">
        <v>225.0</v>
      </c>
      <c r="D167" s="24">
        <v>6.0</v>
      </c>
      <c r="E167" s="33">
        <f>Ocupacao_Calendario!B167*C167*31</f>
        <v>4533.75</v>
      </c>
      <c r="F167" s="33">
        <f>Ocupacao_Calendario!C167*C167*28</f>
        <v>6174</v>
      </c>
      <c r="G167" s="33">
        <f>Ocupacao_Calendario!D167*C167*31</f>
        <v>4254.75</v>
      </c>
      <c r="H167" s="33">
        <f>Ocupacao_Calendario!E167*C167*30</f>
        <v>4860</v>
      </c>
      <c r="I167" s="33">
        <f>Ocupacao_Calendario!F167*C167*31</f>
        <v>3975.75</v>
      </c>
      <c r="J167" s="33">
        <f>Ocupacao_Calendario!G167*C167*30</f>
        <v>6480</v>
      </c>
      <c r="K167" s="33">
        <f>Ocupacao_Calendario!H167*C167*31</f>
        <v>5719.5</v>
      </c>
      <c r="L167" s="33">
        <f>Ocupacao_Calendario!I167*C167*31</f>
        <v>5928.75</v>
      </c>
      <c r="M167" s="33">
        <f>Ocupacao_Calendario!J167*C167*30</f>
        <v>6480</v>
      </c>
      <c r="N167" s="33">
        <f>Ocupacao_Calendario!K167*C167*31</f>
        <v>5510.25</v>
      </c>
      <c r="O167" s="33">
        <f>Ocupacao_Calendario!L167*C167*30</f>
        <v>5805</v>
      </c>
      <c r="P167" s="33">
        <f>Ocupacao_Calendario!M167*C167*31</f>
        <v>4952.25</v>
      </c>
      <c r="Q167" s="33">
        <f t="shared" si="1"/>
        <v>64674</v>
      </c>
      <c r="R167" s="33">
        <f>IFS(D167=2,vacation_home_main_costs!$M$2,D167=3,vacation_home_main_costs!$M$3,D167=4,vacation_home_main_costs!$M$4,D167=5,vacation_home_main_costs!$M$5,D167=6,vacation_home_main_costs!$M$6)</f>
        <v>51900</v>
      </c>
      <c r="S167" s="33">
        <f t="shared" si="16"/>
        <v>12774</v>
      </c>
      <c r="T167" s="34" t="str">
        <f t="shared" si="3"/>
        <v>Lucro</v>
      </c>
    </row>
    <row r="168" ht="12.75" customHeight="1">
      <c r="A168" s="8">
        <v>2.5180723E7</v>
      </c>
      <c r="B168" s="30" t="s">
        <v>212</v>
      </c>
      <c r="C168" s="11">
        <v>99.0</v>
      </c>
      <c r="D168" s="24">
        <v>4.0</v>
      </c>
      <c r="E168" s="33">
        <f>Ocupacao_Calendario!B168*C168*31</f>
        <v>2178.99</v>
      </c>
      <c r="F168" s="33">
        <f>Ocupacao_Calendario!C168*C168*28</f>
        <v>2550.24</v>
      </c>
      <c r="G168" s="33">
        <f>Ocupacao_Calendario!D168*C168*31</f>
        <v>1319.67</v>
      </c>
      <c r="H168" s="33">
        <f>Ocupacao_Calendario!E168*C168*30</f>
        <v>2257.2</v>
      </c>
      <c r="I168" s="33">
        <f>Ocupacao_Calendario!F168*C168*31</f>
        <v>1626.57</v>
      </c>
      <c r="J168" s="33">
        <f>Ocupacao_Calendario!G168*C168*30</f>
        <v>2643.3</v>
      </c>
      <c r="K168" s="33">
        <f>Ocupacao_Calendario!H168*C168*31</f>
        <v>2209.68</v>
      </c>
      <c r="L168" s="33">
        <f>Ocupacao_Calendario!I168*C168*31</f>
        <v>2332.44</v>
      </c>
      <c r="M168" s="33">
        <f>Ocupacao_Calendario!J168*C168*30</f>
        <v>2524.5</v>
      </c>
      <c r="N168" s="33">
        <f>Ocupacao_Calendario!K168*C168*31</f>
        <v>2455.2</v>
      </c>
      <c r="O168" s="33">
        <f>Ocupacao_Calendario!L168*C168*30</f>
        <v>2524.5</v>
      </c>
      <c r="P168" s="33">
        <f>Ocupacao_Calendario!M168*C168*31</f>
        <v>2976.93</v>
      </c>
      <c r="Q168" s="33">
        <f t="shared" si="1"/>
        <v>27599.22</v>
      </c>
      <c r="R168" s="33">
        <f>IFS(D168=2,vacation_home_main_costs!$M$2,D168=3,vacation_home_main_costs!$M$3,D168=4,vacation_home_main_costs!$M$4,D168=5,vacation_home_main_costs!$M$5,D168=6,vacation_home_main_costs!$M$6)</f>
        <v>40660</v>
      </c>
      <c r="S168" s="33">
        <f t="shared" si="16"/>
        <v>-13060.78</v>
      </c>
      <c r="T168" s="34" t="str">
        <f t="shared" si="3"/>
        <v>Prejuizo</v>
      </c>
    </row>
    <row r="169" ht="12.75" customHeight="1">
      <c r="A169" s="8">
        <v>2.2009529E7</v>
      </c>
      <c r="B169" s="30" t="s">
        <v>213</v>
      </c>
      <c r="C169" s="11">
        <v>116.0</v>
      </c>
      <c r="D169" s="24">
        <v>3.0</v>
      </c>
      <c r="E169" s="33">
        <f>Ocupacao_Calendario!B169*C169*31</f>
        <v>2840.84</v>
      </c>
      <c r="F169" s="33">
        <f>Ocupacao_Calendario!C169*C169*28</f>
        <v>2728.32</v>
      </c>
      <c r="G169" s="33">
        <f>Ocupacao_Calendario!D169*C169*31</f>
        <v>2768.92</v>
      </c>
      <c r="H169" s="33">
        <f>Ocupacao_Calendario!E169*C169*30</f>
        <v>2262</v>
      </c>
      <c r="I169" s="33">
        <f>Ocupacao_Calendario!F169*C169*31</f>
        <v>2445.28</v>
      </c>
      <c r="J169" s="33">
        <f>Ocupacao_Calendario!G169*C169*30</f>
        <v>3027.6</v>
      </c>
      <c r="K169" s="33">
        <f>Ocupacao_Calendario!H169*C169*31</f>
        <v>3488.12</v>
      </c>
      <c r="L169" s="33">
        <f>Ocupacao_Calendario!I169*C169*31</f>
        <v>3272.36</v>
      </c>
      <c r="M169" s="33">
        <f>Ocupacao_Calendario!J169*C169*30</f>
        <v>2992.8</v>
      </c>
      <c r="N169" s="33">
        <f>Ocupacao_Calendario!K169*C169*31</f>
        <v>2732.96</v>
      </c>
      <c r="O169" s="33">
        <f>Ocupacao_Calendario!L169*C169*30</f>
        <v>3027.6</v>
      </c>
      <c r="P169" s="33">
        <f>Ocupacao_Calendario!M169*C169*31</f>
        <v>2876.8</v>
      </c>
      <c r="Q169" s="33">
        <f t="shared" si="1"/>
        <v>34463.6</v>
      </c>
      <c r="R169" s="33">
        <f>IFS(D169=2,vacation_home_main_costs!$M$2,D169=3,vacation_home_main_costs!$M$3,D169=4,vacation_home_main_costs!$M$4,D169=5,vacation_home_main_costs!$M$5,D169=6,vacation_home_main_costs!$M$6)</f>
        <v>34800</v>
      </c>
      <c r="S169" s="33">
        <f t="shared" si="16"/>
        <v>-336.4</v>
      </c>
      <c r="T169" s="34" t="str">
        <f t="shared" si="3"/>
        <v>Prejuizo</v>
      </c>
    </row>
    <row r="170" ht="12.75" customHeight="1">
      <c r="A170" s="8">
        <v>1.1284092E7</v>
      </c>
      <c r="B170" s="30" t="s">
        <v>214</v>
      </c>
      <c r="C170" s="11">
        <v>129.0</v>
      </c>
      <c r="D170" s="24">
        <v>4.0</v>
      </c>
      <c r="E170" s="33">
        <f>Ocupacao_Calendario!B170*C170*31</f>
        <v>3719.07</v>
      </c>
      <c r="F170" s="33">
        <f>Ocupacao_Calendario!C170*C170*28</f>
        <v>2853.48</v>
      </c>
      <c r="G170" s="33">
        <f>Ocupacao_Calendario!D170*C170*31</f>
        <v>2599.35</v>
      </c>
      <c r="H170" s="33">
        <f>Ocupacao_Calendario!E170*C170*30</f>
        <v>2941.2</v>
      </c>
      <c r="I170" s="33">
        <f>Ocupacao_Calendario!F170*C170*31</f>
        <v>2799.3</v>
      </c>
      <c r="J170" s="33">
        <f>Ocupacao_Calendario!G170*C170*30</f>
        <v>3289.5</v>
      </c>
      <c r="K170" s="33">
        <f>Ocupacao_Calendario!H170*C170*31</f>
        <v>3639.09</v>
      </c>
      <c r="L170" s="33">
        <f>Ocupacao_Calendario!I170*C170*31</f>
        <v>3719.07</v>
      </c>
      <c r="M170" s="33">
        <f>Ocupacao_Calendario!J170*C170*30</f>
        <v>2902.5</v>
      </c>
      <c r="N170" s="33">
        <f>Ocupacao_Calendario!K170*C170*31</f>
        <v>2879.28</v>
      </c>
      <c r="O170" s="33">
        <f>Ocupacao_Calendario!L170*C170*30</f>
        <v>3753.9</v>
      </c>
      <c r="P170" s="33">
        <f>Ocupacao_Calendario!M170*C170*31</f>
        <v>2879.28</v>
      </c>
      <c r="Q170" s="33">
        <f t="shared" si="1"/>
        <v>37975.02</v>
      </c>
      <c r="R170" s="33">
        <f>IFS(D170=2,vacation_home_main_costs!$M$2,D170=3,vacation_home_main_costs!$M$3,D170=4,vacation_home_main_costs!$M$4,D170=5,vacation_home_main_costs!$M$5,D170=6,vacation_home_main_costs!$M$6)</f>
        <v>40660</v>
      </c>
      <c r="S170" s="33">
        <f t="shared" si="16"/>
        <v>-2684.98</v>
      </c>
      <c r="T170" s="34" t="str">
        <f t="shared" si="3"/>
        <v>Prejuizo</v>
      </c>
    </row>
    <row r="171" ht="12.75" customHeight="1">
      <c r="A171" s="8">
        <v>5311851.0</v>
      </c>
      <c r="B171" s="30" t="s">
        <v>215</v>
      </c>
      <c r="C171" s="11">
        <v>92.0</v>
      </c>
      <c r="D171" s="24">
        <v>3.0</v>
      </c>
      <c r="E171" s="33">
        <f>Ocupacao_Calendario!B171*C171*31</f>
        <v>2595.32</v>
      </c>
      <c r="F171" s="33">
        <f>Ocupacao_Calendario!C171*C171*28</f>
        <v>2472.96</v>
      </c>
      <c r="G171" s="33">
        <f>Ocupacao_Calendario!D171*C171*31</f>
        <v>2367.16</v>
      </c>
      <c r="H171" s="33">
        <f>Ocupacao_Calendario!E171*C171*30</f>
        <v>2401.2</v>
      </c>
      <c r="I171" s="33">
        <f>Ocupacao_Calendario!F171*C171*31</f>
        <v>1340.44</v>
      </c>
      <c r="J171" s="33">
        <f>Ocupacao_Calendario!G171*C171*30</f>
        <v>1876.8</v>
      </c>
      <c r="K171" s="33">
        <f>Ocupacao_Calendario!H171*C171*31</f>
        <v>2566.8</v>
      </c>
      <c r="L171" s="33">
        <f>Ocupacao_Calendario!I171*C171*31</f>
        <v>2709.4</v>
      </c>
      <c r="M171" s="33">
        <f>Ocupacao_Calendario!J171*C171*30</f>
        <v>2401.2</v>
      </c>
      <c r="N171" s="33">
        <f>Ocupacao_Calendario!K171*C171*31</f>
        <v>2538.28</v>
      </c>
      <c r="O171" s="33">
        <f>Ocupacao_Calendario!L171*C171*30</f>
        <v>2318.4</v>
      </c>
      <c r="P171" s="33">
        <f>Ocupacao_Calendario!M171*C171*31</f>
        <v>2737.92</v>
      </c>
      <c r="Q171" s="33">
        <f t="shared" si="1"/>
        <v>28325.88</v>
      </c>
      <c r="R171" s="33">
        <f>IFS(D171=2,vacation_home_main_costs!$M$2,D171=3,vacation_home_main_costs!$M$3,D171=4,vacation_home_main_costs!$M$4,D171=5,vacation_home_main_costs!$M$5,D171=6,vacation_home_main_costs!$M$6)</f>
        <v>34800</v>
      </c>
      <c r="S171" s="33">
        <f t="shared" si="16"/>
        <v>-6474.12</v>
      </c>
      <c r="T171" s="34" t="str">
        <f t="shared" si="3"/>
        <v>Prejuizo</v>
      </c>
    </row>
    <row r="172" ht="12.75" customHeight="1">
      <c r="A172" s="8">
        <v>1.9283927E7</v>
      </c>
      <c r="B172" s="30" t="s">
        <v>216</v>
      </c>
      <c r="C172" s="11">
        <v>154.0</v>
      </c>
      <c r="D172" s="24">
        <v>6.0</v>
      </c>
      <c r="E172" s="33">
        <f>Ocupacao_Calendario!B172*C172*31</f>
        <v>3962.42</v>
      </c>
      <c r="F172" s="33">
        <f>Ocupacao_Calendario!C172*C172*28</f>
        <v>3837.68</v>
      </c>
      <c r="G172" s="33">
        <f>Ocupacao_Calendario!D172*C172*31</f>
        <v>2005.08</v>
      </c>
      <c r="H172" s="33">
        <f>Ocupacao_Calendario!E172*C172*30</f>
        <v>2263.8</v>
      </c>
      <c r="I172" s="33">
        <f>Ocupacao_Calendario!F172*C172*31</f>
        <v>2434.74</v>
      </c>
      <c r="J172" s="33">
        <f>Ocupacao_Calendario!G172*C172*30</f>
        <v>3557.4</v>
      </c>
      <c r="K172" s="33">
        <f>Ocupacao_Calendario!H172*C172*31</f>
        <v>3723.72</v>
      </c>
      <c r="L172" s="33">
        <f>Ocupacao_Calendario!I172*C172*31</f>
        <v>4726.26</v>
      </c>
      <c r="M172" s="33">
        <f>Ocupacao_Calendario!J172*C172*30</f>
        <v>3788.4</v>
      </c>
      <c r="N172" s="33">
        <f>Ocupacao_Calendario!K172*C172*31</f>
        <v>4010.16</v>
      </c>
      <c r="O172" s="33">
        <f>Ocupacao_Calendario!L172*C172*30</f>
        <v>4065.6</v>
      </c>
      <c r="P172" s="33">
        <f>Ocupacao_Calendario!M172*C172*31</f>
        <v>3628.24</v>
      </c>
      <c r="Q172" s="33">
        <f t="shared" si="1"/>
        <v>42003.5</v>
      </c>
      <c r="R172" s="33">
        <f>IFS(D172=2,vacation_home_main_costs!$M$2,D172=3,vacation_home_main_costs!$M$3,D172=4,vacation_home_main_costs!$M$4,D172=5,vacation_home_main_costs!$M$5,D172=6,vacation_home_main_costs!$M$6)</f>
        <v>51900</v>
      </c>
      <c r="S172" s="33">
        <f t="shared" si="16"/>
        <v>-9896.5</v>
      </c>
      <c r="T172" s="34" t="str">
        <f t="shared" si="3"/>
        <v>Prejuizo</v>
      </c>
    </row>
    <row r="173" ht="12.75" customHeight="1">
      <c r="A173" s="8">
        <v>2.9828917E7</v>
      </c>
      <c r="B173" s="30" t="s">
        <v>217</v>
      </c>
      <c r="C173" s="11">
        <v>152.0</v>
      </c>
      <c r="D173" s="24">
        <v>5.0</v>
      </c>
      <c r="E173" s="33">
        <f>Ocupacao_Calendario!B173*C173*31</f>
        <v>4476.4</v>
      </c>
      <c r="F173" s="33">
        <f>Ocupacao_Calendario!C173*C173*28</f>
        <v>2936.64</v>
      </c>
      <c r="G173" s="33">
        <f>Ocupacao_Calendario!D173*C173*31</f>
        <v>3345.52</v>
      </c>
      <c r="H173" s="33">
        <f>Ocupacao_Calendario!E173*C173*30</f>
        <v>2234.4</v>
      </c>
      <c r="I173" s="33">
        <f>Ocupacao_Calendario!F173*C173*31</f>
        <v>3958.08</v>
      </c>
      <c r="J173" s="33">
        <f>Ocupacao_Calendario!G173*C173*30</f>
        <v>3055.2</v>
      </c>
      <c r="K173" s="33">
        <f>Ocupacao_Calendario!H173*C173*31</f>
        <v>4287.92</v>
      </c>
      <c r="L173" s="33">
        <f>Ocupacao_Calendario!I173*C173*31</f>
        <v>3816.72</v>
      </c>
      <c r="M173" s="33">
        <f>Ocupacao_Calendario!J173*C173*30</f>
        <v>3374.4</v>
      </c>
      <c r="N173" s="33">
        <f>Ocupacao_Calendario!K173*C173*31</f>
        <v>3910.96</v>
      </c>
      <c r="O173" s="33">
        <f>Ocupacao_Calendario!L173*C173*30</f>
        <v>3967.2</v>
      </c>
      <c r="P173" s="33">
        <f>Ocupacao_Calendario!M173*C173*31</f>
        <v>3345.52</v>
      </c>
      <c r="Q173" s="33">
        <f t="shared" si="1"/>
        <v>42708.96</v>
      </c>
      <c r="R173" s="33">
        <f>IFS(D173=2,vacation_home_main_costs!$M$2,D173=3,vacation_home_main_costs!$M$3,D173=4,vacation_home_main_costs!$M$4,D173=5,vacation_home_main_costs!$M$5,D173=6,vacation_home_main_costs!$M$6)</f>
        <v>45400</v>
      </c>
      <c r="S173" s="33">
        <f t="shared" si="16"/>
        <v>-2691.04</v>
      </c>
      <c r="T173" s="34" t="str">
        <f t="shared" si="3"/>
        <v>Prejuizo</v>
      </c>
    </row>
    <row r="174" ht="12.75" customHeight="1">
      <c r="A174" s="8">
        <v>2.3562057E7</v>
      </c>
      <c r="B174" s="30" t="s">
        <v>218</v>
      </c>
      <c r="C174" s="11">
        <v>149.0</v>
      </c>
      <c r="D174" s="24">
        <v>4.0</v>
      </c>
      <c r="E174" s="33">
        <f>Ocupacao_Calendario!B174*C174*31</f>
        <v>4526.62</v>
      </c>
      <c r="F174" s="33">
        <f>Ocupacao_Calendario!C174*C174*28</f>
        <v>2836.96</v>
      </c>
      <c r="G174" s="33">
        <f>Ocupacao_Calendario!D174*C174*31</f>
        <v>2909.97</v>
      </c>
      <c r="H174" s="33">
        <f>Ocupacao_Calendario!E174*C174*30</f>
        <v>3441.9</v>
      </c>
      <c r="I174" s="33">
        <f>Ocupacao_Calendario!F174*C174*31</f>
        <v>2170.93</v>
      </c>
      <c r="J174" s="33">
        <f>Ocupacao_Calendario!G174*C174*30</f>
        <v>4470</v>
      </c>
      <c r="K174" s="33">
        <f>Ocupacao_Calendario!H174*C174*31</f>
        <v>3556.63</v>
      </c>
      <c r="L174" s="33">
        <f>Ocupacao_Calendario!I174*C174*31</f>
        <v>3233.3</v>
      </c>
      <c r="M174" s="33">
        <f>Ocupacao_Calendario!J174*C174*30</f>
        <v>3665.4</v>
      </c>
      <c r="N174" s="33">
        <f>Ocupacao_Calendario!K174*C174*31</f>
        <v>4203.29</v>
      </c>
      <c r="O174" s="33">
        <f>Ocupacao_Calendario!L174*C174*30</f>
        <v>3933.6</v>
      </c>
      <c r="P174" s="33">
        <f>Ocupacao_Calendario!M174*C174*31</f>
        <v>4018.53</v>
      </c>
      <c r="Q174" s="33">
        <f t="shared" si="1"/>
        <v>42967.13</v>
      </c>
      <c r="R174" s="33">
        <f>IFS(D174=2,vacation_home_main_costs!$M$2,D174=3,vacation_home_main_costs!$M$3,D174=4,vacation_home_main_costs!$M$4,D174=5,vacation_home_main_costs!$M$5,D174=6,vacation_home_main_costs!$M$6)</f>
        <v>40660</v>
      </c>
      <c r="S174" s="33">
        <f t="shared" si="16"/>
        <v>2307.13</v>
      </c>
      <c r="T174" s="34" t="str">
        <f t="shared" si="3"/>
        <v>Lucro</v>
      </c>
    </row>
    <row r="175" ht="12.75" customHeight="1">
      <c r="A175" s="8">
        <v>768869.0</v>
      </c>
      <c r="B175" s="30" t="s">
        <v>219</v>
      </c>
      <c r="C175" s="11">
        <v>95.0</v>
      </c>
      <c r="D175" s="24">
        <v>3.0</v>
      </c>
      <c r="E175" s="33">
        <f>Ocupacao_Calendario!B175*C175*31</f>
        <v>2709.4</v>
      </c>
      <c r="F175" s="33">
        <f>Ocupacao_Calendario!C175*C175*28</f>
        <v>2394</v>
      </c>
      <c r="G175" s="33">
        <f>Ocupacao_Calendario!D175*C175*31</f>
        <v>2532.7</v>
      </c>
      <c r="H175" s="33">
        <f>Ocupacao_Calendario!E175*C175*30</f>
        <v>1710</v>
      </c>
      <c r="I175" s="33">
        <f>Ocupacao_Calendario!F175*C175*31</f>
        <v>2032.05</v>
      </c>
      <c r="J175" s="33">
        <f>Ocupacao_Calendario!G175*C175*30</f>
        <v>2251.5</v>
      </c>
      <c r="K175" s="33">
        <f>Ocupacao_Calendario!H175*C175*31</f>
        <v>2414.9</v>
      </c>
      <c r="L175" s="33">
        <f>Ocupacao_Calendario!I175*C175*31</f>
        <v>2208.75</v>
      </c>
      <c r="M175" s="33">
        <f>Ocupacao_Calendario!J175*C175*30</f>
        <v>2109</v>
      </c>
      <c r="N175" s="33">
        <f>Ocupacao_Calendario!K175*C175*31</f>
        <v>2414.9</v>
      </c>
      <c r="O175" s="33">
        <f>Ocupacao_Calendario!L175*C175*30</f>
        <v>2394</v>
      </c>
      <c r="P175" s="33">
        <f>Ocupacao_Calendario!M175*C175*31</f>
        <v>2267.65</v>
      </c>
      <c r="Q175" s="33">
        <f t="shared" si="1"/>
        <v>27438.85</v>
      </c>
      <c r="R175" s="33">
        <f>IFS(D175=2,vacation_home_main_costs!$M$2,D175=3,vacation_home_main_costs!$M$3,D175=4,vacation_home_main_costs!$M$4,D175=5,vacation_home_main_costs!$M$5,D175=6,vacation_home_main_costs!$M$6)</f>
        <v>34800</v>
      </c>
      <c r="S175" s="33">
        <f t="shared" si="16"/>
        <v>-7361.15</v>
      </c>
      <c r="T175" s="34" t="str">
        <f t="shared" si="3"/>
        <v>Prejuizo</v>
      </c>
    </row>
    <row r="176" ht="12.75" customHeight="1">
      <c r="A176" s="8">
        <v>1.1168851E7</v>
      </c>
      <c r="B176" s="30" t="s">
        <v>220</v>
      </c>
      <c r="C176" s="11">
        <v>79.0</v>
      </c>
      <c r="D176" s="24">
        <v>3.0</v>
      </c>
      <c r="E176" s="33">
        <f>Ocupacao_Calendario!B176*C176*31</f>
        <v>2032.67</v>
      </c>
      <c r="F176" s="33">
        <f>Ocupacao_Calendario!C176*C176*28</f>
        <v>2212</v>
      </c>
      <c r="G176" s="33">
        <f>Ocupacao_Calendario!D176*C176*31</f>
        <v>2032.67</v>
      </c>
      <c r="H176" s="33">
        <f>Ocupacao_Calendario!E176*C176*30</f>
        <v>2156.7</v>
      </c>
      <c r="I176" s="33">
        <f>Ocupacao_Calendario!F176*C176*31</f>
        <v>1346.95</v>
      </c>
      <c r="J176" s="33">
        <f>Ocupacao_Calendario!G176*C176*30</f>
        <v>1990.8</v>
      </c>
      <c r="K176" s="33">
        <f>Ocupacao_Calendario!H176*C176*31</f>
        <v>1812.26</v>
      </c>
      <c r="L176" s="33">
        <f>Ocupacao_Calendario!I176*C176*31</f>
        <v>1665.32</v>
      </c>
      <c r="M176" s="33">
        <f>Ocupacao_Calendario!J176*C176*30</f>
        <v>2298.9</v>
      </c>
      <c r="N176" s="33">
        <f>Ocupacao_Calendario!K176*C176*31</f>
        <v>1885.73</v>
      </c>
      <c r="O176" s="33">
        <f>Ocupacao_Calendario!L176*C176*30</f>
        <v>1919.7</v>
      </c>
      <c r="P176" s="33">
        <f>Ocupacao_Calendario!M176*C176*31</f>
        <v>2253.08</v>
      </c>
      <c r="Q176" s="33">
        <f t="shared" si="1"/>
        <v>23606.78</v>
      </c>
      <c r="R176" s="33">
        <f>IFS(D176=2,vacation_home_main_costs!$M$2,D176=3,vacation_home_main_costs!$M$3,D176=4,vacation_home_main_costs!$M$4,D176=5,vacation_home_main_costs!$M$5,D176=6,vacation_home_main_costs!$M$6)</f>
        <v>34800</v>
      </c>
      <c r="S176" s="33">
        <f t="shared" si="16"/>
        <v>-11193.22</v>
      </c>
      <c r="T176" s="34" t="str">
        <f t="shared" si="3"/>
        <v>Prejuizo</v>
      </c>
    </row>
    <row r="177" ht="12.75" customHeight="1">
      <c r="A177" s="8">
        <v>1.219526E7</v>
      </c>
      <c r="B177" s="30" t="s">
        <v>221</v>
      </c>
      <c r="C177" s="11">
        <v>97.0</v>
      </c>
      <c r="D177" s="24">
        <v>3.0</v>
      </c>
      <c r="E177" s="33">
        <f>Ocupacao_Calendario!B177*C177*31</f>
        <v>1924.48</v>
      </c>
      <c r="F177" s="33">
        <f>Ocupacao_Calendario!C177*C177*28</f>
        <v>2688.84</v>
      </c>
      <c r="G177" s="33">
        <f>Ocupacao_Calendario!D177*C177*31</f>
        <v>1503.5</v>
      </c>
      <c r="H177" s="33">
        <f>Ocupacao_Calendario!E177*C177*30</f>
        <v>2473.5</v>
      </c>
      <c r="I177" s="33">
        <f>Ocupacao_Calendario!F177*C177*31</f>
        <v>1713.99</v>
      </c>
      <c r="J177" s="33">
        <f>Ocupacao_Calendario!G177*C177*30</f>
        <v>2473.5</v>
      </c>
      <c r="K177" s="33">
        <f>Ocupacao_Calendario!H177*C177*31</f>
        <v>2676.23</v>
      </c>
      <c r="L177" s="33">
        <f>Ocupacao_Calendario!I177*C177*31</f>
        <v>2826.58</v>
      </c>
      <c r="M177" s="33">
        <f>Ocupacao_Calendario!J177*C177*30</f>
        <v>2153.4</v>
      </c>
      <c r="N177" s="33">
        <f>Ocupacao_Calendario!K177*C177*31</f>
        <v>2134.97</v>
      </c>
      <c r="O177" s="33">
        <f>Ocupacao_Calendario!L177*C177*30</f>
        <v>2066.1</v>
      </c>
      <c r="P177" s="33">
        <f>Ocupacao_Calendario!M177*C177*31</f>
        <v>2706.3</v>
      </c>
      <c r="Q177" s="33">
        <f t="shared" si="1"/>
        <v>27341.39</v>
      </c>
      <c r="R177" s="33">
        <f>IFS(D177=2,vacation_home_main_costs!$M$2,D177=3,vacation_home_main_costs!$M$3,D177=4,vacation_home_main_costs!$M$4,D177=5,vacation_home_main_costs!$M$5,D177=6,vacation_home_main_costs!$M$6)</f>
        <v>34800</v>
      </c>
      <c r="S177" s="33">
        <f t="shared" si="16"/>
        <v>-7458.61</v>
      </c>
      <c r="T177" s="34" t="str">
        <f t="shared" si="3"/>
        <v>Prejuizo</v>
      </c>
    </row>
    <row r="178" ht="12.75" customHeight="1">
      <c r="A178" s="8">
        <v>1.8140593E7</v>
      </c>
      <c r="B178" s="30" t="s">
        <v>222</v>
      </c>
      <c r="C178" s="11">
        <v>153.0</v>
      </c>
      <c r="D178" s="24">
        <v>4.0</v>
      </c>
      <c r="E178" s="33">
        <f>Ocupacao_Calendario!B178*C178*31</f>
        <v>4078.98</v>
      </c>
      <c r="F178" s="33">
        <f>Ocupacao_Calendario!C178*C178*28</f>
        <v>2913.12</v>
      </c>
      <c r="G178" s="33">
        <f>Ocupacao_Calendario!D178*C178*31</f>
        <v>2988.09</v>
      </c>
      <c r="H178" s="33">
        <f>Ocupacao_Calendario!E178*C178*30</f>
        <v>2662.2</v>
      </c>
      <c r="I178" s="33">
        <f>Ocupacao_Calendario!F178*C178*31</f>
        <v>3652.11</v>
      </c>
      <c r="J178" s="33">
        <f>Ocupacao_Calendario!G178*C178*30</f>
        <v>3213</v>
      </c>
      <c r="K178" s="33">
        <f>Ocupacao_Calendario!H178*C178*31</f>
        <v>4648.14</v>
      </c>
      <c r="L178" s="33">
        <f>Ocupacao_Calendario!I178*C178*31</f>
        <v>4031.55</v>
      </c>
      <c r="M178" s="33">
        <f>Ocupacao_Calendario!J178*C178*30</f>
        <v>3442.5</v>
      </c>
      <c r="N178" s="33">
        <f>Ocupacao_Calendario!K178*C178*31</f>
        <v>4221.27</v>
      </c>
      <c r="O178" s="33">
        <f>Ocupacao_Calendario!L178*C178*30</f>
        <v>4176.9</v>
      </c>
      <c r="P178" s="33">
        <f>Ocupacao_Calendario!M178*C178*31</f>
        <v>3225.24</v>
      </c>
      <c r="Q178" s="33">
        <f t="shared" si="1"/>
        <v>43253.1</v>
      </c>
      <c r="R178" s="33">
        <f>IFS(D178=2,vacation_home_main_costs!$M$2,D178=3,vacation_home_main_costs!$M$3,D178=4,vacation_home_main_costs!$M$4,D178=5,vacation_home_main_costs!$M$5,D178=6,vacation_home_main_costs!$M$6)</f>
        <v>40660</v>
      </c>
      <c r="S178" s="33">
        <f t="shared" si="16"/>
        <v>2593.1</v>
      </c>
      <c r="T178" s="34" t="str">
        <f t="shared" si="3"/>
        <v>Lucro</v>
      </c>
    </row>
    <row r="179" ht="12.75" customHeight="1">
      <c r="A179" s="8">
        <v>1.297379E7</v>
      </c>
      <c r="B179" s="30" t="s">
        <v>223</v>
      </c>
      <c r="C179" s="11">
        <v>78.0</v>
      </c>
      <c r="D179" s="24">
        <v>3.0</v>
      </c>
      <c r="E179" s="33">
        <f>Ocupacao_Calendario!B179*C179*31</f>
        <v>1934.4</v>
      </c>
      <c r="F179" s="33">
        <f>Ocupacao_Calendario!C179*C179*28</f>
        <v>1616.16</v>
      </c>
      <c r="G179" s="33">
        <f>Ocupacao_Calendario!D179*C179*31</f>
        <v>1910.22</v>
      </c>
      <c r="H179" s="33">
        <f>Ocupacao_Calendario!E179*C179*30</f>
        <v>1544.4</v>
      </c>
      <c r="I179" s="33">
        <f>Ocupacao_Calendario!F179*C179*31</f>
        <v>1692.6</v>
      </c>
      <c r="J179" s="33">
        <f>Ocupacao_Calendario!G179*C179*30</f>
        <v>1755</v>
      </c>
      <c r="K179" s="33">
        <f>Ocupacao_Calendario!H179*C179*31</f>
        <v>1813.5</v>
      </c>
      <c r="L179" s="33">
        <f>Ocupacao_Calendario!I179*C179*31</f>
        <v>2321.28</v>
      </c>
      <c r="M179" s="33">
        <f>Ocupacao_Calendario!J179*C179*30</f>
        <v>1848.6</v>
      </c>
      <c r="N179" s="33">
        <f>Ocupacao_Calendario!K179*C179*31</f>
        <v>2321.28</v>
      </c>
      <c r="O179" s="33">
        <f>Ocupacao_Calendario!L179*C179*30</f>
        <v>1965.6</v>
      </c>
      <c r="P179" s="33">
        <f>Ocupacao_Calendario!M179*C179*31</f>
        <v>2079.48</v>
      </c>
      <c r="Q179" s="33">
        <f t="shared" si="1"/>
        <v>22802.52</v>
      </c>
      <c r="R179" s="33">
        <f>IFS(D179=2,vacation_home_main_costs!$M$2,D179=3,vacation_home_main_costs!$M$3,D179=4,vacation_home_main_costs!$M$4,D179=5,vacation_home_main_costs!$M$5,D179=6,vacation_home_main_costs!$M$6)</f>
        <v>34800</v>
      </c>
      <c r="S179" s="33">
        <f t="shared" si="16"/>
        <v>-11997.48</v>
      </c>
      <c r="T179" s="34" t="str">
        <f t="shared" si="3"/>
        <v>Prejuizo</v>
      </c>
    </row>
    <row r="180" ht="12.75" customHeight="1">
      <c r="A180" s="8">
        <v>1.6032827E7</v>
      </c>
      <c r="B180" s="30" t="s">
        <v>224</v>
      </c>
      <c r="C180" s="11">
        <v>89.0</v>
      </c>
      <c r="D180" s="24">
        <v>2.0</v>
      </c>
      <c r="E180" s="33">
        <f>Ocupacao_Calendario!B180*C180*31</f>
        <v>2648.64</v>
      </c>
      <c r="F180" s="33">
        <f>Ocupacao_Calendario!C180*C180*28</f>
        <v>2043.44</v>
      </c>
      <c r="G180" s="33">
        <f>Ocupacao_Calendario!D180*C180*31</f>
        <v>2207.2</v>
      </c>
      <c r="H180" s="33">
        <f>Ocupacao_Calendario!E180*C180*30</f>
        <v>1655.4</v>
      </c>
      <c r="I180" s="33">
        <f>Ocupacao_Calendario!F180*C180*31</f>
        <v>2124.43</v>
      </c>
      <c r="J180" s="33">
        <f>Ocupacao_Calendario!G180*C180*30</f>
        <v>1922.4</v>
      </c>
      <c r="K180" s="33">
        <f>Ocupacao_Calendario!H180*C180*31</f>
        <v>2069.25</v>
      </c>
      <c r="L180" s="33">
        <f>Ocupacao_Calendario!I180*C180*31</f>
        <v>2676.23</v>
      </c>
      <c r="M180" s="33">
        <f>Ocupacao_Calendario!J180*C180*30</f>
        <v>2162.7</v>
      </c>
      <c r="N180" s="33">
        <f>Ocupacao_Calendario!K180*C180*31</f>
        <v>2759</v>
      </c>
      <c r="O180" s="33">
        <f>Ocupacao_Calendario!L180*C180*30</f>
        <v>2349.6</v>
      </c>
      <c r="P180" s="33">
        <f>Ocupacao_Calendario!M180*C180*31</f>
        <v>2483.1</v>
      </c>
      <c r="Q180" s="33">
        <f t="shared" si="1"/>
        <v>27101.39</v>
      </c>
      <c r="R180" s="33">
        <f>IFS(D180=2,vacation_home_main_costs!$M$2,D180=3,vacation_home_main_costs!$M$3,D180=4,vacation_home_main_costs!$M$4,D180=5,vacation_home_main_costs!$M$5,D180=6,vacation_home_main_costs!$M$6)</f>
        <v>31100</v>
      </c>
      <c r="S180" s="33">
        <f t="shared" si="16"/>
        <v>-3998.61</v>
      </c>
      <c r="T180" s="34" t="str">
        <f t="shared" si="3"/>
        <v>Prejuizo</v>
      </c>
    </row>
    <row r="181" ht="12.75" customHeight="1">
      <c r="A181" s="8">
        <v>6673970.0</v>
      </c>
      <c r="B181" s="30" t="s">
        <v>225</v>
      </c>
      <c r="C181" s="11">
        <v>100.0</v>
      </c>
      <c r="D181" s="24">
        <v>3.0</v>
      </c>
      <c r="E181" s="33">
        <f>Ocupacao_Calendario!B181*C181*31</f>
        <v>2046</v>
      </c>
      <c r="F181" s="33">
        <f>Ocupacao_Calendario!C181*C181*28</f>
        <v>2184</v>
      </c>
      <c r="G181" s="33">
        <f>Ocupacao_Calendario!D181*C181*31</f>
        <v>2139</v>
      </c>
      <c r="H181" s="33">
        <f>Ocupacao_Calendario!E181*C181*30</f>
        <v>1500</v>
      </c>
      <c r="I181" s="33">
        <f>Ocupacao_Calendario!F181*C181*31</f>
        <v>2511</v>
      </c>
      <c r="J181" s="33">
        <f>Ocupacao_Calendario!G181*C181*30</f>
        <v>2490</v>
      </c>
      <c r="K181" s="33">
        <f>Ocupacao_Calendario!H181*C181*31</f>
        <v>3100</v>
      </c>
      <c r="L181" s="33">
        <f>Ocupacao_Calendario!I181*C181*31</f>
        <v>2108</v>
      </c>
      <c r="M181" s="33">
        <f>Ocupacao_Calendario!J181*C181*30</f>
        <v>2190</v>
      </c>
      <c r="N181" s="33">
        <f>Ocupacao_Calendario!K181*C181*31</f>
        <v>2635</v>
      </c>
      <c r="O181" s="33">
        <f>Ocupacao_Calendario!L181*C181*30</f>
        <v>2610</v>
      </c>
      <c r="P181" s="33">
        <f>Ocupacao_Calendario!M181*C181*31</f>
        <v>2976</v>
      </c>
      <c r="Q181" s="33">
        <f t="shared" si="1"/>
        <v>28489</v>
      </c>
      <c r="R181" s="33">
        <f>IFS(D181=2,vacation_home_main_costs!$M$2,D181=3,vacation_home_main_costs!$M$3,D181=4,vacation_home_main_costs!$M$4,D181=5,vacation_home_main_costs!$M$5,D181=6,vacation_home_main_costs!$M$6)</f>
        <v>34800</v>
      </c>
      <c r="S181" s="33">
        <f t="shared" si="16"/>
        <v>-6311</v>
      </c>
      <c r="T181" s="34" t="str">
        <f t="shared" si="3"/>
        <v>Prejuizo</v>
      </c>
    </row>
    <row r="182" ht="12.75" customHeight="1">
      <c r="A182" s="8">
        <v>2.0412348E7</v>
      </c>
      <c r="B182" s="30" t="s">
        <v>226</v>
      </c>
      <c r="C182" s="11">
        <v>149.0</v>
      </c>
      <c r="D182" s="24">
        <v>4.0</v>
      </c>
      <c r="E182" s="33">
        <f>Ocupacao_Calendario!B182*C182*31</f>
        <v>3833.77</v>
      </c>
      <c r="F182" s="33">
        <f>Ocupacao_Calendario!C182*C182*28</f>
        <v>2795.24</v>
      </c>
      <c r="G182" s="33">
        <f>Ocupacao_Calendario!D182*C182*31</f>
        <v>3187.11</v>
      </c>
      <c r="H182" s="33">
        <f>Ocupacao_Calendario!E182*C182*30</f>
        <v>3307.8</v>
      </c>
      <c r="I182" s="33">
        <f>Ocupacao_Calendario!F182*C182*31</f>
        <v>2309.5</v>
      </c>
      <c r="J182" s="33">
        <f>Ocupacao_Calendario!G182*C182*30</f>
        <v>3218.4</v>
      </c>
      <c r="K182" s="33">
        <f>Ocupacao_Calendario!H182*C182*31</f>
        <v>3325.68</v>
      </c>
      <c r="L182" s="33">
        <f>Ocupacao_Calendario!I182*C182*31</f>
        <v>4480.43</v>
      </c>
      <c r="M182" s="33">
        <f>Ocupacao_Calendario!J182*C182*30</f>
        <v>4023</v>
      </c>
      <c r="N182" s="33">
        <f>Ocupacao_Calendario!K182*C182*31</f>
        <v>3464.25</v>
      </c>
      <c r="O182" s="33">
        <f>Ocupacao_Calendario!L182*C182*30</f>
        <v>4246.5</v>
      </c>
      <c r="P182" s="33">
        <f>Ocupacao_Calendario!M182*C182*31</f>
        <v>4572.81</v>
      </c>
      <c r="Q182" s="33">
        <f t="shared" si="1"/>
        <v>42764.49</v>
      </c>
      <c r="R182" s="33">
        <f>IFS(D182=2,vacation_home_main_costs!$M$2,D182=3,vacation_home_main_costs!$M$3,D182=4,vacation_home_main_costs!$M$4,D182=5,vacation_home_main_costs!$M$5,D182=6,vacation_home_main_costs!$M$6)</f>
        <v>40660</v>
      </c>
      <c r="S182" s="33">
        <f t="shared" si="16"/>
        <v>2104.49</v>
      </c>
      <c r="T182" s="34" t="str">
        <f t="shared" si="3"/>
        <v>Lucro</v>
      </c>
    </row>
    <row r="183" ht="12.75" customHeight="1">
      <c r="A183" s="8">
        <v>1.3513371E7</v>
      </c>
      <c r="B183" s="30" t="s">
        <v>227</v>
      </c>
      <c r="C183" s="11">
        <v>199.0</v>
      </c>
      <c r="D183" s="24">
        <v>5.0</v>
      </c>
      <c r="E183" s="33">
        <f>Ocupacao_Calendario!B183*C183*31</f>
        <v>4379.99</v>
      </c>
      <c r="F183" s="33">
        <f>Ocupacao_Calendario!C183*C183*28</f>
        <v>4791.92</v>
      </c>
      <c r="G183" s="33">
        <f>Ocupacao_Calendario!D183*C183*31</f>
        <v>4071.54</v>
      </c>
      <c r="H183" s="33">
        <f>Ocupacao_Calendario!E183*C183*30</f>
        <v>5074.5</v>
      </c>
      <c r="I183" s="33">
        <f>Ocupacao_Calendario!F183*C183*31</f>
        <v>4256.61</v>
      </c>
      <c r="J183" s="33">
        <f>Ocupacao_Calendario!G183*C183*30</f>
        <v>5731.2</v>
      </c>
      <c r="K183" s="33">
        <f>Ocupacao_Calendario!H183*C183*31</f>
        <v>5737.17</v>
      </c>
      <c r="L183" s="33">
        <f>Ocupacao_Calendario!I183*C183*31</f>
        <v>5058.58</v>
      </c>
      <c r="M183" s="33">
        <f>Ocupacao_Calendario!J183*C183*30</f>
        <v>4716.3</v>
      </c>
      <c r="N183" s="33">
        <f>Ocupacao_Calendario!K183*C183*31</f>
        <v>5058.58</v>
      </c>
      <c r="O183" s="33">
        <f>Ocupacao_Calendario!L183*C183*30</f>
        <v>5910.3</v>
      </c>
      <c r="P183" s="33">
        <f>Ocupacao_Calendario!M183*C183*31</f>
        <v>5798.86</v>
      </c>
      <c r="Q183" s="33">
        <f t="shared" si="1"/>
        <v>60585.55</v>
      </c>
      <c r="R183" s="33">
        <f>IFS(D183=2,vacation_home_main_costs!$M$2,D183=3,vacation_home_main_costs!$M$3,D183=4,vacation_home_main_costs!$M$4,D183=5,vacation_home_main_costs!$M$5,D183=6,vacation_home_main_costs!$M$6)</f>
        <v>45400</v>
      </c>
      <c r="S183" s="33">
        <f t="shared" si="16"/>
        <v>15185.55</v>
      </c>
      <c r="T183" s="34" t="str">
        <f t="shared" si="3"/>
        <v>Lucro</v>
      </c>
    </row>
    <row r="184" ht="12.75" customHeight="1">
      <c r="A184" s="8">
        <v>2.1500202E7</v>
      </c>
      <c r="B184" s="30" t="s">
        <v>228</v>
      </c>
      <c r="C184" s="11">
        <v>250.0</v>
      </c>
      <c r="D184" s="24">
        <v>5.0</v>
      </c>
      <c r="E184" s="33">
        <f>Ocupacao_Calendario!B184*C184*31</f>
        <v>6742.5</v>
      </c>
      <c r="F184" s="33">
        <f>Ocupacao_Calendario!C184*C184*28</f>
        <v>6160</v>
      </c>
      <c r="G184" s="33">
        <f>Ocupacao_Calendario!D184*C184*31</f>
        <v>4882.5</v>
      </c>
      <c r="H184" s="33">
        <f>Ocupacao_Calendario!E184*C184*30</f>
        <v>5100</v>
      </c>
      <c r="I184" s="33">
        <f>Ocupacao_Calendario!F184*C184*31</f>
        <v>5425</v>
      </c>
      <c r="J184" s="33">
        <f>Ocupacao_Calendario!G184*C184*30</f>
        <v>5100</v>
      </c>
      <c r="K184" s="33">
        <f>Ocupacao_Calendario!H184*C184*31</f>
        <v>6665</v>
      </c>
      <c r="L184" s="33">
        <f>Ocupacao_Calendario!I184*C184*31</f>
        <v>5347.5</v>
      </c>
      <c r="M184" s="33">
        <f>Ocupacao_Calendario!J184*C184*30</f>
        <v>6525</v>
      </c>
      <c r="N184" s="33">
        <f>Ocupacao_Calendario!K184*C184*31</f>
        <v>5502.5</v>
      </c>
      <c r="O184" s="33">
        <f>Ocupacao_Calendario!L184*C184*30</f>
        <v>5700</v>
      </c>
      <c r="P184" s="33">
        <f>Ocupacao_Calendario!M184*C184*31</f>
        <v>6122.5</v>
      </c>
      <c r="Q184" s="33">
        <f t="shared" si="1"/>
        <v>69272.5</v>
      </c>
      <c r="R184" s="33">
        <f>IFS(D184=2,vacation_home_main_costs!$M$2,D184=3,vacation_home_main_costs!$M$3,D184=4,vacation_home_main_costs!$M$4,D184=5,vacation_home_main_costs!$M$5,D184=6,vacation_home_main_costs!$M$6)</f>
        <v>45400</v>
      </c>
      <c r="S184" s="33">
        <f t="shared" si="16"/>
        <v>23872.5</v>
      </c>
      <c r="T184" s="34" t="str">
        <f t="shared" si="3"/>
        <v>Lucro</v>
      </c>
    </row>
    <row r="185" ht="12.75" customHeight="1">
      <c r="A185" s="8">
        <v>1.0500134E7</v>
      </c>
      <c r="B185" s="30" t="s">
        <v>229</v>
      </c>
      <c r="C185" s="11">
        <v>70.0</v>
      </c>
      <c r="D185" s="24">
        <v>3.0</v>
      </c>
      <c r="E185" s="33">
        <f>Ocupacao_Calendario!B185*C185*31</f>
        <v>1931.3</v>
      </c>
      <c r="F185" s="33">
        <f>Ocupacao_Calendario!C185*C185*28</f>
        <v>1313.2</v>
      </c>
      <c r="G185" s="33">
        <f>Ocupacao_Calendario!D185*C185*31</f>
        <v>1432.2</v>
      </c>
      <c r="H185" s="33">
        <f>Ocupacao_Calendario!E185*C185*30</f>
        <v>1596</v>
      </c>
      <c r="I185" s="33">
        <f>Ocupacao_Calendario!F185*C185*31</f>
        <v>1128.4</v>
      </c>
      <c r="J185" s="33">
        <f>Ocupacao_Calendario!G185*C185*30</f>
        <v>1701</v>
      </c>
      <c r="K185" s="33">
        <f>Ocupacao_Calendario!H185*C185*31</f>
        <v>1519</v>
      </c>
      <c r="L185" s="33">
        <f>Ocupacao_Calendario!I185*C185*31</f>
        <v>1649.2</v>
      </c>
      <c r="M185" s="33">
        <f>Ocupacao_Calendario!J185*C185*30</f>
        <v>1827</v>
      </c>
      <c r="N185" s="33">
        <f>Ocupacao_Calendario!K185*C185*31</f>
        <v>1627.5</v>
      </c>
      <c r="O185" s="33">
        <f>Ocupacao_Calendario!L185*C185*30</f>
        <v>1869</v>
      </c>
      <c r="P185" s="33">
        <f>Ocupacao_Calendario!M185*C185*31</f>
        <v>1801.1</v>
      </c>
      <c r="Q185" s="33">
        <f t="shared" si="1"/>
        <v>19394.9</v>
      </c>
      <c r="R185" s="33">
        <f>IFS(D185=2,vacation_home_main_costs!$M$2,D185=3,vacation_home_main_costs!$M$3,D185=4,vacation_home_main_costs!$M$4,D185=5,vacation_home_main_costs!$M$5,D185=6,vacation_home_main_costs!$M$6)</f>
        <v>34800</v>
      </c>
      <c r="S185" s="33">
        <f t="shared" si="16"/>
        <v>-15405.1</v>
      </c>
      <c r="T185" s="34" t="str">
        <f t="shared" si="3"/>
        <v>Prejuizo</v>
      </c>
    </row>
    <row r="186" ht="12.75" customHeight="1">
      <c r="A186" s="8">
        <v>1.7318001E7</v>
      </c>
      <c r="B186" s="30" t="s">
        <v>230</v>
      </c>
      <c r="C186" s="11">
        <v>83.0</v>
      </c>
      <c r="D186" s="24">
        <v>4.0</v>
      </c>
      <c r="E186" s="33">
        <f>Ocupacao_Calendario!B186*C186*31</f>
        <v>1775.37</v>
      </c>
      <c r="F186" s="33">
        <f>Ocupacao_Calendario!C186*C186*28</f>
        <v>1580.32</v>
      </c>
      <c r="G186" s="33">
        <f>Ocupacao_Calendario!D186*C186*31</f>
        <v>2161.32</v>
      </c>
      <c r="H186" s="33">
        <f>Ocupacao_Calendario!E186*C186*30</f>
        <v>1743</v>
      </c>
      <c r="I186" s="33">
        <f>Ocupacao_Calendario!F186*C186*31</f>
        <v>2058.4</v>
      </c>
      <c r="J186" s="33">
        <f>Ocupacao_Calendario!G186*C186*30</f>
        <v>2091.6</v>
      </c>
      <c r="K186" s="33">
        <f>Ocupacao_Calendario!H186*C186*31</f>
        <v>2109.86</v>
      </c>
      <c r="L186" s="33">
        <f>Ocupacao_Calendario!I186*C186*31</f>
        <v>2264.24</v>
      </c>
      <c r="M186" s="33">
        <f>Ocupacao_Calendario!J186*C186*30</f>
        <v>2315.7</v>
      </c>
      <c r="N186" s="33">
        <f>Ocupacao_Calendario!K186*C186*31</f>
        <v>2109.86</v>
      </c>
      <c r="O186" s="33">
        <f>Ocupacao_Calendario!L186*C186*30</f>
        <v>2166.3</v>
      </c>
      <c r="P186" s="33">
        <f>Ocupacao_Calendario!M186*C186*31</f>
        <v>1878.29</v>
      </c>
      <c r="Q186" s="33">
        <f t="shared" si="1"/>
        <v>24254.26</v>
      </c>
      <c r="R186" s="33">
        <f>IFS(D186=2,vacation_home_main_costs!$M$2,D186=3,vacation_home_main_costs!$M$3,D186=4,vacation_home_main_costs!$M$4,D186=5,vacation_home_main_costs!$M$5,D186=6,vacation_home_main_costs!$M$6)</f>
        <v>40660</v>
      </c>
      <c r="S186" s="33">
        <f t="shared" si="16"/>
        <v>-16405.74</v>
      </c>
      <c r="T186" s="34" t="str">
        <f t="shared" si="3"/>
        <v>Prejuizo</v>
      </c>
    </row>
    <row r="187" ht="12.75" customHeight="1">
      <c r="A187" s="8">
        <v>7817121.0</v>
      </c>
      <c r="B187" s="30" t="s">
        <v>231</v>
      </c>
      <c r="C187" s="11">
        <v>89.0</v>
      </c>
      <c r="D187" s="24">
        <v>2.0</v>
      </c>
      <c r="E187" s="33">
        <f>Ocupacao_Calendario!B187*C187*31</f>
        <v>1931.3</v>
      </c>
      <c r="F187" s="33">
        <f>Ocupacao_Calendario!C187*C187*28</f>
        <v>1769.32</v>
      </c>
      <c r="G187" s="33">
        <f>Ocupacao_Calendario!D187*C187*31</f>
        <v>1434.68</v>
      </c>
      <c r="H187" s="33">
        <f>Ocupacao_Calendario!E187*C187*30</f>
        <v>2242.8</v>
      </c>
      <c r="I187" s="33">
        <f>Ocupacao_Calendario!F187*C187*31</f>
        <v>1682.99</v>
      </c>
      <c r="J187" s="33">
        <f>Ocupacao_Calendario!G187*C187*30</f>
        <v>2536.5</v>
      </c>
      <c r="K187" s="33">
        <f>Ocupacao_Calendario!H187*C187*31</f>
        <v>2041.66</v>
      </c>
      <c r="L187" s="33">
        <f>Ocupacao_Calendario!I187*C187*31</f>
        <v>2593.46</v>
      </c>
      <c r="M187" s="33">
        <f>Ocupacao_Calendario!J187*C187*30</f>
        <v>2456.4</v>
      </c>
      <c r="N187" s="33">
        <f>Ocupacao_Calendario!K187*C187*31</f>
        <v>2759</v>
      </c>
      <c r="O187" s="33">
        <f>Ocupacao_Calendario!L187*C187*30</f>
        <v>2376.3</v>
      </c>
      <c r="P187" s="33">
        <f>Ocupacao_Calendario!M187*C187*31</f>
        <v>2621.05</v>
      </c>
      <c r="Q187" s="33">
        <f t="shared" si="1"/>
        <v>26445.46</v>
      </c>
      <c r="R187" s="33">
        <f>IFS(D187=2,vacation_home_main_costs!$M$2,D187=3,vacation_home_main_costs!$M$3,D187=4,vacation_home_main_costs!$M$4,D187=5,vacation_home_main_costs!$M$5,D187=6,vacation_home_main_costs!$M$6)</f>
        <v>31100</v>
      </c>
      <c r="S187" s="33">
        <f t="shared" si="16"/>
        <v>-4654.54</v>
      </c>
      <c r="T187" s="34" t="str">
        <f t="shared" si="3"/>
        <v>Prejuizo</v>
      </c>
    </row>
    <row r="188" ht="12.75" customHeight="1">
      <c r="A188" s="8">
        <v>2.7527822E7</v>
      </c>
      <c r="B188" s="30" t="s">
        <v>232</v>
      </c>
      <c r="C188" s="11">
        <v>149.0</v>
      </c>
      <c r="D188" s="24">
        <v>4.0</v>
      </c>
      <c r="E188" s="33">
        <f>Ocupacao_Calendario!B188*C188*31</f>
        <v>2909.97</v>
      </c>
      <c r="F188" s="33">
        <f>Ocupacao_Calendario!C188*C188*28</f>
        <v>3087.28</v>
      </c>
      <c r="G188" s="33">
        <f>Ocupacao_Calendario!D188*C188*31</f>
        <v>2263.31</v>
      </c>
      <c r="H188" s="33">
        <f>Ocupacao_Calendario!E188*C188*30</f>
        <v>2369.1</v>
      </c>
      <c r="I188" s="33">
        <f>Ocupacao_Calendario!F188*C188*31</f>
        <v>2263.31</v>
      </c>
      <c r="J188" s="33">
        <f>Ocupacao_Calendario!G188*C188*30</f>
        <v>3844.2</v>
      </c>
      <c r="K188" s="33">
        <f>Ocupacao_Calendario!H188*C188*31</f>
        <v>3879.96</v>
      </c>
      <c r="L188" s="33">
        <f>Ocupacao_Calendario!I188*C188*31</f>
        <v>3371.87</v>
      </c>
      <c r="M188" s="33">
        <f>Ocupacao_Calendario!J188*C188*30</f>
        <v>3576</v>
      </c>
      <c r="N188" s="33">
        <f>Ocupacao_Calendario!K188*C188*31</f>
        <v>3695.2</v>
      </c>
      <c r="O188" s="33">
        <f>Ocupacao_Calendario!L188*C188*30</f>
        <v>4201.8</v>
      </c>
      <c r="P188" s="33">
        <f>Ocupacao_Calendario!M188*C188*31</f>
        <v>4619</v>
      </c>
      <c r="Q188" s="33">
        <f t="shared" si="1"/>
        <v>40081</v>
      </c>
      <c r="R188" s="33">
        <f>IFS(D188=2,vacation_home_main_costs!$M$2,D188=3,vacation_home_main_costs!$M$3,D188=4,vacation_home_main_costs!$M$4,D188=5,vacation_home_main_costs!$M$5,D188=6,vacation_home_main_costs!$M$6)</f>
        <v>40660</v>
      </c>
      <c r="S188" s="33">
        <f t="shared" si="16"/>
        <v>-579</v>
      </c>
      <c r="T188" s="34" t="str">
        <f t="shared" si="3"/>
        <v>Prejuizo</v>
      </c>
    </row>
    <row r="189" ht="12.75" customHeight="1">
      <c r="A189" s="8">
        <v>2.1800983E7</v>
      </c>
      <c r="B189" s="30" t="s">
        <v>233</v>
      </c>
      <c r="C189" s="11">
        <v>90.0</v>
      </c>
      <c r="D189" s="24">
        <v>5.0</v>
      </c>
      <c r="E189" s="33">
        <f>Ocupacao_Calendario!B189*C189*31</f>
        <v>2232</v>
      </c>
      <c r="F189" s="33">
        <f>Ocupacao_Calendario!C189*C189*28</f>
        <v>2444.4</v>
      </c>
      <c r="G189" s="33">
        <f>Ocupacao_Calendario!D189*C189*31</f>
        <v>2120.4</v>
      </c>
      <c r="H189" s="33">
        <f>Ocupacao_Calendario!E189*C189*30</f>
        <v>1890</v>
      </c>
      <c r="I189" s="33">
        <f>Ocupacao_Calendario!F189*C189*31</f>
        <v>1506.6</v>
      </c>
      <c r="J189" s="33">
        <f>Ocupacao_Calendario!G189*C189*30</f>
        <v>2376</v>
      </c>
      <c r="K189" s="33">
        <f>Ocupacao_Calendario!H189*C189*31</f>
        <v>2427.3</v>
      </c>
      <c r="L189" s="33">
        <f>Ocupacao_Calendario!I189*C189*31</f>
        <v>2399.4</v>
      </c>
      <c r="M189" s="33">
        <f>Ocupacao_Calendario!J189*C189*30</f>
        <v>2349</v>
      </c>
      <c r="N189" s="33">
        <f>Ocupacao_Calendario!K189*C189*31</f>
        <v>2008.8</v>
      </c>
      <c r="O189" s="33">
        <f>Ocupacao_Calendario!L189*C189*30</f>
        <v>2538</v>
      </c>
      <c r="P189" s="33">
        <f>Ocupacao_Calendario!M189*C189*31</f>
        <v>2594.7</v>
      </c>
      <c r="Q189" s="33">
        <f t="shared" si="1"/>
        <v>26886.6</v>
      </c>
      <c r="R189" s="33">
        <f>IFS(D189=2,vacation_home_main_costs!$M$2,D189=3,vacation_home_main_costs!$M$3,D189=4,vacation_home_main_costs!$M$4,D189=5,vacation_home_main_costs!$M$5,D189=6,vacation_home_main_costs!$M$6)</f>
        <v>45400</v>
      </c>
      <c r="S189" s="33">
        <f t="shared" si="16"/>
        <v>-18513.4</v>
      </c>
      <c r="T189" s="34" t="str">
        <f t="shared" si="3"/>
        <v>Prejuizo</v>
      </c>
    </row>
    <row r="190" ht="12.75" customHeight="1">
      <c r="A190" s="8">
        <v>2.6957501E7</v>
      </c>
      <c r="B190" s="30" t="s">
        <v>234</v>
      </c>
      <c r="C190" s="11">
        <v>100.0</v>
      </c>
      <c r="D190" s="24">
        <v>3.0</v>
      </c>
      <c r="E190" s="33">
        <f>Ocupacao_Calendario!B190*C190*31</f>
        <v>2325</v>
      </c>
      <c r="F190" s="33">
        <f>Ocupacao_Calendario!C190*C190*28</f>
        <v>1988</v>
      </c>
      <c r="G190" s="33">
        <f>Ocupacao_Calendario!D190*C190*31</f>
        <v>1736</v>
      </c>
      <c r="H190" s="33">
        <f>Ocupacao_Calendario!E190*C190*30</f>
        <v>2580</v>
      </c>
      <c r="I190" s="33">
        <f>Ocupacao_Calendario!F190*C190*31</f>
        <v>2201</v>
      </c>
      <c r="J190" s="33">
        <f>Ocupacao_Calendario!G190*C190*30</f>
        <v>2940</v>
      </c>
      <c r="K190" s="33">
        <f>Ocupacao_Calendario!H190*C190*31</f>
        <v>2294</v>
      </c>
      <c r="L190" s="33">
        <f>Ocupacao_Calendario!I190*C190*31</f>
        <v>2387</v>
      </c>
      <c r="M190" s="33">
        <f>Ocupacao_Calendario!J190*C190*30</f>
        <v>2970</v>
      </c>
      <c r="N190" s="33">
        <f>Ocupacao_Calendario!K190*C190*31</f>
        <v>2325</v>
      </c>
      <c r="O190" s="33">
        <f>Ocupacao_Calendario!L190*C190*30</f>
        <v>3000</v>
      </c>
      <c r="P190" s="33">
        <f>Ocupacao_Calendario!M190*C190*31</f>
        <v>2604</v>
      </c>
      <c r="Q190" s="33">
        <f t="shared" si="1"/>
        <v>29350</v>
      </c>
      <c r="R190" s="33">
        <f>IFS(D190=2,vacation_home_main_costs!$M$2,D190=3,vacation_home_main_costs!$M$3,D190=4,vacation_home_main_costs!$M$4,D190=5,vacation_home_main_costs!$M$5,D190=6,vacation_home_main_costs!$M$6)</f>
        <v>34800</v>
      </c>
      <c r="S190" s="33">
        <f t="shared" si="16"/>
        <v>-5450</v>
      </c>
      <c r="T190" s="34" t="str">
        <f t="shared" si="3"/>
        <v>Prejuizo</v>
      </c>
    </row>
    <row r="191" ht="12.75" customHeight="1">
      <c r="A191" s="8">
        <v>2.3340822E7</v>
      </c>
      <c r="B191" s="30" t="s">
        <v>235</v>
      </c>
      <c r="C191" s="11">
        <v>169.0</v>
      </c>
      <c r="D191" s="24">
        <v>4.0</v>
      </c>
      <c r="E191" s="33">
        <f>Ocupacao_Calendario!B191*C191*31</f>
        <v>4662.71</v>
      </c>
      <c r="F191" s="33">
        <f>Ocupacao_Calendario!C191*C191*28</f>
        <v>4069.52</v>
      </c>
      <c r="G191" s="33">
        <f>Ocupacao_Calendario!D191*C191*31</f>
        <v>3457.74</v>
      </c>
      <c r="H191" s="33">
        <f>Ocupacao_Calendario!E191*C191*30</f>
        <v>3599.7</v>
      </c>
      <c r="I191" s="33">
        <f>Ocupacao_Calendario!F191*C191*31</f>
        <v>3457.74</v>
      </c>
      <c r="J191" s="33">
        <f>Ocupacao_Calendario!G191*C191*30</f>
        <v>4106.7</v>
      </c>
      <c r="K191" s="33">
        <f>Ocupacao_Calendario!H191*C191*31</f>
        <v>3981.64</v>
      </c>
      <c r="L191" s="33">
        <f>Ocupacao_Calendario!I191*C191*31</f>
        <v>4034.03</v>
      </c>
      <c r="M191" s="33">
        <f>Ocupacao_Calendario!J191*C191*30</f>
        <v>4157.4</v>
      </c>
      <c r="N191" s="33">
        <f>Ocupacao_Calendario!K191*C191*31</f>
        <v>4557.93</v>
      </c>
      <c r="O191" s="33">
        <f>Ocupacao_Calendario!L191*C191*30</f>
        <v>3650.4</v>
      </c>
      <c r="P191" s="33">
        <f>Ocupacao_Calendario!M191*C191*31</f>
        <v>4453.15</v>
      </c>
      <c r="Q191" s="33">
        <f t="shared" si="1"/>
        <v>48188.66</v>
      </c>
      <c r="R191" s="33">
        <f>IFS(D191=2,vacation_home_main_costs!$M$2,D191=3,vacation_home_main_costs!$M$3,D191=4,vacation_home_main_costs!$M$4,D191=5,vacation_home_main_costs!$M$5,D191=6,vacation_home_main_costs!$M$6)</f>
        <v>40660</v>
      </c>
      <c r="S191" s="33">
        <f t="shared" si="16"/>
        <v>7528.66</v>
      </c>
      <c r="T191" s="34" t="str">
        <f t="shared" si="3"/>
        <v>Lucro</v>
      </c>
    </row>
    <row r="192" ht="12.75" customHeight="1">
      <c r="A192" s="8">
        <v>7005199.0</v>
      </c>
      <c r="B192" s="30" t="s">
        <v>236</v>
      </c>
      <c r="C192" s="11">
        <v>76.0</v>
      </c>
      <c r="D192" s="24">
        <v>4.0</v>
      </c>
      <c r="E192" s="33">
        <f>Ocupacao_Calendario!B192*C192*31</f>
        <v>2167.52</v>
      </c>
      <c r="F192" s="33">
        <f>Ocupacao_Calendario!C192*C192*28</f>
        <v>2128</v>
      </c>
      <c r="G192" s="33">
        <f>Ocupacao_Calendario!D192*C192*31</f>
        <v>1083.76</v>
      </c>
      <c r="H192" s="33">
        <f>Ocupacao_Calendario!E192*C192*30</f>
        <v>1322.4</v>
      </c>
      <c r="I192" s="33">
        <f>Ocupacao_Calendario!F192*C192*31</f>
        <v>1767</v>
      </c>
      <c r="J192" s="33">
        <f>Ocupacao_Calendario!G192*C192*30</f>
        <v>1504.8</v>
      </c>
      <c r="K192" s="33">
        <f>Ocupacao_Calendario!H192*C192*31</f>
        <v>2191.08</v>
      </c>
      <c r="L192" s="33">
        <f>Ocupacao_Calendario!I192*C192*31</f>
        <v>1696.32</v>
      </c>
      <c r="M192" s="33">
        <f>Ocupacao_Calendario!J192*C192*30</f>
        <v>2006.4</v>
      </c>
      <c r="N192" s="33">
        <f>Ocupacao_Calendario!K192*C192*31</f>
        <v>2143.96</v>
      </c>
      <c r="O192" s="33">
        <f>Ocupacao_Calendario!L192*C192*30</f>
        <v>1641.6</v>
      </c>
      <c r="P192" s="33">
        <f>Ocupacao_Calendario!M192*C192*31</f>
        <v>2356</v>
      </c>
      <c r="Q192" s="33">
        <f t="shared" si="1"/>
        <v>22008.84</v>
      </c>
      <c r="R192" s="33">
        <f>IFS(D192=2,vacation_home_main_costs!$M$2,D192=3,vacation_home_main_costs!$M$3,D192=4,vacation_home_main_costs!$M$4,D192=5,vacation_home_main_costs!$M$5,D192=6,vacation_home_main_costs!$M$6)</f>
        <v>40660</v>
      </c>
      <c r="S192" s="33">
        <f t="shared" si="16"/>
        <v>-18651.16</v>
      </c>
      <c r="T192" s="34" t="str">
        <f t="shared" si="3"/>
        <v>Prejuizo</v>
      </c>
    </row>
    <row r="193" ht="12.75" customHeight="1">
      <c r="A193" s="8">
        <v>2.7680894E7</v>
      </c>
      <c r="B193" s="30" t="s">
        <v>237</v>
      </c>
      <c r="C193" s="11">
        <v>130.0</v>
      </c>
      <c r="D193" s="24">
        <v>4.0</v>
      </c>
      <c r="E193" s="33">
        <f>Ocupacao_Calendario!B193*C193*31</f>
        <v>2901.6</v>
      </c>
      <c r="F193" s="33">
        <f>Ocupacao_Calendario!C193*C193*28</f>
        <v>3640</v>
      </c>
      <c r="G193" s="33">
        <f>Ocupacao_Calendario!D193*C193*31</f>
        <v>1732.9</v>
      </c>
      <c r="H193" s="33">
        <f>Ocupacao_Calendario!E193*C193*30</f>
        <v>3042</v>
      </c>
      <c r="I193" s="33">
        <f>Ocupacao_Calendario!F193*C193*31</f>
        <v>2538.9</v>
      </c>
      <c r="J193" s="33">
        <f>Ocupacao_Calendario!G193*C193*30</f>
        <v>2691</v>
      </c>
      <c r="K193" s="33">
        <f>Ocupacao_Calendario!H193*C193*31</f>
        <v>3707.6</v>
      </c>
      <c r="L193" s="33">
        <f>Ocupacao_Calendario!I193*C193*31</f>
        <v>3949.4</v>
      </c>
      <c r="M193" s="33">
        <f>Ocupacao_Calendario!J193*C193*30</f>
        <v>2964</v>
      </c>
      <c r="N193" s="33">
        <f>Ocupacao_Calendario!K193*C193*31</f>
        <v>3747.9</v>
      </c>
      <c r="O193" s="33">
        <f>Ocupacao_Calendario!L193*C193*30</f>
        <v>3276</v>
      </c>
      <c r="P193" s="33">
        <f>Ocupacao_Calendario!M193*C193*31</f>
        <v>3264.3</v>
      </c>
      <c r="Q193" s="33">
        <f t="shared" si="1"/>
        <v>37455.6</v>
      </c>
      <c r="R193" s="33">
        <f>IFS(D193=2,vacation_home_main_costs!$M$2,D193=3,vacation_home_main_costs!$M$3,D193=4,vacation_home_main_costs!$M$4,D193=5,vacation_home_main_costs!$M$5,D193=6,vacation_home_main_costs!$M$6)</f>
        <v>40660</v>
      </c>
      <c r="S193" s="33">
        <f t="shared" si="16"/>
        <v>-3204.4</v>
      </c>
      <c r="T193" s="34" t="str">
        <f t="shared" si="3"/>
        <v>Prejuizo</v>
      </c>
    </row>
    <row r="194" ht="12.75" customHeight="1">
      <c r="A194" s="8">
        <v>2.12895E7</v>
      </c>
      <c r="B194" s="30" t="s">
        <v>238</v>
      </c>
      <c r="C194" s="11">
        <v>250.0</v>
      </c>
      <c r="D194" s="24">
        <v>6.0</v>
      </c>
      <c r="E194" s="33">
        <f>Ocupacao_Calendario!B194*C194*31</f>
        <v>6510</v>
      </c>
      <c r="F194" s="33">
        <f>Ocupacao_Calendario!C194*C194*28</f>
        <v>6510</v>
      </c>
      <c r="G194" s="33">
        <f>Ocupacao_Calendario!D194*C194*31</f>
        <v>3797.5</v>
      </c>
      <c r="H194" s="33">
        <f>Ocupacao_Calendario!E194*C194*30</f>
        <v>3975</v>
      </c>
      <c r="I194" s="33">
        <f>Ocupacao_Calendario!F194*C194*31</f>
        <v>6432.5</v>
      </c>
      <c r="J194" s="33">
        <f>Ocupacao_Calendario!G194*C194*30</f>
        <v>5325</v>
      </c>
      <c r="K194" s="33">
        <f>Ocupacao_Calendario!H194*C194*31</f>
        <v>7130</v>
      </c>
      <c r="L194" s="33">
        <f>Ocupacao_Calendario!I194*C194*31</f>
        <v>5347.5</v>
      </c>
      <c r="M194" s="33">
        <f>Ocupacao_Calendario!J194*C194*30</f>
        <v>6900</v>
      </c>
      <c r="N194" s="33">
        <f>Ocupacao_Calendario!K194*C194*31</f>
        <v>7052.5</v>
      </c>
      <c r="O194" s="33">
        <f>Ocupacao_Calendario!L194*C194*30</f>
        <v>7500</v>
      </c>
      <c r="P194" s="33">
        <f>Ocupacao_Calendario!M194*C194*31</f>
        <v>7672.5</v>
      </c>
      <c r="Q194" s="33">
        <f t="shared" si="1"/>
        <v>74152.5</v>
      </c>
      <c r="R194" s="33">
        <f>IFS(D194=2,vacation_home_main_costs!$M$2,D194=3,vacation_home_main_costs!$M$3,D194=4,vacation_home_main_costs!$M$4,D194=5,vacation_home_main_costs!$M$5,D194=6,vacation_home_main_costs!$M$6)</f>
        <v>51900</v>
      </c>
      <c r="S194" s="33">
        <f t="shared" si="16"/>
        <v>22252.5</v>
      </c>
      <c r="T194" s="34" t="str">
        <f t="shared" si="3"/>
        <v>Lucro</v>
      </c>
    </row>
    <row r="195" ht="12.75" customHeight="1">
      <c r="A195" s="8">
        <v>1.1351932E7</v>
      </c>
      <c r="B195" s="30" t="s">
        <v>239</v>
      </c>
      <c r="C195" s="11">
        <v>101.0</v>
      </c>
      <c r="D195" s="24">
        <v>6.0</v>
      </c>
      <c r="E195" s="33">
        <f>Ocupacao_Calendario!B195*C195*31</f>
        <v>2097.77</v>
      </c>
      <c r="F195" s="33">
        <f>Ocupacao_Calendario!C195*C195*28</f>
        <v>2064.44</v>
      </c>
      <c r="G195" s="33">
        <f>Ocupacao_Calendario!D195*C195*31</f>
        <v>2129.08</v>
      </c>
      <c r="H195" s="33">
        <f>Ocupacao_Calendario!E195*C195*30</f>
        <v>2181.6</v>
      </c>
      <c r="I195" s="33">
        <f>Ocupacao_Calendario!F195*C195*31</f>
        <v>1941.22</v>
      </c>
      <c r="J195" s="33">
        <f>Ocupacao_Calendario!G195*C195*30</f>
        <v>2272.5</v>
      </c>
      <c r="K195" s="33">
        <f>Ocupacao_Calendario!H195*C195*31</f>
        <v>2598.73</v>
      </c>
      <c r="L195" s="33">
        <f>Ocupacao_Calendario!I195*C195*31</f>
        <v>2661.35</v>
      </c>
      <c r="M195" s="33">
        <f>Ocupacao_Calendario!J195*C195*30</f>
        <v>2242.2</v>
      </c>
      <c r="N195" s="33">
        <f>Ocupacao_Calendario!K195*C195*31</f>
        <v>2911.83</v>
      </c>
      <c r="O195" s="33">
        <f>Ocupacao_Calendario!L195*C195*30</f>
        <v>2848.2</v>
      </c>
      <c r="P195" s="33">
        <f>Ocupacao_Calendario!M195*C195*31</f>
        <v>3099.69</v>
      </c>
      <c r="Q195" s="33">
        <f t="shared" si="1"/>
        <v>29048.61</v>
      </c>
      <c r="R195" s="33">
        <f>IFS(D195=2,vacation_home_main_costs!$M$2,D195=3,vacation_home_main_costs!$M$3,D195=4,vacation_home_main_costs!$M$4,D195=5,vacation_home_main_costs!$M$5,D195=6,vacation_home_main_costs!$M$6)</f>
        <v>51900</v>
      </c>
      <c r="S195" s="33">
        <f t="shared" si="16"/>
        <v>-22851.39</v>
      </c>
      <c r="T195" s="34" t="str">
        <f t="shared" si="3"/>
        <v>Prejuizo</v>
      </c>
    </row>
    <row r="196" ht="12.75" customHeight="1">
      <c r="A196" s="8">
        <v>172917.0</v>
      </c>
      <c r="B196" s="30" t="s">
        <v>240</v>
      </c>
      <c r="C196" s="11">
        <v>70.0</v>
      </c>
      <c r="D196" s="24">
        <v>4.0</v>
      </c>
      <c r="E196" s="33">
        <f>Ocupacao_Calendario!B196*C196*31</f>
        <v>1866.2</v>
      </c>
      <c r="F196" s="33">
        <f>Ocupacao_Calendario!C196*C196*28</f>
        <v>1509.2</v>
      </c>
      <c r="G196" s="33">
        <f>Ocupacao_Calendario!D196*C196*31</f>
        <v>1215.2</v>
      </c>
      <c r="H196" s="33">
        <f>Ocupacao_Calendario!E196*C196*30</f>
        <v>1134</v>
      </c>
      <c r="I196" s="33">
        <f>Ocupacao_Calendario!F196*C196*31</f>
        <v>1041.6</v>
      </c>
      <c r="J196" s="33">
        <f>Ocupacao_Calendario!G196*C196*30</f>
        <v>1575</v>
      </c>
      <c r="K196" s="33">
        <f>Ocupacao_Calendario!H196*C196*31</f>
        <v>2039.8</v>
      </c>
      <c r="L196" s="33">
        <f>Ocupacao_Calendario!I196*C196*31</f>
        <v>1757.7</v>
      </c>
      <c r="M196" s="33">
        <f>Ocupacao_Calendario!J196*C196*30</f>
        <v>1638</v>
      </c>
      <c r="N196" s="33">
        <f>Ocupacao_Calendario!K196*C196*31</f>
        <v>1736</v>
      </c>
      <c r="O196" s="33">
        <f>Ocupacao_Calendario!L196*C196*30</f>
        <v>1743</v>
      </c>
      <c r="P196" s="33">
        <f>Ocupacao_Calendario!M196*C196*31</f>
        <v>2083.2</v>
      </c>
      <c r="Q196" s="33">
        <f t="shared" si="1"/>
        <v>19338.9</v>
      </c>
      <c r="R196" s="33">
        <f>IFS(D196=2,vacation_home_main_costs!$M$2,D196=3,vacation_home_main_costs!$M$3,D196=4,vacation_home_main_costs!$M$4,D196=5,vacation_home_main_costs!$M$5,D196=6,vacation_home_main_costs!$M$6)</f>
        <v>40660</v>
      </c>
      <c r="S196" s="33">
        <f t="shared" si="16"/>
        <v>-21321.1</v>
      </c>
      <c r="T196" s="34" t="str">
        <f t="shared" si="3"/>
        <v>Prejuizo</v>
      </c>
    </row>
    <row r="197" ht="12.75" customHeight="1">
      <c r="A197" s="8">
        <v>9698631.0</v>
      </c>
      <c r="B197" s="30" t="s">
        <v>241</v>
      </c>
      <c r="C197" s="11">
        <v>90.0</v>
      </c>
      <c r="D197" s="24">
        <v>3.0</v>
      </c>
      <c r="E197" s="33">
        <f>Ocupacao_Calendario!B197*C197*31</f>
        <v>1785.6</v>
      </c>
      <c r="F197" s="33">
        <f>Ocupacao_Calendario!C197*C197*28</f>
        <v>2016</v>
      </c>
      <c r="G197" s="33">
        <f>Ocupacao_Calendario!D197*C197*31</f>
        <v>2399.4</v>
      </c>
      <c r="H197" s="33">
        <f>Ocupacao_Calendario!E197*C197*30</f>
        <v>1215</v>
      </c>
      <c r="I197" s="33">
        <f>Ocupacao_Calendario!F197*C197*31</f>
        <v>1171.8</v>
      </c>
      <c r="J197" s="33">
        <f>Ocupacao_Calendario!G197*C197*30</f>
        <v>2700</v>
      </c>
      <c r="K197" s="33">
        <f>Ocupacao_Calendario!H197*C197*31</f>
        <v>2092.5</v>
      </c>
      <c r="L197" s="33">
        <f>Ocupacao_Calendario!I197*C197*31</f>
        <v>2538.9</v>
      </c>
      <c r="M197" s="33">
        <f>Ocupacao_Calendario!J197*C197*30</f>
        <v>2052</v>
      </c>
      <c r="N197" s="33">
        <f>Ocupacao_Calendario!K197*C197*31</f>
        <v>2538.9</v>
      </c>
      <c r="O197" s="33">
        <f>Ocupacao_Calendario!L197*C197*30</f>
        <v>2133</v>
      </c>
      <c r="P197" s="33">
        <f>Ocupacao_Calendario!M197*C197*31</f>
        <v>1925.1</v>
      </c>
      <c r="Q197" s="33">
        <f t="shared" si="1"/>
        <v>24568.2</v>
      </c>
      <c r="R197" s="33">
        <f>IFS(D197=2,vacation_home_main_costs!$M$2,D197=3,vacation_home_main_costs!$M$3,D197=4,vacation_home_main_costs!$M$4,D197=5,vacation_home_main_costs!$M$5,D197=6,vacation_home_main_costs!$M$6)</f>
        <v>34800</v>
      </c>
      <c r="S197" s="33">
        <f t="shared" si="16"/>
        <v>-10231.8</v>
      </c>
      <c r="T197" s="34" t="str">
        <f t="shared" si="3"/>
        <v>Prejuizo</v>
      </c>
    </row>
    <row r="198" ht="12.75" customHeight="1">
      <c r="A198" s="8">
        <v>2.3566634E7</v>
      </c>
      <c r="B198" s="30" t="s">
        <v>242</v>
      </c>
      <c r="C198" s="11">
        <v>145.0</v>
      </c>
      <c r="D198" s="24">
        <v>7.0</v>
      </c>
      <c r="E198" s="33">
        <f>Ocupacao_Calendario!B198*C198*31</f>
        <v>3730.85</v>
      </c>
      <c r="F198" s="33">
        <f>Ocupacao_Calendario!C198*C198*28</f>
        <v>4060</v>
      </c>
      <c r="G198" s="33">
        <f>Ocupacao_Calendario!D198*C198*31</f>
        <v>2112.65</v>
      </c>
      <c r="H198" s="33">
        <f>Ocupacao_Calendario!E198*C198*30</f>
        <v>2827.5</v>
      </c>
      <c r="I198" s="33">
        <f>Ocupacao_Calendario!F198*C198*31</f>
        <v>2652.05</v>
      </c>
      <c r="J198" s="33">
        <f>Ocupacao_Calendario!G198*C198*30</f>
        <v>3958.5</v>
      </c>
      <c r="K198" s="33">
        <f>Ocupacao_Calendario!H198*C198*31</f>
        <v>3506.1</v>
      </c>
      <c r="L198" s="33">
        <f>Ocupacao_Calendario!I198*C198*31</f>
        <v>3596</v>
      </c>
      <c r="M198" s="33">
        <f>Ocupacao_Calendario!J198*C198*30</f>
        <v>4132.5</v>
      </c>
      <c r="N198" s="33">
        <f>Ocupacao_Calendario!K198*C198*31</f>
        <v>3910.65</v>
      </c>
      <c r="O198" s="33">
        <f>Ocupacao_Calendario!L198*C198*30</f>
        <v>3784.5</v>
      </c>
      <c r="P198" s="33">
        <f>Ocupacao_Calendario!M198*C198*31</f>
        <v>3371.25</v>
      </c>
      <c r="Q198" s="33">
        <f t="shared" si="1"/>
        <v>41642.55</v>
      </c>
      <c r="R198" s="37" t="str">
        <f>IFS(D198=2,vacation_home_main_costs!$M$2,D198=3,vacation_home_main_costs!$M$3,D198=4,vacation_home_main_costs!$M$4,D198=5,vacation_home_main_costs!$M$5,D198=6,vacation_home_main_costs!$M$6)</f>
        <v>#N/A</v>
      </c>
      <c r="S198" s="38" t="s">
        <v>55</v>
      </c>
      <c r="T198" s="34" t="str">
        <f t="shared" si="3"/>
        <v>Lucro</v>
      </c>
    </row>
    <row r="199" ht="12.75" customHeight="1">
      <c r="A199" s="8">
        <v>1.1640448E7</v>
      </c>
      <c r="B199" s="30" t="s">
        <v>243</v>
      </c>
      <c r="C199" s="11">
        <v>75.0</v>
      </c>
      <c r="D199" s="24">
        <v>1.0</v>
      </c>
      <c r="E199" s="33">
        <f>Ocupacao_Calendario!B199*C199*31</f>
        <v>2046</v>
      </c>
      <c r="F199" s="33">
        <f>Ocupacao_Calendario!C199*C199*28</f>
        <v>2037</v>
      </c>
      <c r="G199" s="33">
        <f>Ocupacao_Calendario!D199*C199*31</f>
        <v>1069.5</v>
      </c>
      <c r="H199" s="33">
        <f>Ocupacao_Calendario!E199*C199*30</f>
        <v>1260</v>
      </c>
      <c r="I199" s="33">
        <f>Ocupacao_Calendario!F199*C199*31</f>
        <v>1767</v>
      </c>
      <c r="J199" s="33">
        <f>Ocupacao_Calendario!G199*C199*30</f>
        <v>1890</v>
      </c>
      <c r="K199" s="33">
        <f>Ocupacao_Calendario!H199*C199*31</f>
        <v>2046</v>
      </c>
      <c r="L199" s="33">
        <f>Ocupacao_Calendario!I199*C199*31</f>
        <v>1581</v>
      </c>
      <c r="M199" s="33">
        <f>Ocupacao_Calendario!J199*C199*30</f>
        <v>1867.5</v>
      </c>
      <c r="N199" s="33">
        <f>Ocupacao_Calendario!K199*C199*31</f>
        <v>2022.75</v>
      </c>
      <c r="O199" s="33">
        <f>Ocupacao_Calendario!L199*C199*30</f>
        <v>1935</v>
      </c>
      <c r="P199" s="33">
        <f>Ocupacao_Calendario!M199*C199*31</f>
        <v>1929.75</v>
      </c>
      <c r="Q199" s="33">
        <f t="shared" si="1"/>
        <v>21451.5</v>
      </c>
      <c r="R199" s="37" t="str">
        <f>IFS(D199=2,vacation_home_main_costs!$M$2,D199=3,vacation_home_main_costs!$M$3,D199=4,vacation_home_main_costs!$M$4,D199=5,vacation_home_main_costs!$M$5,D199=6,vacation_home_main_costs!$M$6)</f>
        <v>#N/A</v>
      </c>
      <c r="S199" s="38" t="s">
        <v>55</v>
      </c>
      <c r="T199" s="34" t="str">
        <f t="shared" si="3"/>
        <v>Lucro</v>
      </c>
    </row>
    <row r="200" ht="12.75" customHeight="1">
      <c r="A200" s="8">
        <v>1.9364079E7</v>
      </c>
      <c r="B200" s="30" t="s">
        <v>244</v>
      </c>
      <c r="C200" s="11">
        <v>90.0</v>
      </c>
      <c r="D200" s="24">
        <v>3.0</v>
      </c>
      <c r="E200" s="33">
        <f>Ocupacao_Calendario!B200*C200*31</f>
        <v>1813.5</v>
      </c>
      <c r="F200" s="33">
        <f>Ocupacao_Calendario!C200*C200*28</f>
        <v>2293.2</v>
      </c>
      <c r="G200" s="33">
        <f>Ocupacao_Calendario!D200*C200*31</f>
        <v>1980.9</v>
      </c>
      <c r="H200" s="33">
        <f>Ocupacao_Calendario!E200*C200*30</f>
        <v>2025</v>
      </c>
      <c r="I200" s="33">
        <f>Ocupacao_Calendario!F200*C200*31</f>
        <v>2315.7</v>
      </c>
      <c r="J200" s="33">
        <f>Ocupacao_Calendario!G200*C200*30</f>
        <v>2565</v>
      </c>
      <c r="K200" s="33">
        <f>Ocupacao_Calendario!H200*C200*31</f>
        <v>2120.4</v>
      </c>
      <c r="L200" s="33">
        <f>Ocupacao_Calendario!I200*C200*31</f>
        <v>1953</v>
      </c>
      <c r="M200" s="33">
        <f>Ocupacao_Calendario!J200*C200*30</f>
        <v>2187</v>
      </c>
      <c r="N200" s="33">
        <f>Ocupacao_Calendario!K200*C200*31</f>
        <v>2204.1</v>
      </c>
      <c r="O200" s="33">
        <f>Ocupacao_Calendario!L200*C200*30</f>
        <v>2025</v>
      </c>
      <c r="P200" s="33">
        <f>Ocupacao_Calendario!M200*C200*31</f>
        <v>2315.7</v>
      </c>
      <c r="Q200" s="33">
        <f t="shared" si="1"/>
        <v>25798.5</v>
      </c>
      <c r="R200" s="33">
        <f>IFS(D200=2,vacation_home_main_costs!$M$2,D200=3,vacation_home_main_costs!$M$3,D200=4,vacation_home_main_costs!$M$4,D200=5,vacation_home_main_costs!$M$5,D200=6,vacation_home_main_costs!$M$6)</f>
        <v>34800</v>
      </c>
      <c r="S200" s="33">
        <f>Q200-R200</f>
        <v>-9001.5</v>
      </c>
      <c r="T200" s="34" t="str">
        <f t="shared" si="3"/>
        <v>Prejuizo</v>
      </c>
    </row>
    <row r="201" ht="12.75" customHeight="1">
      <c r="A201" s="8">
        <v>1.8812389E7</v>
      </c>
      <c r="B201" s="30" t="s">
        <v>245</v>
      </c>
      <c r="C201" s="11">
        <v>199.0</v>
      </c>
      <c r="D201" s="24">
        <v>7.0</v>
      </c>
      <c r="E201" s="33">
        <f>Ocupacao_Calendario!B201*C201*31</f>
        <v>4688.44</v>
      </c>
      <c r="F201" s="33">
        <f>Ocupacao_Calendario!C201*C201*28</f>
        <v>4234.72</v>
      </c>
      <c r="G201" s="33">
        <f>Ocupacao_Calendario!D201*C201*31</f>
        <v>4503.37</v>
      </c>
      <c r="H201" s="33">
        <f>Ocupacao_Calendario!E201*C201*30</f>
        <v>3880.5</v>
      </c>
      <c r="I201" s="33">
        <f>Ocupacao_Calendario!F201*C201*31</f>
        <v>2405.91</v>
      </c>
      <c r="J201" s="33">
        <f>Ocupacao_Calendario!G201*C201*30</f>
        <v>5432.7</v>
      </c>
      <c r="K201" s="33">
        <f>Ocupacao_Calendario!H201*C201*31</f>
        <v>5120.27</v>
      </c>
      <c r="L201" s="33">
        <f>Ocupacao_Calendario!I201*C201*31</f>
        <v>5983.93</v>
      </c>
      <c r="M201" s="33">
        <f>Ocupacao_Calendario!J201*C201*30</f>
        <v>4656.6</v>
      </c>
      <c r="N201" s="33">
        <f>Ocupacao_Calendario!K201*C201*31</f>
        <v>5613.79</v>
      </c>
      <c r="O201" s="33">
        <f>Ocupacao_Calendario!L201*C201*30</f>
        <v>4895.4</v>
      </c>
      <c r="P201" s="33">
        <f>Ocupacao_Calendario!M201*C201*31</f>
        <v>4441.68</v>
      </c>
      <c r="Q201" s="33">
        <f t="shared" si="1"/>
        <v>55857.31</v>
      </c>
      <c r="R201" s="37" t="str">
        <f>IFS(D201=2,vacation_home_main_costs!$M$2,D201=3,vacation_home_main_costs!$M$3,D201=4,vacation_home_main_costs!$M$4,D201=5,vacation_home_main_costs!$M$5,D201=6,vacation_home_main_costs!$M$6)</f>
        <v>#N/A</v>
      </c>
      <c r="S201" s="38" t="s">
        <v>55</v>
      </c>
      <c r="T201" s="34" t="str">
        <f t="shared" si="3"/>
        <v>Lucro</v>
      </c>
    </row>
    <row r="202" ht="12.75" customHeight="1">
      <c r="A202" s="8">
        <v>1.719333E7</v>
      </c>
      <c r="B202" s="30" t="s">
        <v>246</v>
      </c>
      <c r="C202" s="11">
        <v>109.0</v>
      </c>
      <c r="D202" s="24">
        <v>4.0</v>
      </c>
      <c r="E202" s="33">
        <f>Ocupacao_Calendario!B202*C202*31</f>
        <v>2703.2</v>
      </c>
      <c r="F202" s="33">
        <f>Ocupacao_Calendario!C202*C202*28</f>
        <v>2594.2</v>
      </c>
      <c r="G202" s="33">
        <f>Ocupacao_Calendario!D202*C202*31</f>
        <v>1520.55</v>
      </c>
      <c r="H202" s="33">
        <f>Ocupacao_Calendario!E202*C202*30</f>
        <v>2027.4</v>
      </c>
      <c r="I202" s="33">
        <f>Ocupacao_Calendario!F202*C202*31</f>
        <v>1858.45</v>
      </c>
      <c r="J202" s="33">
        <f>Ocupacao_Calendario!G202*C202*30</f>
        <v>2354.4</v>
      </c>
      <c r="K202" s="33">
        <f>Ocupacao_Calendario!H202*C202*31</f>
        <v>3074.89</v>
      </c>
      <c r="L202" s="33">
        <f>Ocupacao_Calendario!I202*C202*31</f>
        <v>2432.88</v>
      </c>
      <c r="M202" s="33">
        <f>Ocupacao_Calendario!J202*C202*30</f>
        <v>2485.2</v>
      </c>
      <c r="N202" s="33">
        <f>Ocupacao_Calendario!K202*C202*31</f>
        <v>3041.1</v>
      </c>
      <c r="O202" s="33">
        <f>Ocupacao_Calendario!L202*C202*30</f>
        <v>3106.5</v>
      </c>
      <c r="P202" s="33">
        <f>Ocupacao_Calendario!M202*C202*31</f>
        <v>2568.04</v>
      </c>
      <c r="Q202" s="33">
        <f t="shared" si="1"/>
        <v>29766.81</v>
      </c>
      <c r="R202" s="33">
        <f>IFS(D202=2,vacation_home_main_costs!$M$2,D202=3,vacation_home_main_costs!$M$3,D202=4,vacation_home_main_costs!$M$4,D202=5,vacation_home_main_costs!$M$5,D202=6,vacation_home_main_costs!$M$6)</f>
        <v>40660</v>
      </c>
      <c r="S202" s="33">
        <f t="shared" ref="S202:S203" si="17">Q202-R202</f>
        <v>-10893.19</v>
      </c>
      <c r="T202" s="34" t="str">
        <f t="shared" si="3"/>
        <v>Prejuizo</v>
      </c>
    </row>
    <row r="203" ht="12.75" customHeight="1">
      <c r="A203" s="8">
        <v>2.1438273E7</v>
      </c>
      <c r="B203" s="30" t="s">
        <v>247</v>
      </c>
      <c r="C203" s="11">
        <v>75.0</v>
      </c>
      <c r="D203" s="24">
        <v>3.0</v>
      </c>
      <c r="E203" s="33">
        <f>Ocupacao_Calendario!B203*C203*31</f>
        <v>1627.5</v>
      </c>
      <c r="F203" s="33">
        <f>Ocupacao_Calendario!C203*C203*28</f>
        <v>1407</v>
      </c>
      <c r="G203" s="33">
        <f>Ocupacao_Calendario!D203*C203*31</f>
        <v>1953</v>
      </c>
      <c r="H203" s="33">
        <f>Ocupacao_Calendario!E203*C203*30</f>
        <v>1012.5</v>
      </c>
      <c r="I203" s="33">
        <f>Ocupacao_Calendario!F203*C203*31</f>
        <v>1069.5</v>
      </c>
      <c r="J203" s="33">
        <f>Ocupacao_Calendario!G203*C203*30</f>
        <v>2227.5</v>
      </c>
      <c r="K203" s="33">
        <f>Ocupacao_Calendario!H203*C203*31</f>
        <v>1790.25</v>
      </c>
      <c r="L203" s="33">
        <f>Ocupacao_Calendario!I203*C203*31</f>
        <v>1650.75</v>
      </c>
      <c r="M203" s="33">
        <f>Ocupacao_Calendario!J203*C203*30</f>
        <v>1687.5</v>
      </c>
      <c r="N203" s="33">
        <f>Ocupacao_Calendario!K203*C203*31</f>
        <v>1674</v>
      </c>
      <c r="O203" s="33">
        <f>Ocupacao_Calendario!L203*C203*30</f>
        <v>2250</v>
      </c>
      <c r="P203" s="33">
        <f>Ocupacao_Calendario!M203*C203*31</f>
        <v>1929.75</v>
      </c>
      <c r="Q203" s="33">
        <f t="shared" si="1"/>
        <v>20279.25</v>
      </c>
      <c r="R203" s="33">
        <f>IFS(D203=2,vacation_home_main_costs!$M$2,D203=3,vacation_home_main_costs!$M$3,D203=4,vacation_home_main_costs!$M$4,D203=5,vacation_home_main_costs!$M$5,D203=6,vacation_home_main_costs!$M$6)</f>
        <v>34800</v>
      </c>
      <c r="S203" s="33">
        <f t="shared" si="17"/>
        <v>-14520.75</v>
      </c>
      <c r="T203" s="34" t="str">
        <f t="shared" si="3"/>
        <v>Prejuizo</v>
      </c>
    </row>
    <row r="204" ht="12.75" customHeight="1">
      <c r="A204" s="8">
        <v>2.103893E7</v>
      </c>
      <c r="B204" s="30" t="s">
        <v>248</v>
      </c>
      <c r="C204" s="11">
        <v>70.0</v>
      </c>
      <c r="D204" s="24">
        <v>1.0</v>
      </c>
      <c r="E204" s="33">
        <f>Ocupacao_Calendario!B204*C204*31</f>
        <v>1410.5</v>
      </c>
      <c r="F204" s="33">
        <f>Ocupacao_Calendario!C204*C204*28</f>
        <v>1666</v>
      </c>
      <c r="G204" s="33">
        <f>Ocupacao_Calendario!D204*C204*31</f>
        <v>911.4</v>
      </c>
      <c r="H204" s="33">
        <f>Ocupacao_Calendario!E204*C204*30</f>
        <v>1197</v>
      </c>
      <c r="I204" s="33">
        <f>Ocupacao_Calendario!F204*C204*31</f>
        <v>1453.9</v>
      </c>
      <c r="J204" s="33">
        <f>Ocupacao_Calendario!G204*C204*30</f>
        <v>1386</v>
      </c>
      <c r="K204" s="33">
        <f>Ocupacao_Calendario!H204*C204*31</f>
        <v>1519</v>
      </c>
      <c r="L204" s="33">
        <f>Ocupacao_Calendario!I204*C204*31</f>
        <v>1931.3</v>
      </c>
      <c r="M204" s="33">
        <f>Ocupacao_Calendario!J204*C204*30</f>
        <v>1743</v>
      </c>
      <c r="N204" s="33">
        <f>Ocupacao_Calendario!K204*C204*31</f>
        <v>1996.4</v>
      </c>
      <c r="O204" s="33">
        <f>Ocupacao_Calendario!L204*C204*30</f>
        <v>1722</v>
      </c>
      <c r="P204" s="33">
        <f>Ocupacao_Calendario!M204*C204*31</f>
        <v>1649.2</v>
      </c>
      <c r="Q204" s="33">
        <f t="shared" si="1"/>
        <v>18585.7</v>
      </c>
      <c r="R204" s="37" t="str">
        <f>IFS(D204=2,vacation_home_main_costs!$M$2,D204=3,vacation_home_main_costs!$M$3,D204=4,vacation_home_main_costs!$M$4,D204=5,vacation_home_main_costs!$M$5,D204=6,vacation_home_main_costs!$M$6)</f>
        <v>#N/A</v>
      </c>
      <c r="S204" s="38" t="s">
        <v>55</v>
      </c>
      <c r="T204" s="34" t="str">
        <f t="shared" si="3"/>
        <v>Lucro</v>
      </c>
    </row>
    <row r="205" ht="12.75" customHeight="1">
      <c r="A205" s="8">
        <v>2710757.0</v>
      </c>
      <c r="B205" s="30" t="s">
        <v>249</v>
      </c>
      <c r="C205" s="11">
        <v>125.0</v>
      </c>
      <c r="D205" s="24">
        <v>3.0</v>
      </c>
      <c r="E205" s="33">
        <f>Ocupacao_Calendario!B205*C205*31</f>
        <v>3410</v>
      </c>
      <c r="F205" s="33">
        <f>Ocupacao_Calendario!C205*C205*28</f>
        <v>2940</v>
      </c>
      <c r="G205" s="33">
        <f>Ocupacao_Calendario!D205*C205*31</f>
        <v>3332.5</v>
      </c>
      <c r="H205" s="33">
        <f>Ocupacao_Calendario!E205*C205*30</f>
        <v>2137.5</v>
      </c>
      <c r="I205" s="33">
        <f>Ocupacao_Calendario!F205*C205*31</f>
        <v>1898.75</v>
      </c>
      <c r="J205" s="33">
        <f>Ocupacao_Calendario!G205*C205*30</f>
        <v>3525</v>
      </c>
      <c r="K205" s="33">
        <f>Ocupacao_Calendario!H205*C205*31</f>
        <v>3758.75</v>
      </c>
      <c r="L205" s="33">
        <f>Ocupacao_Calendario!I205*C205*31</f>
        <v>2945</v>
      </c>
      <c r="M205" s="33">
        <f>Ocupacao_Calendario!J205*C205*30</f>
        <v>3750</v>
      </c>
      <c r="N205" s="33">
        <f>Ocupacao_Calendario!K205*C205*31</f>
        <v>2828.75</v>
      </c>
      <c r="O205" s="33">
        <f>Ocupacao_Calendario!L205*C205*30</f>
        <v>3112.5</v>
      </c>
      <c r="P205" s="33">
        <f>Ocupacao_Calendario!M205*C205*31</f>
        <v>3526.25</v>
      </c>
      <c r="Q205" s="33">
        <f t="shared" si="1"/>
        <v>37165</v>
      </c>
      <c r="R205" s="33">
        <f>IFS(D205=2,vacation_home_main_costs!$M$2,D205=3,vacation_home_main_costs!$M$3,D205=4,vacation_home_main_costs!$M$4,D205=5,vacation_home_main_costs!$M$5,D205=6,vacation_home_main_costs!$M$6)</f>
        <v>34800</v>
      </c>
      <c r="S205" s="33">
        <f>Q205-R205</f>
        <v>2365</v>
      </c>
      <c r="T205" s="34" t="str">
        <f t="shared" si="3"/>
        <v>Lucro</v>
      </c>
    </row>
    <row r="206" ht="12.75" customHeight="1">
      <c r="A206" s="8">
        <v>1.534016E7</v>
      </c>
      <c r="B206" s="30" t="s">
        <v>250</v>
      </c>
      <c r="C206" s="11">
        <v>199.0</v>
      </c>
      <c r="D206" s="24">
        <v>7.0</v>
      </c>
      <c r="E206" s="33">
        <f>Ocupacao_Calendario!B206*C206*31</f>
        <v>5613.79</v>
      </c>
      <c r="F206" s="33">
        <f>Ocupacao_Calendario!C206*C206*28</f>
        <v>4123.28</v>
      </c>
      <c r="G206" s="33">
        <f>Ocupacao_Calendario!D206*C206*31</f>
        <v>5181.96</v>
      </c>
      <c r="H206" s="33">
        <f>Ocupacao_Calendario!E206*C206*30</f>
        <v>3104.4</v>
      </c>
      <c r="I206" s="33">
        <f>Ocupacao_Calendario!F206*C206*31</f>
        <v>2652.67</v>
      </c>
      <c r="J206" s="33">
        <f>Ocupacao_Calendario!G206*C206*30</f>
        <v>4895.4</v>
      </c>
      <c r="K206" s="33">
        <f>Ocupacao_Calendario!H206*C206*31</f>
        <v>5243.65</v>
      </c>
      <c r="L206" s="33">
        <f>Ocupacao_Calendario!I206*C206*31</f>
        <v>4935.2</v>
      </c>
      <c r="M206" s="33">
        <f>Ocupacao_Calendario!J206*C206*30</f>
        <v>5373</v>
      </c>
      <c r="N206" s="33">
        <f>Ocupacao_Calendario!K206*C206*31</f>
        <v>5860.55</v>
      </c>
      <c r="O206" s="33">
        <f>Ocupacao_Calendario!L206*C206*30</f>
        <v>5074.5</v>
      </c>
      <c r="P206" s="33">
        <f>Ocupacao_Calendario!M206*C206*31</f>
        <v>5675.48</v>
      </c>
      <c r="Q206" s="33">
        <f t="shared" si="1"/>
        <v>57733.88</v>
      </c>
      <c r="R206" s="37" t="str">
        <f>IFS(D206=2,vacation_home_main_costs!$M$2,D206=3,vacation_home_main_costs!$M$3,D206=4,vacation_home_main_costs!$M$4,D206=5,vacation_home_main_costs!$M$5,D206=6,vacation_home_main_costs!$M$6)</f>
        <v>#N/A</v>
      </c>
      <c r="S206" s="38" t="s">
        <v>55</v>
      </c>
      <c r="T206" s="34" t="str">
        <f t="shared" si="3"/>
        <v>Lucro</v>
      </c>
    </row>
    <row r="207" ht="12.75" customHeight="1">
      <c r="A207" s="8">
        <v>1.3991836E7</v>
      </c>
      <c r="B207" s="30" t="s">
        <v>251</v>
      </c>
      <c r="C207" s="11">
        <v>199.0</v>
      </c>
      <c r="D207" s="24">
        <v>5.0</v>
      </c>
      <c r="E207" s="33">
        <f>Ocupacao_Calendario!B207*C207*31</f>
        <v>4194.92</v>
      </c>
      <c r="F207" s="33">
        <f>Ocupacao_Calendario!C207*C207*28</f>
        <v>5126.24</v>
      </c>
      <c r="G207" s="33">
        <f>Ocupacao_Calendario!D207*C207*31</f>
        <v>3948.16</v>
      </c>
      <c r="H207" s="33">
        <f>Ocupacao_Calendario!E207*C207*30</f>
        <v>5134.2</v>
      </c>
      <c r="I207" s="33">
        <f>Ocupacao_Calendario!F207*C207*31</f>
        <v>3948.16</v>
      </c>
      <c r="J207" s="33">
        <f>Ocupacao_Calendario!G207*C207*30</f>
        <v>4716.3</v>
      </c>
      <c r="K207" s="33">
        <f>Ocupacao_Calendario!H207*C207*31</f>
        <v>5181.96</v>
      </c>
      <c r="L207" s="33">
        <f>Ocupacao_Calendario!I207*C207*31</f>
        <v>4996.89</v>
      </c>
      <c r="M207" s="33">
        <f>Ocupacao_Calendario!J207*C207*30</f>
        <v>5552.1</v>
      </c>
      <c r="N207" s="33">
        <f>Ocupacao_Calendario!K207*C207*31</f>
        <v>6107.31</v>
      </c>
      <c r="O207" s="33">
        <f>Ocupacao_Calendario!L207*C207*30</f>
        <v>5850.6</v>
      </c>
      <c r="P207" s="33">
        <f>Ocupacao_Calendario!M207*C207*31</f>
        <v>5181.96</v>
      </c>
      <c r="Q207" s="33">
        <f t="shared" si="1"/>
        <v>59938.8</v>
      </c>
      <c r="R207" s="33">
        <f>IFS(D207=2,vacation_home_main_costs!$M$2,D207=3,vacation_home_main_costs!$M$3,D207=4,vacation_home_main_costs!$M$4,D207=5,vacation_home_main_costs!$M$5,D207=6,vacation_home_main_costs!$M$6)</f>
        <v>45400</v>
      </c>
      <c r="S207" s="33">
        <f t="shared" ref="S207:S251" si="18">Q207-R207</f>
        <v>14538.8</v>
      </c>
      <c r="T207" s="34" t="str">
        <f t="shared" si="3"/>
        <v>Lucro</v>
      </c>
    </row>
    <row r="208" ht="12.75" customHeight="1">
      <c r="A208" s="8">
        <v>1.055056E7</v>
      </c>
      <c r="B208" s="30" t="s">
        <v>252</v>
      </c>
      <c r="C208" s="11">
        <v>159.0</v>
      </c>
      <c r="D208" s="24">
        <v>5.0</v>
      </c>
      <c r="E208" s="33">
        <f>Ocupacao_Calendario!B208*C208*31</f>
        <v>3795.33</v>
      </c>
      <c r="F208" s="33">
        <f>Ocupacao_Calendario!C208*C208*28</f>
        <v>3917.76</v>
      </c>
      <c r="G208" s="33">
        <f>Ocupacao_Calendario!D208*C208*31</f>
        <v>3893.91</v>
      </c>
      <c r="H208" s="33">
        <f>Ocupacao_Calendario!E208*C208*30</f>
        <v>4245.3</v>
      </c>
      <c r="I208" s="33">
        <f>Ocupacao_Calendario!F208*C208*31</f>
        <v>3105.27</v>
      </c>
      <c r="J208" s="33">
        <f>Ocupacao_Calendario!G208*C208*30</f>
        <v>3625.2</v>
      </c>
      <c r="K208" s="33">
        <f>Ocupacao_Calendario!H208*C208*31</f>
        <v>4091.07</v>
      </c>
      <c r="L208" s="33">
        <f>Ocupacao_Calendario!I208*C208*31</f>
        <v>3401.01</v>
      </c>
      <c r="M208" s="33">
        <f>Ocupacao_Calendario!J208*C208*30</f>
        <v>4626.9</v>
      </c>
      <c r="N208" s="33">
        <f>Ocupacao_Calendario!K208*C208*31</f>
        <v>4485.39</v>
      </c>
      <c r="O208" s="33">
        <f>Ocupacao_Calendario!L208*C208*30</f>
        <v>3720.6</v>
      </c>
      <c r="P208" s="33">
        <f>Ocupacao_Calendario!M208*C208*31</f>
        <v>4929</v>
      </c>
      <c r="Q208" s="33">
        <f t="shared" si="1"/>
        <v>47836.74</v>
      </c>
      <c r="R208" s="33">
        <f>IFS(D208=2,vacation_home_main_costs!$M$2,D208=3,vacation_home_main_costs!$M$3,D208=4,vacation_home_main_costs!$M$4,D208=5,vacation_home_main_costs!$M$5,D208=6,vacation_home_main_costs!$M$6)</f>
        <v>45400</v>
      </c>
      <c r="S208" s="33">
        <f t="shared" si="18"/>
        <v>2436.74</v>
      </c>
      <c r="T208" s="34" t="str">
        <f t="shared" si="3"/>
        <v>Lucro</v>
      </c>
    </row>
    <row r="209" ht="12.75" customHeight="1">
      <c r="A209" s="8">
        <v>1.293262E7</v>
      </c>
      <c r="B209" s="30" t="s">
        <v>253</v>
      </c>
      <c r="C209" s="11">
        <v>65.0</v>
      </c>
      <c r="D209" s="24">
        <v>3.0</v>
      </c>
      <c r="E209" s="33">
        <f>Ocupacao_Calendario!B209*C209*31</f>
        <v>1329.9</v>
      </c>
      <c r="F209" s="33">
        <f>Ocupacao_Calendario!C209*C209*28</f>
        <v>1510.6</v>
      </c>
      <c r="G209" s="33">
        <f>Ocupacao_Calendario!D209*C209*31</f>
        <v>1329.9</v>
      </c>
      <c r="H209" s="33">
        <f>Ocupacao_Calendario!E209*C209*30</f>
        <v>1540.5</v>
      </c>
      <c r="I209" s="33">
        <f>Ocupacao_Calendario!F209*C209*31</f>
        <v>1612</v>
      </c>
      <c r="J209" s="33">
        <f>Ocupacao_Calendario!G209*C209*30</f>
        <v>1813.5</v>
      </c>
      <c r="K209" s="33">
        <f>Ocupacao_Calendario!H209*C209*31</f>
        <v>1853.8</v>
      </c>
      <c r="L209" s="33">
        <f>Ocupacao_Calendario!I209*C209*31</f>
        <v>1632.15</v>
      </c>
      <c r="M209" s="33">
        <f>Ocupacao_Calendario!J209*C209*30</f>
        <v>1774.5</v>
      </c>
      <c r="N209" s="33">
        <f>Ocupacao_Calendario!K209*C209*31</f>
        <v>1974.7</v>
      </c>
      <c r="O209" s="33">
        <f>Ocupacao_Calendario!L209*C209*30</f>
        <v>1794</v>
      </c>
      <c r="P209" s="33">
        <f>Ocupacao_Calendario!M209*C209*31</f>
        <v>1450.8</v>
      </c>
      <c r="Q209" s="33">
        <f t="shared" si="1"/>
        <v>19616.35</v>
      </c>
      <c r="R209" s="33">
        <f>IFS(D209=2,vacation_home_main_costs!$M$2,D209=3,vacation_home_main_costs!$M$3,D209=4,vacation_home_main_costs!$M$4,D209=5,vacation_home_main_costs!$M$5,D209=6,vacation_home_main_costs!$M$6)</f>
        <v>34800</v>
      </c>
      <c r="S209" s="33">
        <f t="shared" si="18"/>
        <v>-15183.65</v>
      </c>
      <c r="T209" s="34" t="str">
        <f t="shared" si="3"/>
        <v>Prejuizo</v>
      </c>
    </row>
    <row r="210" ht="12.75" customHeight="1">
      <c r="A210" s="8">
        <v>2.2205836E7</v>
      </c>
      <c r="B210" s="30" t="s">
        <v>254</v>
      </c>
      <c r="C210" s="11">
        <v>99.0</v>
      </c>
      <c r="D210" s="24">
        <v>3.0</v>
      </c>
      <c r="E210" s="33">
        <f>Ocupacao_Calendario!B210*C210*31</f>
        <v>2823.48</v>
      </c>
      <c r="F210" s="33">
        <f>Ocupacao_Calendario!C210*C210*28</f>
        <v>2245.32</v>
      </c>
      <c r="G210" s="33">
        <f>Ocupacao_Calendario!D210*C210*31</f>
        <v>1473.12</v>
      </c>
      <c r="H210" s="33">
        <f>Ocupacao_Calendario!E210*C210*30</f>
        <v>1455.3</v>
      </c>
      <c r="I210" s="33">
        <f>Ocupacao_Calendario!F210*C210*31</f>
        <v>2455.2</v>
      </c>
      <c r="J210" s="33">
        <f>Ocupacao_Calendario!G210*C210*30</f>
        <v>2435.4</v>
      </c>
      <c r="K210" s="33">
        <f>Ocupacao_Calendario!H210*C210*31</f>
        <v>2547.27</v>
      </c>
      <c r="L210" s="33">
        <f>Ocupacao_Calendario!I210*C210*31</f>
        <v>2332.44</v>
      </c>
      <c r="M210" s="33">
        <f>Ocupacao_Calendario!J210*C210*30</f>
        <v>2821.5</v>
      </c>
      <c r="N210" s="33">
        <f>Ocupacao_Calendario!K210*C210*31</f>
        <v>2363.13</v>
      </c>
      <c r="O210" s="33">
        <f>Ocupacao_Calendario!L210*C210*30</f>
        <v>2554.2</v>
      </c>
      <c r="P210" s="33">
        <f>Ocupacao_Calendario!M210*C210*31</f>
        <v>2915.55</v>
      </c>
      <c r="Q210" s="33">
        <f t="shared" si="1"/>
        <v>28421.91</v>
      </c>
      <c r="R210" s="33">
        <f>IFS(D210=2,vacation_home_main_costs!$M$2,D210=3,vacation_home_main_costs!$M$3,D210=4,vacation_home_main_costs!$M$4,D210=5,vacation_home_main_costs!$M$5,D210=6,vacation_home_main_costs!$M$6)</f>
        <v>34800</v>
      </c>
      <c r="S210" s="33">
        <f t="shared" si="18"/>
        <v>-6378.09</v>
      </c>
      <c r="T210" s="34" t="str">
        <f t="shared" si="3"/>
        <v>Prejuizo</v>
      </c>
    </row>
    <row r="211" ht="12.75" customHeight="1">
      <c r="A211" s="8">
        <v>1.5966051E7</v>
      </c>
      <c r="B211" s="30" t="s">
        <v>255</v>
      </c>
      <c r="C211" s="11">
        <v>82.0</v>
      </c>
      <c r="D211" s="24">
        <v>3.0</v>
      </c>
      <c r="E211" s="33">
        <f>Ocupacao_Calendario!B211*C211*31</f>
        <v>1906.5</v>
      </c>
      <c r="F211" s="33">
        <f>Ocupacao_Calendario!C211*C211*28</f>
        <v>1630.16</v>
      </c>
      <c r="G211" s="33">
        <f>Ocupacao_Calendario!D211*C211*31</f>
        <v>1982.76</v>
      </c>
      <c r="H211" s="33">
        <f>Ocupacao_Calendario!E211*C211*30</f>
        <v>1795.8</v>
      </c>
      <c r="I211" s="33">
        <f>Ocupacao_Calendario!F211*C211*31</f>
        <v>1626.88</v>
      </c>
      <c r="J211" s="33">
        <f>Ocupacao_Calendario!G211*C211*30</f>
        <v>2041.8</v>
      </c>
      <c r="K211" s="33">
        <f>Ocupacao_Calendario!H211*C211*31</f>
        <v>1957.34</v>
      </c>
      <c r="L211" s="33">
        <f>Ocupacao_Calendario!I211*C211*31</f>
        <v>1779.4</v>
      </c>
      <c r="M211" s="33">
        <f>Ocupacao_Calendario!J211*C211*30</f>
        <v>2164.8</v>
      </c>
      <c r="N211" s="33">
        <f>Ocupacao_Calendario!K211*C211*31</f>
        <v>1830.24</v>
      </c>
      <c r="O211" s="33">
        <f>Ocupacao_Calendario!L211*C211*30</f>
        <v>1968</v>
      </c>
      <c r="P211" s="33">
        <f>Ocupacao_Calendario!M211*C211*31</f>
        <v>1830.24</v>
      </c>
      <c r="Q211" s="33">
        <f t="shared" si="1"/>
        <v>22513.92</v>
      </c>
      <c r="R211" s="33">
        <f>IFS(D211=2,vacation_home_main_costs!$M$2,D211=3,vacation_home_main_costs!$M$3,D211=4,vacation_home_main_costs!$M$4,D211=5,vacation_home_main_costs!$M$5,D211=6,vacation_home_main_costs!$M$6)</f>
        <v>34800</v>
      </c>
      <c r="S211" s="33">
        <f t="shared" si="18"/>
        <v>-12286.08</v>
      </c>
      <c r="T211" s="34" t="str">
        <f t="shared" si="3"/>
        <v>Prejuizo</v>
      </c>
    </row>
    <row r="212" ht="12.75" customHeight="1">
      <c r="A212" s="8">
        <v>2.0652342E7</v>
      </c>
      <c r="B212" s="30" t="s">
        <v>256</v>
      </c>
      <c r="C212" s="11">
        <v>149.0</v>
      </c>
      <c r="D212" s="24">
        <v>4.0</v>
      </c>
      <c r="E212" s="33">
        <f>Ocupacao_Calendario!B212*C212*31</f>
        <v>4388.05</v>
      </c>
      <c r="F212" s="33">
        <f>Ocupacao_Calendario!C212*C212*28</f>
        <v>3045.56</v>
      </c>
      <c r="G212" s="33">
        <f>Ocupacao_Calendario!D212*C212*31</f>
        <v>2725.21</v>
      </c>
      <c r="H212" s="33">
        <f>Ocupacao_Calendario!E212*C212*30</f>
        <v>2950.2</v>
      </c>
      <c r="I212" s="33">
        <f>Ocupacao_Calendario!F212*C212*31</f>
        <v>2448.07</v>
      </c>
      <c r="J212" s="33">
        <f>Ocupacao_Calendario!G212*C212*30</f>
        <v>4067.7</v>
      </c>
      <c r="K212" s="33">
        <f>Ocupacao_Calendario!H212*C212*31</f>
        <v>3418.06</v>
      </c>
      <c r="L212" s="33">
        <f>Ocupacao_Calendario!I212*C212*31</f>
        <v>3972.34</v>
      </c>
      <c r="M212" s="33">
        <f>Ocupacao_Calendario!J212*C212*30</f>
        <v>3754.8</v>
      </c>
      <c r="N212" s="33">
        <f>Ocupacao_Calendario!K212*C212*31</f>
        <v>3649.01</v>
      </c>
      <c r="O212" s="33">
        <f>Ocupacao_Calendario!L212*C212*30</f>
        <v>3263.1</v>
      </c>
      <c r="P212" s="33">
        <f>Ocupacao_Calendario!M212*C212*31</f>
        <v>3649.01</v>
      </c>
      <c r="Q212" s="33">
        <f t="shared" si="1"/>
        <v>41331.11</v>
      </c>
      <c r="R212" s="33">
        <f>IFS(D212=2,vacation_home_main_costs!$M$2,D212=3,vacation_home_main_costs!$M$3,D212=4,vacation_home_main_costs!$M$4,D212=5,vacation_home_main_costs!$M$5,D212=6,vacation_home_main_costs!$M$6)</f>
        <v>40660</v>
      </c>
      <c r="S212" s="33">
        <f t="shared" si="18"/>
        <v>671.11</v>
      </c>
      <c r="T212" s="34" t="str">
        <f t="shared" si="3"/>
        <v>Lucro</v>
      </c>
    </row>
    <row r="213" ht="12.75" customHeight="1">
      <c r="A213" s="8">
        <v>1.9489509E7</v>
      </c>
      <c r="B213" s="30" t="s">
        <v>257</v>
      </c>
      <c r="C213" s="11">
        <v>90.0</v>
      </c>
      <c r="D213" s="24">
        <v>3.0</v>
      </c>
      <c r="E213" s="33">
        <f>Ocupacao_Calendario!B213*C213*31</f>
        <v>2232</v>
      </c>
      <c r="F213" s="33">
        <f>Ocupacao_Calendario!C213*C213*28</f>
        <v>2318.4</v>
      </c>
      <c r="G213" s="33">
        <f>Ocupacao_Calendario!D213*C213*31</f>
        <v>1897.2</v>
      </c>
      <c r="H213" s="33">
        <f>Ocupacao_Calendario!E213*C213*30</f>
        <v>1485</v>
      </c>
      <c r="I213" s="33">
        <f>Ocupacao_Calendario!F213*C213*31</f>
        <v>1897.2</v>
      </c>
      <c r="J213" s="33">
        <f>Ocupacao_Calendario!G213*C213*30</f>
        <v>2025</v>
      </c>
      <c r="K213" s="33">
        <f>Ocupacao_Calendario!H213*C213*31</f>
        <v>2204.1</v>
      </c>
      <c r="L213" s="33">
        <f>Ocupacao_Calendario!I213*C213*31</f>
        <v>2008.8</v>
      </c>
      <c r="M213" s="33">
        <f>Ocupacao_Calendario!J213*C213*30</f>
        <v>2592</v>
      </c>
      <c r="N213" s="33">
        <f>Ocupacao_Calendario!K213*C213*31</f>
        <v>2232</v>
      </c>
      <c r="O213" s="33">
        <f>Ocupacao_Calendario!L213*C213*30</f>
        <v>2565</v>
      </c>
      <c r="P213" s="33">
        <f>Ocupacao_Calendario!M213*C213*31</f>
        <v>1980.9</v>
      </c>
      <c r="Q213" s="33">
        <f t="shared" si="1"/>
        <v>25437.6</v>
      </c>
      <c r="R213" s="33">
        <f>IFS(D213=2,vacation_home_main_costs!$M$2,D213=3,vacation_home_main_costs!$M$3,D213=4,vacation_home_main_costs!$M$4,D213=5,vacation_home_main_costs!$M$5,D213=6,vacation_home_main_costs!$M$6)</f>
        <v>34800</v>
      </c>
      <c r="S213" s="33">
        <f t="shared" si="18"/>
        <v>-9362.4</v>
      </c>
      <c r="T213" s="34" t="str">
        <f t="shared" si="3"/>
        <v>Prejuizo</v>
      </c>
    </row>
    <row r="214" ht="12.75" customHeight="1">
      <c r="A214" s="8">
        <v>1.9554341E7</v>
      </c>
      <c r="B214" s="30" t="s">
        <v>258</v>
      </c>
      <c r="C214" s="11">
        <v>95.0</v>
      </c>
      <c r="D214" s="24">
        <v>3.0</v>
      </c>
      <c r="E214" s="33">
        <f>Ocupacao_Calendario!B214*C214*31</f>
        <v>2444.35</v>
      </c>
      <c r="F214" s="33">
        <f>Ocupacao_Calendario!C214*C214*28</f>
        <v>2473.8</v>
      </c>
      <c r="G214" s="33">
        <f>Ocupacao_Calendario!D214*C214*31</f>
        <v>1560.85</v>
      </c>
      <c r="H214" s="33">
        <f>Ocupacao_Calendario!E214*C214*30</f>
        <v>1795.5</v>
      </c>
      <c r="I214" s="33">
        <f>Ocupacao_Calendario!F214*C214*31</f>
        <v>2297.1</v>
      </c>
      <c r="J214" s="33">
        <f>Ocupacao_Calendario!G214*C214*30</f>
        <v>2251.5</v>
      </c>
      <c r="K214" s="33">
        <f>Ocupacao_Calendario!H214*C214*31</f>
        <v>2444.35</v>
      </c>
      <c r="L214" s="33">
        <f>Ocupacao_Calendario!I214*C214*31</f>
        <v>2562.15</v>
      </c>
      <c r="M214" s="33">
        <f>Ocupacao_Calendario!J214*C214*30</f>
        <v>2337</v>
      </c>
      <c r="N214" s="33">
        <f>Ocupacao_Calendario!K214*C214*31</f>
        <v>2473.8</v>
      </c>
      <c r="O214" s="33">
        <f>Ocupacao_Calendario!L214*C214*30</f>
        <v>2508</v>
      </c>
      <c r="P214" s="33">
        <f>Ocupacao_Calendario!M214*C214*31</f>
        <v>2591.6</v>
      </c>
      <c r="Q214" s="33">
        <f t="shared" si="1"/>
        <v>27740</v>
      </c>
      <c r="R214" s="33">
        <f>IFS(D214=2,vacation_home_main_costs!$M$2,D214=3,vacation_home_main_costs!$M$3,D214=4,vacation_home_main_costs!$M$4,D214=5,vacation_home_main_costs!$M$5,D214=6,vacation_home_main_costs!$M$6)</f>
        <v>34800</v>
      </c>
      <c r="S214" s="33">
        <f t="shared" si="18"/>
        <v>-7060</v>
      </c>
      <c r="T214" s="34" t="str">
        <f t="shared" si="3"/>
        <v>Prejuizo</v>
      </c>
    </row>
    <row r="215" ht="12.75" customHeight="1">
      <c r="A215" s="8">
        <v>1.0727737E7</v>
      </c>
      <c r="B215" s="30" t="s">
        <v>259</v>
      </c>
      <c r="C215" s="11">
        <v>136.0</v>
      </c>
      <c r="D215" s="24">
        <v>4.0</v>
      </c>
      <c r="E215" s="33">
        <f>Ocupacao_Calendario!B215*C215*31</f>
        <v>3414.96</v>
      </c>
      <c r="F215" s="33">
        <f>Ocupacao_Calendario!C215*C215*28</f>
        <v>2779.84</v>
      </c>
      <c r="G215" s="33">
        <f>Ocupacao_Calendario!D215*C215*31</f>
        <v>2909.04</v>
      </c>
      <c r="H215" s="33">
        <f>Ocupacao_Calendario!E215*C215*30</f>
        <v>3182.4</v>
      </c>
      <c r="I215" s="33">
        <f>Ocupacao_Calendario!F215*C215*31</f>
        <v>1812.88</v>
      </c>
      <c r="J215" s="33">
        <f>Ocupacao_Calendario!G215*C215*30</f>
        <v>3753.6</v>
      </c>
      <c r="K215" s="33">
        <f>Ocupacao_Calendario!H215*C215*31</f>
        <v>3752.24</v>
      </c>
      <c r="L215" s="33">
        <f>Ocupacao_Calendario!I215*C215*31</f>
        <v>3372.8</v>
      </c>
      <c r="M215" s="33">
        <f>Ocupacao_Calendario!J215*C215*30</f>
        <v>3590.4</v>
      </c>
      <c r="N215" s="33">
        <f>Ocupacao_Calendario!K215*C215*31</f>
        <v>2993.36</v>
      </c>
      <c r="O215" s="33">
        <f>Ocupacao_Calendario!L215*C215*30</f>
        <v>3998.4</v>
      </c>
      <c r="P215" s="33">
        <f>Ocupacao_Calendario!M215*C215*31</f>
        <v>3836.56</v>
      </c>
      <c r="Q215" s="33">
        <f t="shared" si="1"/>
        <v>39396.48</v>
      </c>
      <c r="R215" s="33">
        <f>IFS(D215=2,vacation_home_main_costs!$M$2,D215=3,vacation_home_main_costs!$M$3,D215=4,vacation_home_main_costs!$M$4,D215=5,vacation_home_main_costs!$M$5,D215=6,vacation_home_main_costs!$M$6)</f>
        <v>40660</v>
      </c>
      <c r="S215" s="33">
        <f t="shared" si="18"/>
        <v>-1263.52</v>
      </c>
      <c r="T215" s="34" t="str">
        <f t="shared" si="3"/>
        <v>Prejuizo</v>
      </c>
    </row>
    <row r="216" ht="12.75" customHeight="1">
      <c r="A216" s="8">
        <v>1.7867573E7</v>
      </c>
      <c r="B216" s="30" t="s">
        <v>260</v>
      </c>
      <c r="C216" s="11">
        <v>90.0</v>
      </c>
      <c r="D216" s="24">
        <v>2.0</v>
      </c>
      <c r="E216" s="33">
        <f>Ocupacao_Calendario!B216*C216*31</f>
        <v>2315.7</v>
      </c>
      <c r="F216" s="33">
        <f>Ocupacao_Calendario!C216*C216*28</f>
        <v>2041.2</v>
      </c>
      <c r="G216" s="33">
        <f>Ocupacao_Calendario!D216*C216*31</f>
        <v>2064.6</v>
      </c>
      <c r="H216" s="33">
        <f>Ocupacao_Calendario!E216*C216*30</f>
        <v>1674</v>
      </c>
      <c r="I216" s="33">
        <f>Ocupacao_Calendario!F216*C216*31</f>
        <v>1534.5</v>
      </c>
      <c r="J216" s="33">
        <f>Ocupacao_Calendario!G216*C216*30</f>
        <v>2106</v>
      </c>
      <c r="K216" s="33">
        <f>Ocupacao_Calendario!H216*C216*31</f>
        <v>2678.4</v>
      </c>
      <c r="L216" s="33">
        <f>Ocupacao_Calendario!I216*C216*31</f>
        <v>2566.8</v>
      </c>
      <c r="M216" s="33">
        <f>Ocupacao_Calendario!J216*C216*30</f>
        <v>2538</v>
      </c>
      <c r="N216" s="33">
        <f>Ocupacao_Calendario!K216*C216*31</f>
        <v>2538.9</v>
      </c>
      <c r="O216" s="33">
        <f>Ocupacao_Calendario!L216*C216*30</f>
        <v>2619</v>
      </c>
      <c r="P216" s="33">
        <f>Ocupacao_Calendario!M216*C216*31</f>
        <v>2762.1</v>
      </c>
      <c r="Q216" s="33">
        <f t="shared" si="1"/>
        <v>27439.2</v>
      </c>
      <c r="R216" s="33">
        <f>IFS(D216=2,vacation_home_main_costs!$M$2,D216=3,vacation_home_main_costs!$M$3,D216=4,vacation_home_main_costs!$M$4,D216=5,vacation_home_main_costs!$M$5,D216=6,vacation_home_main_costs!$M$6)</f>
        <v>31100</v>
      </c>
      <c r="S216" s="33">
        <f t="shared" si="18"/>
        <v>-3660.8</v>
      </c>
      <c r="T216" s="34" t="str">
        <f t="shared" si="3"/>
        <v>Prejuizo</v>
      </c>
    </row>
    <row r="217" ht="12.75" customHeight="1">
      <c r="A217" s="8">
        <v>3852008.0</v>
      </c>
      <c r="B217" s="30" t="s">
        <v>261</v>
      </c>
      <c r="C217" s="11">
        <v>189.0</v>
      </c>
      <c r="D217" s="24">
        <v>5.0</v>
      </c>
      <c r="E217" s="33">
        <f>Ocupacao_Calendario!B217*C217*31</f>
        <v>4042.71</v>
      </c>
      <c r="F217" s="33">
        <f>Ocupacao_Calendario!C217*C217*28</f>
        <v>4762.8</v>
      </c>
      <c r="G217" s="33">
        <f>Ocupacao_Calendario!D217*C217*31</f>
        <v>4218.48</v>
      </c>
      <c r="H217" s="33">
        <f>Ocupacao_Calendario!E217*C217*30</f>
        <v>4536</v>
      </c>
      <c r="I217" s="33">
        <f>Ocupacao_Calendario!F217*C217*31</f>
        <v>2929.5</v>
      </c>
      <c r="J217" s="33">
        <f>Ocupacao_Calendario!G217*C217*30</f>
        <v>4082.4</v>
      </c>
      <c r="K217" s="33">
        <f>Ocupacao_Calendario!H217*C217*31</f>
        <v>4862.97</v>
      </c>
      <c r="L217" s="33">
        <f>Ocupacao_Calendario!I217*C217*31</f>
        <v>5097.33</v>
      </c>
      <c r="M217" s="33">
        <f>Ocupacao_Calendario!J217*C217*30</f>
        <v>4932.9</v>
      </c>
      <c r="N217" s="33">
        <f>Ocupacao_Calendario!K217*C217*31</f>
        <v>4862.97</v>
      </c>
      <c r="O217" s="33">
        <f>Ocupacao_Calendario!L217*C217*30</f>
        <v>5273.1</v>
      </c>
      <c r="P217" s="33">
        <f>Ocupacao_Calendario!M217*C217*31</f>
        <v>4159.89</v>
      </c>
      <c r="Q217" s="33">
        <f t="shared" si="1"/>
        <v>53761.05</v>
      </c>
      <c r="R217" s="33">
        <f>IFS(D217=2,vacation_home_main_costs!$M$2,D217=3,vacation_home_main_costs!$M$3,D217=4,vacation_home_main_costs!$M$4,D217=5,vacation_home_main_costs!$M$5,D217=6,vacation_home_main_costs!$M$6)</f>
        <v>45400</v>
      </c>
      <c r="S217" s="33">
        <f t="shared" si="18"/>
        <v>8361.05</v>
      </c>
      <c r="T217" s="34" t="str">
        <f t="shared" si="3"/>
        <v>Lucro</v>
      </c>
    </row>
    <row r="218" ht="12.75" customHeight="1">
      <c r="A218" s="8">
        <v>1.4229112E7</v>
      </c>
      <c r="B218" s="30" t="s">
        <v>262</v>
      </c>
      <c r="C218" s="11">
        <v>159.0</v>
      </c>
      <c r="D218" s="24">
        <v>4.0</v>
      </c>
      <c r="E218" s="33">
        <f>Ocupacao_Calendario!B218*C218*31</f>
        <v>4781.13</v>
      </c>
      <c r="F218" s="33">
        <f>Ocupacao_Calendario!C218*C218*28</f>
        <v>3428.04</v>
      </c>
      <c r="G218" s="33">
        <f>Ocupacao_Calendario!D218*C218*31</f>
        <v>2957.4</v>
      </c>
      <c r="H218" s="33">
        <f>Ocupacao_Calendario!E218*C218*30</f>
        <v>2718.9</v>
      </c>
      <c r="I218" s="33">
        <f>Ocupacao_Calendario!F218*C218*31</f>
        <v>2908.11</v>
      </c>
      <c r="J218" s="33">
        <f>Ocupacao_Calendario!G218*C218*30</f>
        <v>3482.1</v>
      </c>
      <c r="K218" s="33">
        <f>Ocupacao_Calendario!H218*C218*31</f>
        <v>3746.04</v>
      </c>
      <c r="L218" s="33">
        <f>Ocupacao_Calendario!I218*C218*31</f>
        <v>4633.26</v>
      </c>
      <c r="M218" s="33">
        <f>Ocupacao_Calendario!J218*C218*30</f>
        <v>4197.6</v>
      </c>
      <c r="N218" s="33">
        <f>Ocupacao_Calendario!K218*C218*31</f>
        <v>4682.55</v>
      </c>
      <c r="O218" s="33">
        <f>Ocupacao_Calendario!L218*C218*30</f>
        <v>3672.9</v>
      </c>
      <c r="P218" s="33">
        <f>Ocupacao_Calendario!M218*C218*31</f>
        <v>3548.88</v>
      </c>
      <c r="Q218" s="33">
        <f t="shared" si="1"/>
        <v>44756.91</v>
      </c>
      <c r="R218" s="33">
        <f>IFS(D218=2,vacation_home_main_costs!$M$2,D218=3,vacation_home_main_costs!$M$3,D218=4,vacation_home_main_costs!$M$4,D218=5,vacation_home_main_costs!$M$5,D218=6,vacation_home_main_costs!$M$6)</f>
        <v>40660</v>
      </c>
      <c r="S218" s="33">
        <f t="shared" si="18"/>
        <v>4096.91</v>
      </c>
      <c r="T218" s="34" t="str">
        <f t="shared" si="3"/>
        <v>Lucro</v>
      </c>
    </row>
    <row r="219" ht="12.75" customHeight="1">
      <c r="A219" s="8">
        <v>4512108.0</v>
      </c>
      <c r="B219" s="30" t="s">
        <v>263</v>
      </c>
      <c r="C219" s="11">
        <v>110.0</v>
      </c>
      <c r="D219" s="24">
        <v>4.0</v>
      </c>
      <c r="E219" s="33">
        <f>Ocupacao_Calendario!B219*C219*31</f>
        <v>3034.9</v>
      </c>
      <c r="F219" s="33">
        <f>Ocupacao_Calendario!C219*C219*28</f>
        <v>2340.8</v>
      </c>
      <c r="G219" s="33">
        <f>Ocupacao_Calendario!D219*C219*31</f>
        <v>2796.2</v>
      </c>
      <c r="H219" s="33">
        <f>Ocupacao_Calendario!E219*C219*30</f>
        <v>2310</v>
      </c>
      <c r="I219" s="33">
        <f>Ocupacao_Calendario!F219*C219*31</f>
        <v>2148.3</v>
      </c>
      <c r="J219" s="33">
        <f>Ocupacao_Calendario!G219*C219*30</f>
        <v>2706</v>
      </c>
      <c r="K219" s="33">
        <f>Ocupacao_Calendario!H219*C219*31</f>
        <v>3341.8</v>
      </c>
      <c r="L219" s="33">
        <f>Ocupacao_Calendario!I219*C219*31</f>
        <v>2421.1</v>
      </c>
      <c r="M219" s="33">
        <f>Ocupacao_Calendario!J219*C219*30</f>
        <v>2607</v>
      </c>
      <c r="N219" s="33">
        <f>Ocupacao_Calendario!K219*C219*31</f>
        <v>3273.6</v>
      </c>
      <c r="O219" s="33">
        <f>Ocupacao_Calendario!L219*C219*30</f>
        <v>2409</v>
      </c>
      <c r="P219" s="33">
        <f>Ocupacao_Calendario!M219*C219*31</f>
        <v>3000.8</v>
      </c>
      <c r="Q219" s="33">
        <f t="shared" si="1"/>
        <v>32389.5</v>
      </c>
      <c r="R219" s="33">
        <f>IFS(D219=2,vacation_home_main_costs!$M$2,D219=3,vacation_home_main_costs!$M$3,D219=4,vacation_home_main_costs!$M$4,D219=5,vacation_home_main_costs!$M$5,D219=6,vacation_home_main_costs!$M$6)</f>
        <v>40660</v>
      </c>
      <c r="S219" s="33">
        <f t="shared" si="18"/>
        <v>-8270.5</v>
      </c>
      <c r="T219" s="34" t="str">
        <f t="shared" si="3"/>
        <v>Prejuizo</v>
      </c>
    </row>
    <row r="220" ht="12.75" customHeight="1">
      <c r="A220" s="8">
        <v>2.0787656E7</v>
      </c>
      <c r="B220" s="30" t="s">
        <v>264</v>
      </c>
      <c r="C220" s="11">
        <v>149.0</v>
      </c>
      <c r="D220" s="24">
        <v>4.0</v>
      </c>
      <c r="E220" s="33">
        <f>Ocupacao_Calendario!B220*C220*31</f>
        <v>3879.96</v>
      </c>
      <c r="F220" s="33">
        <f>Ocupacao_Calendario!C220*C220*28</f>
        <v>2836.96</v>
      </c>
      <c r="G220" s="33">
        <f>Ocupacao_Calendario!D220*C220*31</f>
        <v>1939.98</v>
      </c>
      <c r="H220" s="33">
        <f>Ocupacao_Calendario!E220*C220*30</f>
        <v>3263.1</v>
      </c>
      <c r="I220" s="33">
        <f>Ocupacao_Calendario!F220*C220*31</f>
        <v>1893.79</v>
      </c>
      <c r="J220" s="33">
        <f>Ocupacao_Calendario!G220*C220*30</f>
        <v>3218.4</v>
      </c>
      <c r="K220" s="33">
        <f>Ocupacao_Calendario!H220*C220*31</f>
        <v>4572.81</v>
      </c>
      <c r="L220" s="33">
        <f>Ocupacao_Calendario!I220*C220*31</f>
        <v>4341.86</v>
      </c>
      <c r="M220" s="33">
        <f>Ocupacao_Calendario!J220*C220*30</f>
        <v>3307.8</v>
      </c>
      <c r="N220" s="33">
        <f>Ocupacao_Calendario!K220*C220*31</f>
        <v>4526.62</v>
      </c>
      <c r="O220" s="33">
        <f>Ocupacao_Calendario!L220*C220*30</f>
        <v>3397.2</v>
      </c>
      <c r="P220" s="33">
        <f>Ocupacao_Calendario!M220*C220*31</f>
        <v>3510.44</v>
      </c>
      <c r="Q220" s="33">
        <f t="shared" si="1"/>
        <v>40688.92</v>
      </c>
      <c r="R220" s="33">
        <f>IFS(D220=2,vacation_home_main_costs!$M$2,D220=3,vacation_home_main_costs!$M$3,D220=4,vacation_home_main_costs!$M$4,D220=5,vacation_home_main_costs!$M$5,D220=6,vacation_home_main_costs!$M$6)</f>
        <v>40660</v>
      </c>
      <c r="S220" s="33">
        <f t="shared" si="18"/>
        <v>28.92</v>
      </c>
      <c r="T220" s="34" t="str">
        <f t="shared" si="3"/>
        <v>Lucro</v>
      </c>
    </row>
    <row r="221" ht="12.75" customHeight="1">
      <c r="A221" s="8">
        <v>1.8999513E7</v>
      </c>
      <c r="B221" s="30" t="s">
        <v>265</v>
      </c>
      <c r="C221" s="11">
        <v>84.0</v>
      </c>
      <c r="D221" s="24">
        <v>3.0</v>
      </c>
      <c r="E221" s="33">
        <f>Ocupacao_Calendario!B221*C221*31</f>
        <v>1744.68</v>
      </c>
      <c r="F221" s="33">
        <f>Ocupacao_Calendario!C221*C221*28</f>
        <v>1952.16</v>
      </c>
      <c r="G221" s="33">
        <f>Ocupacao_Calendario!D221*C221*31</f>
        <v>2005.08</v>
      </c>
      <c r="H221" s="33">
        <f>Ocupacao_Calendario!E221*C221*30</f>
        <v>1209.6</v>
      </c>
      <c r="I221" s="33">
        <f>Ocupacao_Calendario!F221*C221*31</f>
        <v>1406.16</v>
      </c>
      <c r="J221" s="33">
        <f>Ocupacao_Calendario!G221*C221*30</f>
        <v>1713.6</v>
      </c>
      <c r="K221" s="33">
        <f>Ocupacao_Calendario!H221*C221*31</f>
        <v>1874.88</v>
      </c>
      <c r="L221" s="33">
        <f>Ocupacao_Calendario!I221*C221*31</f>
        <v>2577.96</v>
      </c>
      <c r="M221" s="33">
        <f>Ocupacao_Calendario!J221*C221*30</f>
        <v>2494.8</v>
      </c>
      <c r="N221" s="33">
        <f>Ocupacao_Calendario!K221*C221*31</f>
        <v>1926.96</v>
      </c>
      <c r="O221" s="33">
        <f>Ocupacao_Calendario!L221*C221*30</f>
        <v>2016</v>
      </c>
      <c r="P221" s="33">
        <f>Ocupacao_Calendario!M221*C221*31</f>
        <v>2317.56</v>
      </c>
      <c r="Q221" s="33">
        <f t="shared" si="1"/>
        <v>23239.44</v>
      </c>
      <c r="R221" s="33">
        <f>IFS(D221=2,vacation_home_main_costs!$M$2,D221=3,vacation_home_main_costs!$M$3,D221=4,vacation_home_main_costs!$M$4,D221=5,vacation_home_main_costs!$M$5,D221=6,vacation_home_main_costs!$M$6)</f>
        <v>34800</v>
      </c>
      <c r="S221" s="33">
        <f t="shared" si="18"/>
        <v>-11560.56</v>
      </c>
      <c r="T221" s="34" t="str">
        <f t="shared" si="3"/>
        <v>Prejuizo</v>
      </c>
    </row>
    <row r="222" ht="12.75" customHeight="1">
      <c r="A222" s="8">
        <v>1.7661744E7</v>
      </c>
      <c r="B222" s="30" t="s">
        <v>266</v>
      </c>
      <c r="C222" s="11">
        <v>159.0</v>
      </c>
      <c r="D222" s="24">
        <v>6.0</v>
      </c>
      <c r="E222" s="33">
        <f>Ocupacao_Calendario!B222*C222*31</f>
        <v>3401.01</v>
      </c>
      <c r="F222" s="33">
        <f>Ocupacao_Calendario!C222*C222*28</f>
        <v>2982.84</v>
      </c>
      <c r="G222" s="33">
        <f>Ocupacao_Calendario!D222*C222*31</f>
        <v>2316.63</v>
      </c>
      <c r="H222" s="33">
        <f>Ocupacao_Calendario!E222*C222*30</f>
        <v>3148.2</v>
      </c>
      <c r="I222" s="33">
        <f>Ocupacao_Calendario!F222*C222*31</f>
        <v>2415.21</v>
      </c>
      <c r="J222" s="33">
        <f>Ocupacao_Calendario!G222*C222*30</f>
        <v>3386.7</v>
      </c>
      <c r="K222" s="33">
        <f>Ocupacao_Calendario!H222*C222*31</f>
        <v>3844.62</v>
      </c>
      <c r="L222" s="33">
        <f>Ocupacao_Calendario!I222*C222*31</f>
        <v>3943.2</v>
      </c>
      <c r="M222" s="33">
        <f>Ocupacao_Calendario!J222*C222*30</f>
        <v>3911.4</v>
      </c>
      <c r="N222" s="33">
        <f>Ocupacao_Calendario!K222*C222*31</f>
        <v>4633.26</v>
      </c>
      <c r="O222" s="33">
        <f>Ocupacao_Calendario!L222*C222*30</f>
        <v>3386.7</v>
      </c>
      <c r="P222" s="33">
        <f>Ocupacao_Calendario!M222*C222*31</f>
        <v>4879.71</v>
      </c>
      <c r="Q222" s="33">
        <f t="shared" si="1"/>
        <v>42249.48</v>
      </c>
      <c r="R222" s="33">
        <f>IFS(D222=2,vacation_home_main_costs!$M$2,D222=3,vacation_home_main_costs!$M$3,D222=4,vacation_home_main_costs!$M$4,D222=5,vacation_home_main_costs!$M$5,D222=6,vacation_home_main_costs!$M$6)</f>
        <v>51900</v>
      </c>
      <c r="S222" s="33">
        <f t="shared" si="18"/>
        <v>-9650.52</v>
      </c>
      <c r="T222" s="34" t="str">
        <f t="shared" si="3"/>
        <v>Prejuizo</v>
      </c>
    </row>
    <row r="223" ht="12.75" customHeight="1">
      <c r="A223" s="8">
        <v>2.0769592E7</v>
      </c>
      <c r="B223" s="30" t="s">
        <v>267</v>
      </c>
      <c r="C223" s="11">
        <v>179.0</v>
      </c>
      <c r="D223" s="24">
        <v>5.0</v>
      </c>
      <c r="E223" s="33">
        <f>Ocupacao_Calendario!B223*C223*31</f>
        <v>5327.04</v>
      </c>
      <c r="F223" s="33">
        <f>Ocupacao_Calendario!C223*C223*28</f>
        <v>5012</v>
      </c>
      <c r="G223" s="33">
        <f>Ocupacao_Calendario!D223*C223*31</f>
        <v>2996.46</v>
      </c>
      <c r="H223" s="33">
        <f>Ocupacao_Calendario!E223*C223*30</f>
        <v>3759</v>
      </c>
      <c r="I223" s="33">
        <f>Ocupacao_Calendario!F223*C223*31</f>
        <v>2497.05</v>
      </c>
      <c r="J223" s="33">
        <f>Ocupacao_Calendario!G223*C223*30</f>
        <v>3920.1</v>
      </c>
      <c r="K223" s="33">
        <f>Ocupacao_Calendario!H223*C223*31</f>
        <v>5382.53</v>
      </c>
      <c r="L223" s="33">
        <f>Ocupacao_Calendario!I223*C223*31</f>
        <v>5105.08</v>
      </c>
      <c r="M223" s="33">
        <f>Ocupacao_Calendario!J223*C223*30</f>
        <v>4188.6</v>
      </c>
      <c r="N223" s="33">
        <f>Ocupacao_Calendario!K223*C223*31</f>
        <v>5049.59</v>
      </c>
      <c r="O223" s="33">
        <f>Ocupacao_Calendario!L223*C223*30</f>
        <v>4349.7</v>
      </c>
      <c r="P223" s="33">
        <f>Ocupacao_Calendario!M223*C223*31</f>
        <v>5105.08</v>
      </c>
      <c r="Q223" s="33">
        <f t="shared" si="1"/>
        <v>52692.23</v>
      </c>
      <c r="R223" s="33">
        <f>IFS(D223=2,vacation_home_main_costs!$M$2,D223=3,vacation_home_main_costs!$M$3,D223=4,vacation_home_main_costs!$M$4,D223=5,vacation_home_main_costs!$M$5,D223=6,vacation_home_main_costs!$M$6)</f>
        <v>45400</v>
      </c>
      <c r="S223" s="33">
        <f t="shared" si="18"/>
        <v>7292.23</v>
      </c>
      <c r="T223" s="34" t="str">
        <f t="shared" si="3"/>
        <v>Lucro</v>
      </c>
    </row>
    <row r="224" ht="12.75" customHeight="1">
      <c r="A224" s="8">
        <v>1.6743627E7</v>
      </c>
      <c r="B224" s="30" t="s">
        <v>268</v>
      </c>
      <c r="C224" s="11">
        <v>129.0</v>
      </c>
      <c r="D224" s="24">
        <v>4.0</v>
      </c>
      <c r="E224" s="33">
        <f>Ocupacao_Calendario!B224*C224*31</f>
        <v>3279.18</v>
      </c>
      <c r="F224" s="33">
        <f>Ocupacao_Calendario!C224*C224*28</f>
        <v>2997.96</v>
      </c>
      <c r="G224" s="33">
        <f>Ocupacao_Calendario!D224*C224*31</f>
        <v>3119.22</v>
      </c>
      <c r="H224" s="33">
        <f>Ocupacao_Calendario!E224*C224*30</f>
        <v>2205.9</v>
      </c>
      <c r="I224" s="33">
        <f>Ocupacao_Calendario!F224*C224*31</f>
        <v>3079.23</v>
      </c>
      <c r="J224" s="33">
        <f>Ocupacao_Calendario!G224*C224*30</f>
        <v>3250.8</v>
      </c>
      <c r="K224" s="33">
        <f>Ocupacao_Calendario!H224*C224*31</f>
        <v>3599.1</v>
      </c>
      <c r="L224" s="33">
        <f>Ocupacao_Calendario!I224*C224*31</f>
        <v>3199.2</v>
      </c>
      <c r="M224" s="33">
        <f>Ocupacao_Calendario!J224*C224*30</f>
        <v>3792.6</v>
      </c>
      <c r="N224" s="33">
        <f>Ocupacao_Calendario!K224*C224*31</f>
        <v>2959.26</v>
      </c>
      <c r="O224" s="33">
        <f>Ocupacao_Calendario!L224*C224*30</f>
        <v>3483</v>
      </c>
      <c r="P224" s="33">
        <f>Ocupacao_Calendario!M224*C224*31</f>
        <v>2839.29</v>
      </c>
      <c r="Q224" s="33">
        <f t="shared" si="1"/>
        <v>37804.74</v>
      </c>
      <c r="R224" s="33">
        <f>IFS(D224=2,vacation_home_main_costs!$M$2,D224=3,vacation_home_main_costs!$M$3,D224=4,vacation_home_main_costs!$M$4,D224=5,vacation_home_main_costs!$M$5,D224=6,vacation_home_main_costs!$M$6)</f>
        <v>40660</v>
      </c>
      <c r="S224" s="33">
        <f t="shared" si="18"/>
        <v>-2855.26</v>
      </c>
      <c r="T224" s="34" t="str">
        <f t="shared" si="3"/>
        <v>Prejuizo</v>
      </c>
    </row>
    <row r="225" ht="12.75" customHeight="1">
      <c r="A225" s="8">
        <v>1772507.0</v>
      </c>
      <c r="B225" s="30" t="s">
        <v>269</v>
      </c>
      <c r="C225" s="11">
        <v>115.0</v>
      </c>
      <c r="D225" s="24">
        <v>3.0</v>
      </c>
      <c r="E225" s="33">
        <f>Ocupacao_Calendario!B225*C225*31</f>
        <v>3386.75</v>
      </c>
      <c r="F225" s="33">
        <f>Ocupacao_Calendario!C225*C225*28</f>
        <v>2221.8</v>
      </c>
      <c r="G225" s="33">
        <f>Ocupacao_Calendario!D225*C225*31</f>
        <v>1497.3</v>
      </c>
      <c r="H225" s="33">
        <f>Ocupacao_Calendario!E225*C225*30</f>
        <v>2208</v>
      </c>
      <c r="I225" s="33">
        <f>Ocupacao_Calendario!F225*C225*31</f>
        <v>1746.85</v>
      </c>
      <c r="J225" s="33">
        <f>Ocupacao_Calendario!G225*C225*30</f>
        <v>3105</v>
      </c>
      <c r="K225" s="33">
        <f>Ocupacao_Calendario!H225*C225*31</f>
        <v>3172.85</v>
      </c>
      <c r="L225" s="33">
        <f>Ocupacao_Calendario!I225*C225*31</f>
        <v>3565</v>
      </c>
      <c r="M225" s="33">
        <f>Ocupacao_Calendario!J225*C225*30</f>
        <v>3174</v>
      </c>
      <c r="N225" s="33">
        <f>Ocupacao_Calendario!K225*C225*31</f>
        <v>2816.35</v>
      </c>
      <c r="O225" s="33">
        <f>Ocupacao_Calendario!L225*C225*30</f>
        <v>3346.5</v>
      </c>
      <c r="P225" s="33">
        <f>Ocupacao_Calendario!M225*C225*31</f>
        <v>3208.5</v>
      </c>
      <c r="Q225" s="33">
        <f t="shared" si="1"/>
        <v>33448.9</v>
      </c>
      <c r="R225" s="33">
        <f>IFS(D225=2,vacation_home_main_costs!$M$2,D225=3,vacation_home_main_costs!$M$3,D225=4,vacation_home_main_costs!$M$4,D225=5,vacation_home_main_costs!$M$5,D225=6,vacation_home_main_costs!$M$6)</f>
        <v>34800</v>
      </c>
      <c r="S225" s="33">
        <f t="shared" si="18"/>
        <v>-1351.1</v>
      </c>
      <c r="T225" s="34" t="str">
        <f t="shared" si="3"/>
        <v>Prejuizo</v>
      </c>
    </row>
    <row r="226" ht="12.75" customHeight="1">
      <c r="A226" s="8">
        <v>2.037879E7</v>
      </c>
      <c r="B226" s="30" t="s">
        <v>270</v>
      </c>
      <c r="C226" s="11">
        <v>149.0</v>
      </c>
      <c r="D226" s="24">
        <v>4.0</v>
      </c>
      <c r="E226" s="33">
        <f>Ocupacao_Calendario!B226*C226*31</f>
        <v>4295.67</v>
      </c>
      <c r="F226" s="33">
        <f>Ocupacao_Calendario!C226*C226*28</f>
        <v>3629.64</v>
      </c>
      <c r="G226" s="33">
        <f>Ocupacao_Calendario!D226*C226*31</f>
        <v>2725.21</v>
      </c>
      <c r="H226" s="33">
        <f>Ocupacao_Calendario!E226*C226*30</f>
        <v>3084.3</v>
      </c>
      <c r="I226" s="33">
        <f>Ocupacao_Calendario!F226*C226*31</f>
        <v>3556.63</v>
      </c>
      <c r="J226" s="33">
        <f>Ocupacao_Calendario!G226*C226*30</f>
        <v>3441.9</v>
      </c>
      <c r="K226" s="33">
        <f>Ocupacao_Calendario!H226*C226*31</f>
        <v>3371.87</v>
      </c>
      <c r="L226" s="33">
        <f>Ocupacao_Calendario!I226*C226*31</f>
        <v>4480.43</v>
      </c>
      <c r="M226" s="33">
        <f>Ocupacao_Calendario!J226*C226*30</f>
        <v>4023</v>
      </c>
      <c r="N226" s="33">
        <f>Ocupacao_Calendario!K226*C226*31</f>
        <v>3926.15</v>
      </c>
      <c r="O226" s="33">
        <f>Ocupacao_Calendario!L226*C226*30</f>
        <v>4425.3</v>
      </c>
      <c r="P226" s="33">
        <f>Ocupacao_Calendario!M226*C226*31</f>
        <v>4064.72</v>
      </c>
      <c r="Q226" s="33">
        <f t="shared" si="1"/>
        <v>45024.82</v>
      </c>
      <c r="R226" s="33">
        <f>IFS(D226=2,vacation_home_main_costs!$M$2,D226=3,vacation_home_main_costs!$M$3,D226=4,vacation_home_main_costs!$M$4,D226=5,vacation_home_main_costs!$M$5,D226=6,vacation_home_main_costs!$M$6)</f>
        <v>40660</v>
      </c>
      <c r="S226" s="33">
        <f t="shared" si="18"/>
        <v>4364.82</v>
      </c>
      <c r="T226" s="34" t="str">
        <f t="shared" si="3"/>
        <v>Lucro</v>
      </c>
    </row>
    <row r="227" ht="12.75" customHeight="1">
      <c r="A227" s="8">
        <v>8281657.0</v>
      </c>
      <c r="B227" s="30" t="s">
        <v>271</v>
      </c>
      <c r="C227" s="11">
        <v>130.0</v>
      </c>
      <c r="D227" s="24">
        <v>5.0</v>
      </c>
      <c r="E227" s="33">
        <f>Ocupacao_Calendario!B227*C227*31</f>
        <v>3788.2</v>
      </c>
      <c r="F227" s="33">
        <f>Ocupacao_Calendario!C227*C227*28</f>
        <v>3567.2</v>
      </c>
      <c r="G227" s="33">
        <f>Ocupacao_Calendario!D227*C227*31</f>
        <v>2418</v>
      </c>
      <c r="H227" s="33">
        <f>Ocupacao_Calendario!E227*C227*30</f>
        <v>2340</v>
      </c>
      <c r="I227" s="33">
        <f>Ocupacao_Calendario!F227*C227*31</f>
        <v>2418</v>
      </c>
      <c r="J227" s="33">
        <f>Ocupacao_Calendario!G227*C227*30</f>
        <v>2535</v>
      </c>
      <c r="K227" s="33">
        <f>Ocupacao_Calendario!H227*C227*31</f>
        <v>3344.9</v>
      </c>
      <c r="L227" s="33">
        <f>Ocupacao_Calendario!I227*C227*31</f>
        <v>3747.9</v>
      </c>
      <c r="M227" s="33">
        <f>Ocupacao_Calendario!J227*C227*30</f>
        <v>3276</v>
      </c>
      <c r="N227" s="33">
        <f>Ocupacao_Calendario!K227*C227*31</f>
        <v>2982.2</v>
      </c>
      <c r="O227" s="33">
        <f>Ocupacao_Calendario!L227*C227*30</f>
        <v>2769</v>
      </c>
      <c r="P227" s="33">
        <f>Ocupacao_Calendario!M227*C227*31</f>
        <v>3586.7</v>
      </c>
      <c r="Q227" s="33">
        <f t="shared" si="1"/>
        <v>36773.1</v>
      </c>
      <c r="R227" s="33">
        <f>IFS(D227=2,vacation_home_main_costs!$M$2,D227=3,vacation_home_main_costs!$M$3,D227=4,vacation_home_main_costs!$M$4,D227=5,vacation_home_main_costs!$M$5,D227=6,vacation_home_main_costs!$M$6)</f>
        <v>45400</v>
      </c>
      <c r="S227" s="33">
        <f t="shared" si="18"/>
        <v>-8626.9</v>
      </c>
      <c r="T227" s="34" t="str">
        <f t="shared" si="3"/>
        <v>Prejuizo</v>
      </c>
    </row>
    <row r="228" ht="12.75" customHeight="1">
      <c r="A228" s="8">
        <v>13757.0</v>
      </c>
      <c r="B228" s="30" t="s">
        <v>272</v>
      </c>
      <c r="C228" s="11">
        <v>104.0</v>
      </c>
      <c r="D228" s="24">
        <v>4.0</v>
      </c>
      <c r="E228" s="33">
        <f>Ocupacao_Calendario!B228*C228*31</f>
        <v>2224.56</v>
      </c>
      <c r="F228" s="33">
        <f>Ocupacao_Calendario!C228*C228*28</f>
        <v>2504.32</v>
      </c>
      <c r="G228" s="33">
        <f>Ocupacao_Calendario!D228*C228*31</f>
        <v>2708.16</v>
      </c>
      <c r="H228" s="33">
        <f>Ocupacao_Calendario!E228*C228*30</f>
        <v>1528.8</v>
      </c>
      <c r="I228" s="33">
        <f>Ocupacao_Calendario!F228*C228*31</f>
        <v>1515.28</v>
      </c>
      <c r="J228" s="33">
        <f>Ocupacao_Calendario!G228*C228*30</f>
        <v>2090.4</v>
      </c>
      <c r="K228" s="33">
        <f>Ocupacao_Calendario!H228*C228*31</f>
        <v>2514.72</v>
      </c>
      <c r="L228" s="33">
        <f>Ocupacao_Calendario!I228*C228*31</f>
        <v>2289.04</v>
      </c>
      <c r="M228" s="33">
        <f>Ocupacao_Calendario!J228*C228*30</f>
        <v>2776.8</v>
      </c>
      <c r="N228" s="33">
        <f>Ocupacao_Calendario!K228*C228*31</f>
        <v>2901.6</v>
      </c>
      <c r="O228" s="33">
        <f>Ocupacao_Calendario!L228*C228*30</f>
        <v>2246.4</v>
      </c>
      <c r="P228" s="33">
        <f>Ocupacao_Calendario!M228*C228*31</f>
        <v>2418</v>
      </c>
      <c r="Q228" s="33">
        <f t="shared" si="1"/>
        <v>27718.08</v>
      </c>
      <c r="R228" s="33">
        <f>IFS(D228=2,vacation_home_main_costs!$M$2,D228=3,vacation_home_main_costs!$M$3,D228=4,vacation_home_main_costs!$M$4,D228=5,vacation_home_main_costs!$M$5,D228=6,vacation_home_main_costs!$M$6)</f>
        <v>40660</v>
      </c>
      <c r="S228" s="33">
        <f t="shared" si="18"/>
        <v>-12941.92</v>
      </c>
      <c r="T228" s="34" t="str">
        <f t="shared" si="3"/>
        <v>Prejuizo</v>
      </c>
    </row>
    <row r="229" ht="12.75" customHeight="1">
      <c r="A229" s="8">
        <v>2.116328E7</v>
      </c>
      <c r="B229" s="30" t="s">
        <v>273</v>
      </c>
      <c r="C229" s="11">
        <v>125.0</v>
      </c>
      <c r="D229" s="24">
        <v>4.0</v>
      </c>
      <c r="E229" s="33">
        <f>Ocupacao_Calendario!B229*C229*31</f>
        <v>2557.5</v>
      </c>
      <c r="F229" s="33">
        <f>Ocupacao_Calendario!C229*C229*28</f>
        <v>2660</v>
      </c>
      <c r="G229" s="33">
        <f>Ocupacao_Calendario!D229*C229*31</f>
        <v>2751.25</v>
      </c>
      <c r="H229" s="33">
        <f>Ocupacao_Calendario!E229*C229*30</f>
        <v>1987.5</v>
      </c>
      <c r="I229" s="33">
        <f>Ocupacao_Calendario!F229*C229*31</f>
        <v>2286.25</v>
      </c>
      <c r="J229" s="33">
        <f>Ocupacao_Calendario!G229*C229*30</f>
        <v>3300</v>
      </c>
      <c r="K229" s="33">
        <f>Ocupacao_Calendario!H229*C229*31</f>
        <v>3061.25</v>
      </c>
      <c r="L229" s="33">
        <f>Ocupacao_Calendario!I229*C229*31</f>
        <v>2906.25</v>
      </c>
      <c r="M229" s="33">
        <f>Ocupacao_Calendario!J229*C229*30</f>
        <v>3187.5</v>
      </c>
      <c r="N229" s="33">
        <f>Ocupacao_Calendario!K229*C229*31</f>
        <v>3293.75</v>
      </c>
      <c r="O229" s="33">
        <f>Ocupacao_Calendario!L229*C229*30</f>
        <v>2887.5</v>
      </c>
      <c r="P229" s="33">
        <f>Ocupacao_Calendario!M229*C229*31</f>
        <v>2751.25</v>
      </c>
      <c r="Q229" s="33">
        <f t="shared" si="1"/>
        <v>33630</v>
      </c>
      <c r="R229" s="33">
        <f>IFS(D229=2,vacation_home_main_costs!$M$2,D229=3,vacation_home_main_costs!$M$3,D229=4,vacation_home_main_costs!$M$4,D229=5,vacation_home_main_costs!$M$5,D229=6,vacation_home_main_costs!$M$6)</f>
        <v>40660</v>
      </c>
      <c r="S229" s="33">
        <f t="shared" si="18"/>
        <v>-7030</v>
      </c>
      <c r="T229" s="34" t="str">
        <f t="shared" si="3"/>
        <v>Prejuizo</v>
      </c>
    </row>
    <row r="230" ht="12.75" customHeight="1">
      <c r="A230" s="8">
        <v>8007546.0</v>
      </c>
      <c r="B230" s="30" t="s">
        <v>274</v>
      </c>
      <c r="C230" s="11">
        <v>100.0</v>
      </c>
      <c r="D230" s="24">
        <v>4.0</v>
      </c>
      <c r="E230" s="33">
        <f>Ocupacao_Calendario!B230*C230*31</f>
        <v>1891</v>
      </c>
      <c r="F230" s="33">
        <f>Ocupacao_Calendario!C230*C230*28</f>
        <v>2352</v>
      </c>
      <c r="G230" s="33">
        <f>Ocupacao_Calendario!D230*C230*31</f>
        <v>2139</v>
      </c>
      <c r="H230" s="33">
        <f>Ocupacao_Calendario!E230*C230*30</f>
        <v>1860</v>
      </c>
      <c r="I230" s="33">
        <f>Ocupacao_Calendario!F230*C230*31</f>
        <v>1767</v>
      </c>
      <c r="J230" s="33">
        <f>Ocupacao_Calendario!G230*C230*30</f>
        <v>2940</v>
      </c>
      <c r="K230" s="33">
        <f>Ocupacao_Calendario!H230*C230*31</f>
        <v>3069</v>
      </c>
      <c r="L230" s="33">
        <f>Ocupacao_Calendario!I230*C230*31</f>
        <v>2914</v>
      </c>
      <c r="M230" s="33">
        <f>Ocupacao_Calendario!J230*C230*30</f>
        <v>2730</v>
      </c>
      <c r="N230" s="33">
        <f>Ocupacao_Calendario!K230*C230*31</f>
        <v>2232</v>
      </c>
      <c r="O230" s="33">
        <f>Ocupacao_Calendario!L230*C230*30</f>
        <v>2160</v>
      </c>
      <c r="P230" s="33">
        <f>Ocupacao_Calendario!M230*C230*31</f>
        <v>2573</v>
      </c>
      <c r="Q230" s="33">
        <f t="shared" si="1"/>
        <v>28627</v>
      </c>
      <c r="R230" s="33">
        <f>IFS(D230=2,vacation_home_main_costs!$M$2,D230=3,vacation_home_main_costs!$M$3,D230=4,vacation_home_main_costs!$M$4,D230=5,vacation_home_main_costs!$M$5,D230=6,vacation_home_main_costs!$M$6)</f>
        <v>40660</v>
      </c>
      <c r="S230" s="33">
        <f t="shared" si="18"/>
        <v>-12033</v>
      </c>
      <c r="T230" s="34" t="str">
        <f t="shared" si="3"/>
        <v>Prejuizo</v>
      </c>
    </row>
    <row r="231" ht="12.75" customHeight="1">
      <c r="A231" s="8">
        <v>705837.0</v>
      </c>
      <c r="B231" s="30" t="s">
        <v>275</v>
      </c>
      <c r="C231" s="11">
        <v>82.0</v>
      </c>
      <c r="D231" s="24">
        <v>4.0</v>
      </c>
      <c r="E231" s="33">
        <f>Ocupacao_Calendario!B231*C231*31</f>
        <v>2186.12</v>
      </c>
      <c r="F231" s="33">
        <f>Ocupacao_Calendario!C231*C231*28</f>
        <v>1699.04</v>
      </c>
      <c r="G231" s="33">
        <f>Ocupacao_Calendario!D231*C231*31</f>
        <v>1804.82</v>
      </c>
      <c r="H231" s="33">
        <f>Ocupacao_Calendario!E231*C231*30</f>
        <v>1205.4</v>
      </c>
      <c r="I231" s="33">
        <f>Ocupacao_Calendario!F231*C231*31</f>
        <v>1143.9</v>
      </c>
      <c r="J231" s="33">
        <f>Ocupacao_Calendario!G231*C231*30</f>
        <v>1894.2</v>
      </c>
      <c r="K231" s="33">
        <f>Ocupacao_Calendario!H231*C231*31</f>
        <v>2186.12</v>
      </c>
      <c r="L231" s="33">
        <f>Ocupacao_Calendario!I231*C231*31</f>
        <v>2059.02</v>
      </c>
      <c r="M231" s="33">
        <f>Ocupacao_Calendario!J231*C231*30</f>
        <v>2066.4</v>
      </c>
      <c r="N231" s="33">
        <f>Ocupacao_Calendario!K231*C231*31</f>
        <v>2491.16</v>
      </c>
      <c r="O231" s="33">
        <f>Ocupacao_Calendario!L231*C231*30</f>
        <v>2263.2</v>
      </c>
      <c r="P231" s="33">
        <f>Ocupacao_Calendario!M231*C231*31</f>
        <v>2491.16</v>
      </c>
      <c r="Q231" s="33">
        <f t="shared" si="1"/>
        <v>23490.54</v>
      </c>
      <c r="R231" s="33">
        <f>IFS(D231=2,vacation_home_main_costs!$M$2,D231=3,vacation_home_main_costs!$M$3,D231=4,vacation_home_main_costs!$M$4,D231=5,vacation_home_main_costs!$M$5,D231=6,vacation_home_main_costs!$M$6)</f>
        <v>40660</v>
      </c>
      <c r="S231" s="33">
        <f t="shared" si="18"/>
        <v>-17169.46</v>
      </c>
      <c r="T231" s="34" t="str">
        <f t="shared" si="3"/>
        <v>Prejuizo</v>
      </c>
    </row>
    <row r="232" ht="12.75" customHeight="1">
      <c r="A232" s="8">
        <v>1.7973667E7</v>
      </c>
      <c r="B232" s="30" t="s">
        <v>276</v>
      </c>
      <c r="C232" s="11">
        <v>195.0</v>
      </c>
      <c r="D232" s="24">
        <v>6.0</v>
      </c>
      <c r="E232" s="33">
        <f>Ocupacao_Calendario!B232*C232*31</f>
        <v>4956.9</v>
      </c>
      <c r="F232" s="33">
        <f>Ocupacao_Calendario!C232*C232*28</f>
        <v>4258.8</v>
      </c>
      <c r="G232" s="33">
        <f>Ocupacao_Calendario!D232*C232*31</f>
        <v>2962.05</v>
      </c>
      <c r="H232" s="33">
        <f>Ocupacao_Calendario!E232*C232*30</f>
        <v>3802.5</v>
      </c>
      <c r="I232" s="33">
        <f>Ocupacao_Calendario!F232*C232*31</f>
        <v>4775.55</v>
      </c>
      <c r="J232" s="33">
        <f>Ocupacao_Calendario!G232*C232*30</f>
        <v>5499</v>
      </c>
      <c r="K232" s="33">
        <f>Ocupacao_Calendario!H232*C232*31</f>
        <v>5017.35</v>
      </c>
      <c r="L232" s="33">
        <f>Ocupacao_Calendario!I232*C232*31</f>
        <v>4533.75</v>
      </c>
      <c r="M232" s="33">
        <f>Ocupacao_Calendario!J232*C232*30</f>
        <v>5850</v>
      </c>
      <c r="N232" s="33">
        <f>Ocupacao_Calendario!K232*C232*31</f>
        <v>5924.1</v>
      </c>
      <c r="O232" s="33">
        <f>Ocupacao_Calendario!L232*C232*30</f>
        <v>5148</v>
      </c>
      <c r="P232" s="33">
        <f>Ocupacao_Calendario!M232*C232*31</f>
        <v>5984.55</v>
      </c>
      <c r="Q232" s="33">
        <f t="shared" si="1"/>
        <v>58712.55</v>
      </c>
      <c r="R232" s="33">
        <f>IFS(D232=2,vacation_home_main_costs!$M$2,D232=3,vacation_home_main_costs!$M$3,D232=4,vacation_home_main_costs!$M$4,D232=5,vacation_home_main_costs!$M$5,D232=6,vacation_home_main_costs!$M$6)</f>
        <v>51900</v>
      </c>
      <c r="S232" s="33">
        <f t="shared" si="18"/>
        <v>6812.55</v>
      </c>
      <c r="T232" s="34" t="str">
        <f t="shared" si="3"/>
        <v>Lucro</v>
      </c>
    </row>
    <row r="233" ht="12.75" customHeight="1">
      <c r="A233" s="8">
        <v>1816829.0</v>
      </c>
      <c r="B233" s="30" t="s">
        <v>277</v>
      </c>
      <c r="C233" s="11">
        <v>95.0</v>
      </c>
      <c r="D233" s="24">
        <v>3.0</v>
      </c>
      <c r="E233" s="33">
        <f>Ocupacao_Calendario!B233*C233*31</f>
        <v>2149.85</v>
      </c>
      <c r="F233" s="33">
        <f>Ocupacao_Calendario!C233*C233*28</f>
        <v>1808.8</v>
      </c>
      <c r="G233" s="33">
        <f>Ocupacao_Calendario!D233*C233*31</f>
        <v>1384.15</v>
      </c>
      <c r="H233" s="33">
        <f>Ocupacao_Calendario!E233*C233*30</f>
        <v>1881</v>
      </c>
      <c r="I233" s="33">
        <f>Ocupacao_Calendario!F233*C233*31</f>
        <v>2090.95</v>
      </c>
      <c r="J233" s="33">
        <f>Ocupacao_Calendario!G233*C233*30</f>
        <v>2223</v>
      </c>
      <c r="K233" s="33">
        <f>Ocupacao_Calendario!H233*C233*31</f>
        <v>2473.8</v>
      </c>
      <c r="L233" s="33">
        <f>Ocupacao_Calendario!I233*C233*31</f>
        <v>2915.55</v>
      </c>
      <c r="M233" s="33">
        <f>Ocupacao_Calendario!J233*C233*30</f>
        <v>2194.5</v>
      </c>
      <c r="N233" s="33">
        <f>Ocupacao_Calendario!K233*C233*31</f>
        <v>2591.6</v>
      </c>
      <c r="O233" s="33">
        <f>Ocupacao_Calendario!L233*C233*30</f>
        <v>2394</v>
      </c>
      <c r="P233" s="33">
        <f>Ocupacao_Calendario!M233*C233*31</f>
        <v>2297.1</v>
      </c>
      <c r="Q233" s="33">
        <f t="shared" si="1"/>
        <v>26404.3</v>
      </c>
      <c r="R233" s="33">
        <f>IFS(D233=2,vacation_home_main_costs!$M$2,D233=3,vacation_home_main_costs!$M$3,D233=4,vacation_home_main_costs!$M$4,D233=5,vacation_home_main_costs!$M$5,D233=6,vacation_home_main_costs!$M$6)</f>
        <v>34800</v>
      </c>
      <c r="S233" s="33">
        <f t="shared" si="18"/>
        <v>-8395.7</v>
      </c>
      <c r="T233" s="34" t="str">
        <f t="shared" si="3"/>
        <v>Prejuizo</v>
      </c>
    </row>
    <row r="234" ht="12.75" customHeight="1">
      <c r="A234" s="8">
        <v>1.7956711E7</v>
      </c>
      <c r="B234" s="30" t="s">
        <v>278</v>
      </c>
      <c r="C234" s="11">
        <v>150.0</v>
      </c>
      <c r="D234" s="24">
        <v>4.0</v>
      </c>
      <c r="E234" s="33">
        <f>Ocupacao_Calendario!B234*C234*31</f>
        <v>4278</v>
      </c>
      <c r="F234" s="33">
        <f>Ocupacao_Calendario!C234*C234*28</f>
        <v>3570</v>
      </c>
      <c r="G234" s="33">
        <f>Ocupacao_Calendario!D234*C234*31</f>
        <v>3348</v>
      </c>
      <c r="H234" s="33">
        <f>Ocupacao_Calendario!E234*C234*30</f>
        <v>2610</v>
      </c>
      <c r="I234" s="33">
        <f>Ocupacao_Calendario!F234*C234*31</f>
        <v>3627</v>
      </c>
      <c r="J234" s="33">
        <f>Ocupacao_Calendario!G234*C234*30</f>
        <v>4365</v>
      </c>
      <c r="K234" s="33">
        <f>Ocupacao_Calendario!H234*C234*31</f>
        <v>3813</v>
      </c>
      <c r="L234" s="33">
        <f>Ocupacao_Calendario!I234*C234*31</f>
        <v>3627</v>
      </c>
      <c r="M234" s="33">
        <f>Ocupacao_Calendario!J234*C234*30</f>
        <v>4095</v>
      </c>
      <c r="N234" s="33">
        <f>Ocupacao_Calendario!K234*C234*31</f>
        <v>3394.5</v>
      </c>
      <c r="O234" s="33">
        <f>Ocupacao_Calendario!L234*C234*30</f>
        <v>3465</v>
      </c>
      <c r="P234" s="33">
        <f>Ocupacao_Calendario!M234*C234*31</f>
        <v>3952.5</v>
      </c>
      <c r="Q234" s="33">
        <f t="shared" si="1"/>
        <v>44145</v>
      </c>
      <c r="R234" s="33">
        <f>IFS(D234=2,vacation_home_main_costs!$M$2,D234=3,vacation_home_main_costs!$M$3,D234=4,vacation_home_main_costs!$M$4,D234=5,vacation_home_main_costs!$M$5,D234=6,vacation_home_main_costs!$M$6)</f>
        <v>40660</v>
      </c>
      <c r="S234" s="33">
        <f t="shared" si="18"/>
        <v>3485</v>
      </c>
      <c r="T234" s="34" t="str">
        <f t="shared" si="3"/>
        <v>Lucro</v>
      </c>
    </row>
    <row r="235" ht="12.75" customHeight="1">
      <c r="A235" s="8">
        <v>9346041.0</v>
      </c>
      <c r="B235" s="30" t="s">
        <v>279</v>
      </c>
      <c r="C235" s="11">
        <v>130.0</v>
      </c>
      <c r="D235" s="24">
        <v>4.0</v>
      </c>
      <c r="E235" s="33">
        <f>Ocupacao_Calendario!B235*C235*31</f>
        <v>3627</v>
      </c>
      <c r="F235" s="33">
        <f>Ocupacao_Calendario!C235*C235*28</f>
        <v>2511.6</v>
      </c>
      <c r="G235" s="33">
        <f>Ocupacao_Calendario!D235*C235*31</f>
        <v>2780.7</v>
      </c>
      <c r="H235" s="33">
        <f>Ocupacao_Calendario!E235*C235*30</f>
        <v>1833</v>
      </c>
      <c r="I235" s="33">
        <f>Ocupacao_Calendario!F235*C235*31</f>
        <v>1773.2</v>
      </c>
      <c r="J235" s="33">
        <f>Ocupacao_Calendario!G235*C235*30</f>
        <v>3159</v>
      </c>
      <c r="K235" s="33">
        <f>Ocupacao_Calendario!H235*C235*31</f>
        <v>3304.6</v>
      </c>
      <c r="L235" s="33">
        <f>Ocupacao_Calendario!I235*C235*31</f>
        <v>3425.5</v>
      </c>
      <c r="M235" s="33">
        <f>Ocupacao_Calendario!J235*C235*30</f>
        <v>3549</v>
      </c>
      <c r="N235" s="33">
        <f>Ocupacao_Calendario!K235*C235*31</f>
        <v>2861.3</v>
      </c>
      <c r="O235" s="33">
        <f>Ocupacao_Calendario!L235*C235*30</f>
        <v>3393</v>
      </c>
      <c r="P235" s="33">
        <f>Ocupacao_Calendario!M235*C235*31</f>
        <v>3868.8</v>
      </c>
      <c r="Q235" s="33">
        <f t="shared" si="1"/>
        <v>36086.7</v>
      </c>
      <c r="R235" s="33">
        <f>IFS(D235=2,vacation_home_main_costs!$M$2,D235=3,vacation_home_main_costs!$M$3,D235=4,vacation_home_main_costs!$M$4,D235=5,vacation_home_main_costs!$M$5,D235=6,vacation_home_main_costs!$M$6)</f>
        <v>40660</v>
      </c>
      <c r="S235" s="33">
        <f t="shared" si="18"/>
        <v>-4573.3</v>
      </c>
      <c r="T235" s="34" t="str">
        <f t="shared" si="3"/>
        <v>Prejuizo</v>
      </c>
    </row>
    <row r="236" ht="12.75" customHeight="1">
      <c r="A236" s="8">
        <v>2525785.0</v>
      </c>
      <c r="B236" s="30" t="s">
        <v>280</v>
      </c>
      <c r="C236" s="17">
        <v>83.0</v>
      </c>
      <c r="D236" s="24">
        <v>4.0</v>
      </c>
      <c r="E236" s="33">
        <f>Ocupacao_Calendario!B236*C236*31</f>
        <v>2264.24</v>
      </c>
      <c r="F236" s="33">
        <f>Ocupacao_Calendario!C236*C236*28</f>
        <v>2161.32</v>
      </c>
      <c r="G236" s="33">
        <f>Ocupacao_Calendario!D236*C236*31</f>
        <v>1775.37</v>
      </c>
      <c r="H236" s="33">
        <f>Ocupacao_Calendario!E236*C236*30</f>
        <v>1618.5</v>
      </c>
      <c r="I236" s="33">
        <f>Ocupacao_Calendario!F236*C236*31</f>
        <v>1620.99</v>
      </c>
      <c r="J236" s="33">
        <f>Ocupacao_Calendario!G236*C236*30</f>
        <v>2091.6</v>
      </c>
      <c r="K236" s="33">
        <f>Ocupacao_Calendario!H236*C236*31</f>
        <v>1878.29</v>
      </c>
      <c r="L236" s="33">
        <f>Ocupacao_Calendario!I236*C236*31</f>
        <v>1904.02</v>
      </c>
      <c r="M236" s="33">
        <f>Ocupacao_Calendario!J236*C236*30</f>
        <v>2290.8</v>
      </c>
      <c r="N236" s="33">
        <f>Ocupacao_Calendario!K236*C236*31</f>
        <v>2392.89</v>
      </c>
      <c r="O236" s="33">
        <f>Ocupacao_Calendario!L236*C236*30</f>
        <v>1842.6</v>
      </c>
      <c r="P236" s="33">
        <f>Ocupacao_Calendario!M236*C236*31</f>
        <v>2006.94</v>
      </c>
      <c r="Q236" s="33">
        <f t="shared" si="1"/>
        <v>23847.56</v>
      </c>
      <c r="R236" s="33">
        <f>IFS(D236=2,vacation_home_main_costs!$M$2,D236=3,vacation_home_main_costs!$M$3,D236=4,vacation_home_main_costs!$M$4,D236=5,vacation_home_main_costs!$M$5,D236=6,vacation_home_main_costs!$M$6)</f>
        <v>40660</v>
      </c>
      <c r="S236" s="33">
        <f t="shared" si="18"/>
        <v>-16812.44</v>
      </c>
      <c r="T236" s="34" t="str">
        <f t="shared" si="3"/>
        <v>Prejuizo</v>
      </c>
    </row>
    <row r="237" ht="12.75" customHeight="1">
      <c r="A237" s="8">
        <v>1.2850773E7</v>
      </c>
      <c r="B237" s="30" t="s">
        <v>281</v>
      </c>
      <c r="C237" s="11">
        <v>85.0</v>
      </c>
      <c r="D237" s="24">
        <v>4.0</v>
      </c>
      <c r="E237" s="33">
        <f>Ocupacao_Calendario!B237*C237*31</f>
        <v>1791.8</v>
      </c>
      <c r="F237" s="33">
        <f>Ocupacao_Calendario!C237*C237*28</f>
        <v>2261</v>
      </c>
      <c r="G237" s="33">
        <f>Ocupacao_Calendario!D237*C237*31</f>
        <v>1343.85</v>
      </c>
      <c r="H237" s="33">
        <f>Ocupacao_Calendario!E237*C237*30</f>
        <v>1479</v>
      </c>
      <c r="I237" s="33">
        <f>Ocupacao_Calendario!F237*C237*31</f>
        <v>1949.9</v>
      </c>
      <c r="J237" s="33">
        <f>Ocupacao_Calendario!G237*C237*30</f>
        <v>2014.5</v>
      </c>
      <c r="K237" s="33">
        <f>Ocupacao_Calendario!H237*C237*31</f>
        <v>2635</v>
      </c>
      <c r="L237" s="33">
        <f>Ocupacao_Calendario!I237*C237*31</f>
        <v>2134.35</v>
      </c>
      <c r="M237" s="33">
        <f>Ocupacao_Calendario!J237*C237*30</f>
        <v>1861.5</v>
      </c>
      <c r="N237" s="33">
        <f>Ocupacao_Calendario!K237*C237*31</f>
        <v>2450.55</v>
      </c>
      <c r="O237" s="33">
        <f>Ocupacao_Calendario!L237*C237*30</f>
        <v>1836</v>
      </c>
      <c r="P237" s="33">
        <f>Ocupacao_Calendario!M237*C237*31</f>
        <v>2266.1</v>
      </c>
      <c r="Q237" s="33">
        <f t="shared" si="1"/>
        <v>24023.55</v>
      </c>
      <c r="R237" s="33">
        <f>IFS(D237=2,vacation_home_main_costs!$M$2,D237=3,vacation_home_main_costs!$M$3,D237=4,vacation_home_main_costs!$M$4,D237=5,vacation_home_main_costs!$M$5,D237=6,vacation_home_main_costs!$M$6)</f>
        <v>40660</v>
      </c>
      <c r="S237" s="33">
        <f t="shared" si="18"/>
        <v>-16636.45</v>
      </c>
      <c r="T237" s="34" t="str">
        <f t="shared" si="3"/>
        <v>Prejuizo</v>
      </c>
    </row>
    <row r="238" ht="12.75" customHeight="1">
      <c r="A238" s="8">
        <v>7591082.0</v>
      </c>
      <c r="B238" s="30" t="s">
        <v>282</v>
      </c>
      <c r="C238" s="11">
        <v>149.0</v>
      </c>
      <c r="D238" s="24">
        <v>3.0</v>
      </c>
      <c r="E238" s="33">
        <f>Ocupacao_Calendario!B238*C238*31</f>
        <v>2909.97</v>
      </c>
      <c r="F238" s="33">
        <f>Ocupacao_Calendario!C238*C238*28</f>
        <v>2878.68</v>
      </c>
      <c r="G238" s="33">
        <f>Ocupacao_Calendario!D238*C238*31</f>
        <v>2170.93</v>
      </c>
      <c r="H238" s="33">
        <f>Ocupacao_Calendario!E238*C238*30</f>
        <v>3754.8</v>
      </c>
      <c r="I238" s="33">
        <f>Ocupacao_Calendario!F238*C238*31</f>
        <v>3649.01</v>
      </c>
      <c r="J238" s="33">
        <f>Ocupacao_Calendario!G238*C238*30</f>
        <v>4470</v>
      </c>
      <c r="K238" s="33">
        <f>Ocupacao_Calendario!H238*C238*31</f>
        <v>4526.62</v>
      </c>
      <c r="L238" s="33">
        <f>Ocupacao_Calendario!I238*C238*31</f>
        <v>3418.06</v>
      </c>
      <c r="M238" s="33">
        <f>Ocupacao_Calendario!J238*C238*30</f>
        <v>3441.9</v>
      </c>
      <c r="N238" s="33">
        <f>Ocupacao_Calendario!K238*C238*31</f>
        <v>3510.44</v>
      </c>
      <c r="O238" s="33">
        <f>Ocupacao_Calendario!L238*C238*30</f>
        <v>4023</v>
      </c>
      <c r="P238" s="33">
        <f>Ocupacao_Calendario!M238*C238*31</f>
        <v>3649.01</v>
      </c>
      <c r="Q238" s="33">
        <f t="shared" si="1"/>
        <v>42402.42</v>
      </c>
      <c r="R238" s="33">
        <f>IFS(D238=2,vacation_home_main_costs!$M$2,D238=3,vacation_home_main_costs!$M$3,D238=4,vacation_home_main_costs!$M$4,D238=5,vacation_home_main_costs!$M$5,D238=6,vacation_home_main_costs!$M$6)</f>
        <v>34800</v>
      </c>
      <c r="S238" s="33">
        <f t="shared" si="18"/>
        <v>7602.42</v>
      </c>
      <c r="T238" s="34" t="str">
        <f t="shared" si="3"/>
        <v>Lucro</v>
      </c>
    </row>
    <row r="239" ht="12.75" customHeight="1">
      <c r="A239" s="8">
        <v>1.0884E7</v>
      </c>
      <c r="B239" s="30" t="s">
        <v>283</v>
      </c>
      <c r="C239" s="11">
        <v>137.0</v>
      </c>
      <c r="D239" s="24">
        <v>4.0</v>
      </c>
      <c r="E239" s="33">
        <f>Ocupacao_Calendario!B239*C239*31</f>
        <v>2845.49</v>
      </c>
      <c r="F239" s="33">
        <f>Ocupacao_Calendario!C239*C239*28</f>
        <v>3644.2</v>
      </c>
      <c r="G239" s="33">
        <f>Ocupacao_Calendario!D239*C239*31</f>
        <v>3100.31</v>
      </c>
      <c r="H239" s="33">
        <f>Ocupacao_Calendario!E239*C239*30</f>
        <v>2918.1</v>
      </c>
      <c r="I239" s="33">
        <f>Ocupacao_Calendario!F239*C239*31</f>
        <v>2548.2</v>
      </c>
      <c r="J239" s="33">
        <f>Ocupacao_Calendario!G239*C239*30</f>
        <v>3288</v>
      </c>
      <c r="K239" s="33">
        <f>Ocupacao_Calendario!H239*C239*31</f>
        <v>4204.53</v>
      </c>
      <c r="L239" s="33">
        <f>Ocupacao_Calendario!I239*C239*31</f>
        <v>4034.65</v>
      </c>
      <c r="M239" s="33">
        <f>Ocupacao_Calendario!J239*C239*30</f>
        <v>3246.9</v>
      </c>
      <c r="N239" s="33">
        <f>Ocupacao_Calendario!K239*C239*31</f>
        <v>3312.66</v>
      </c>
      <c r="O239" s="33">
        <f>Ocupacao_Calendario!L239*C239*30</f>
        <v>3616.8</v>
      </c>
      <c r="P239" s="33">
        <f>Ocupacao_Calendario!M239*C239*31</f>
        <v>3142.78</v>
      </c>
      <c r="Q239" s="33">
        <f t="shared" si="1"/>
        <v>39902.62</v>
      </c>
      <c r="R239" s="33">
        <f>IFS(D239=2,vacation_home_main_costs!$M$2,D239=3,vacation_home_main_costs!$M$3,D239=4,vacation_home_main_costs!$M$4,D239=5,vacation_home_main_costs!$M$5,D239=6,vacation_home_main_costs!$M$6)</f>
        <v>40660</v>
      </c>
      <c r="S239" s="33">
        <f t="shared" si="18"/>
        <v>-757.38</v>
      </c>
      <c r="T239" s="34" t="str">
        <f t="shared" si="3"/>
        <v>Prejuizo</v>
      </c>
    </row>
    <row r="240" ht="12.75" customHeight="1">
      <c r="A240" s="8">
        <v>1.899593E7</v>
      </c>
      <c r="B240" s="30" t="s">
        <v>284</v>
      </c>
      <c r="C240" s="11">
        <v>136.0</v>
      </c>
      <c r="D240" s="24">
        <v>5.0</v>
      </c>
      <c r="E240" s="33">
        <f>Ocupacao_Calendario!B240*C240*31</f>
        <v>3963.04</v>
      </c>
      <c r="F240" s="33">
        <f>Ocupacao_Calendario!C240*C240*28</f>
        <v>3617.6</v>
      </c>
      <c r="G240" s="33">
        <f>Ocupacao_Calendario!D240*C240*31</f>
        <v>2824.72</v>
      </c>
      <c r="H240" s="33">
        <f>Ocupacao_Calendario!E240*C240*30</f>
        <v>3304.8</v>
      </c>
      <c r="I240" s="33">
        <f>Ocupacao_Calendario!F240*C240*31</f>
        <v>3372.8</v>
      </c>
      <c r="J240" s="33">
        <f>Ocupacao_Calendario!G240*C240*30</f>
        <v>3753.6</v>
      </c>
      <c r="K240" s="33">
        <f>Ocupacao_Calendario!H240*C240*31</f>
        <v>3710.08</v>
      </c>
      <c r="L240" s="33">
        <f>Ocupacao_Calendario!I240*C240*31</f>
        <v>3541.44</v>
      </c>
      <c r="M240" s="33">
        <f>Ocupacao_Calendario!J240*C240*30</f>
        <v>3590.4</v>
      </c>
      <c r="N240" s="33">
        <f>Ocupacao_Calendario!K240*C240*31</f>
        <v>4131.68</v>
      </c>
      <c r="O240" s="33">
        <f>Ocupacao_Calendario!L240*C240*30</f>
        <v>2896.8</v>
      </c>
      <c r="P240" s="33">
        <f>Ocupacao_Calendario!M240*C240*31</f>
        <v>3499.28</v>
      </c>
      <c r="Q240" s="33">
        <f t="shared" si="1"/>
        <v>42206.24</v>
      </c>
      <c r="R240" s="33">
        <f>IFS(D240=2,vacation_home_main_costs!$M$2,D240=3,vacation_home_main_costs!$M$3,D240=4,vacation_home_main_costs!$M$4,D240=5,vacation_home_main_costs!$M$5,D240=6,vacation_home_main_costs!$M$6)</f>
        <v>45400</v>
      </c>
      <c r="S240" s="33">
        <f t="shared" si="18"/>
        <v>-3193.76</v>
      </c>
      <c r="T240" s="34" t="str">
        <f t="shared" si="3"/>
        <v>Prejuizo</v>
      </c>
    </row>
    <row r="241" ht="12.75" customHeight="1">
      <c r="A241" s="8">
        <v>4580517.0</v>
      </c>
      <c r="B241" s="30" t="s">
        <v>285</v>
      </c>
      <c r="C241" s="11">
        <v>129.0</v>
      </c>
      <c r="D241" s="24">
        <v>4.0</v>
      </c>
      <c r="E241" s="33">
        <f>Ocupacao_Calendario!B241*C241*31</f>
        <v>3959.01</v>
      </c>
      <c r="F241" s="33">
        <f>Ocupacao_Calendario!C241*C241*28</f>
        <v>3359.16</v>
      </c>
      <c r="G241" s="33">
        <f>Ocupacao_Calendario!D241*C241*31</f>
        <v>1839.54</v>
      </c>
      <c r="H241" s="33">
        <f>Ocupacao_Calendario!E241*C241*30</f>
        <v>3328.2</v>
      </c>
      <c r="I241" s="33">
        <f>Ocupacao_Calendario!F241*C241*31</f>
        <v>1999.5</v>
      </c>
      <c r="J241" s="33">
        <f>Ocupacao_Calendario!G241*C241*30</f>
        <v>2786.4</v>
      </c>
      <c r="K241" s="33">
        <f>Ocupacao_Calendario!H241*C241*31</f>
        <v>2999.25</v>
      </c>
      <c r="L241" s="33">
        <f>Ocupacao_Calendario!I241*C241*31</f>
        <v>2959.26</v>
      </c>
      <c r="M241" s="33">
        <f>Ocupacao_Calendario!J241*C241*30</f>
        <v>2979.9</v>
      </c>
      <c r="N241" s="33">
        <f>Ocupacao_Calendario!K241*C241*31</f>
        <v>3479.13</v>
      </c>
      <c r="O241" s="33">
        <f>Ocupacao_Calendario!L241*C241*30</f>
        <v>3599.1</v>
      </c>
      <c r="P241" s="33">
        <f>Ocupacao_Calendario!M241*C241*31</f>
        <v>3759.06</v>
      </c>
      <c r="Q241" s="33">
        <f t="shared" si="1"/>
        <v>37047.51</v>
      </c>
      <c r="R241" s="33">
        <f>IFS(D241=2,vacation_home_main_costs!$M$2,D241=3,vacation_home_main_costs!$M$3,D241=4,vacation_home_main_costs!$M$4,D241=5,vacation_home_main_costs!$M$5,D241=6,vacation_home_main_costs!$M$6)</f>
        <v>40660</v>
      </c>
      <c r="S241" s="33">
        <f t="shared" si="18"/>
        <v>-3612.49</v>
      </c>
      <c r="T241" s="34" t="str">
        <f t="shared" si="3"/>
        <v>Prejuizo</v>
      </c>
    </row>
    <row r="242" ht="12.75" customHeight="1">
      <c r="A242" s="8">
        <v>1.0772045E7</v>
      </c>
      <c r="B242" s="30" t="s">
        <v>286</v>
      </c>
      <c r="C242" s="11">
        <v>129.0</v>
      </c>
      <c r="D242" s="24">
        <v>4.0</v>
      </c>
      <c r="E242" s="33">
        <f>Ocupacao_Calendario!B242*C242*31</f>
        <v>3439.14</v>
      </c>
      <c r="F242" s="33">
        <f>Ocupacao_Calendario!C242*C242*28</f>
        <v>2600.64</v>
      </c>
      <c r="G242" s="33">
        <f>Ocupacao_Calendario!D242*C242*31</f>
        <v>2759.31</v>
      </c>
      <c r="H242" s="33">
        <f>Ocupacao_Calendario!E242*C242*30</f>
        <v>3250.8</v>
      </c>
      <c r="I242" s="33">
        <f>Ocupacao_Calendario!F242*C242*31</f>
        <v>2159.46</v>
      </c>
      <c r="J242" s="33">
        <f>Ocupacao_Calendario!G242*C242*30</f>
        <v>3444.3</v>
      </c>
      <c r="K242" s="33">
        <f>Ocupacao_Calendario!H242*C242*31</f>
        <v>3799.05</v>
      </c>
      <c r="L242" s="33">
        <f>Ocupacao_Calendario!I242*C242*31</f>
        <v>3639.09</v>
      </c>
      <c r="M242" s="33">
        <f>Ocupacao_Calendario!J242*C242*30</f>
        <v>3405.6</v>
      </c>
      <c r="N242" s="33">
        <f>Ocupacao_Calendario!K242*C242*31</f>
        <v>3999</v>
      </c>
      <c r="O242" s="33">
        <f>Ocupacao_Calendario!L242*C242*30</f>
        <v>3792.6</v>
      </c>
      <c r="P242" s="33">
        <f>Ocupacao_Calendario!M242*C242*31</f>
        <v>3239.19</v>
      </c>
      <c r="Q242" s="33">
        <f t="shared" si="1"/>
        <v>39528.18</v>
      </c>
      <c r="R242" s="33">
        <f>IFS(D242=2,vacation_home_main_costs!$M$2,D242=3,vacation_home_main_costs!$M$3,D242=4,vacation_home_main_costs!$M$4,D242=5,vacation_home_main_costs!$M$5,D242=6,vacation_home_main_costs!$M$6)</f>
        <v>40660</v>
      </c>
      <c r="S242" s="33">
        <f t="shared" si="18"/>
        <v>-1131.82</v>
      </c>
      <c r="T242" s="34" t="str">
        <f t="shared" si="3"/>
        <v>Prejuizo</v>
      </c>
    </row>
    <row r="243" ht="12.75" customHeight="1">
      <c r="A243" s="8">
        <v>1.6480744E7</v>
      </c>
      <c r="B243" s="30" t="s">
        <v>287</v>
      </c>
      <c r="C243" s="11">
        <v>278.0</v>
      </c>
      <c r="D243" s="24">
        <v>6.0</v>
      </c>
      <c r="E243" s="33">
        <f>Ocupacao_Calendario!B243*C243*31</f>
        <v>7066.76</v>
      </c>
      <c r="F243" s="33">
        <f>Ocupacao_Calendario!C243*C243*28</f>
        <v>6694.24</v>
      </c>
      <c r="G243" s="33">
        <f>Ocupacao_Calendario!D243*C243*31</f>
        <v>5429.34</v>
      </c>
      <c r="H243" s="33">
        <f>Ocupacao_Calendario!E243*C243*30</f>
        <v>5587.8</v>
      </c>
      <c r="I243" s="33">
        <f>Ocupacao_Calendario!F243*C243*31</f>
        <v>5687.88</v>
      </c>
      <c r="J243" s="33">
        <f>Ocupacao_Calendario!G243*C243*30</f>
        <v>6588.6</v>
      </c>
      <c r="K243" s="33">
        <f>Ocupacao_Calendario!H243*C243*31</f>
        <v>8359.46</v>
      </c>
      <c r="L243" s="33">
        <f>Ocupacao_Calendario!I243*C243*31</f>
        <v>5946.42</v>
      </c>
      <c r="M243" s="33">
        <f>Ocupacao_Calendario!J243*C243*30</f>
        <v>7422.6</v>
      </c>
      <c r="N243" s="33">
        <f>Ocupacao_Calendario!K243*C243*31</f>
        <v>6463.5</v>
      </c>
      <c r="O243" s="33">
        <f>Ocupacao_Calendario!L243*C243*30</f>
        <v>6171.6</v>
      </c>
      <c r="P243" s="33">
        <f>Ocupacao_Calendario!M243*C243*31</f>
        <v>8445.64</v>
      </c>
      <c r="Q243" s="33">
        <f t="shared" si="1"/>
        <v>79863.84</v>
      </c>
      <c r="R243" s="33">
        <f>IFS(D243=2,vacation_home_main_costs!$M$2,D243=3,vacation_home_main_costs!$M$3,D243=4,vacation_home_main_costs!$M$4,D243=5,vacation_home_main_costs!$M$5,D243=6,vacation_home_main_costs!$M$6)</f>
        <v>51900</v>
      </c>
      <c r="S243" s="33">
        <f t="shared" si="18"/>
        <v>27963.84</v>
      </c>
      <c r="T243" s="34" t="str">
        <f t="shared" si="3"/>
        <v>Lucro</v>
      </c>
    </row>
    <row r="244" ht="12.75" customHeight="1">
      <c r="A244" s="8">
        <v>2.0215417E7</v>
      </c>
      <c r="B244" s="30" t="s">
        <v>288</v>
      </c>
      <c r="C244" s="11">
        <v>150.0</v>
      </c>
      <c r="D244" s="24">
        <v>5.0</v>
      </c>
      <c r="E244" s="33">
        <f>Ocupacao_Calendario!B244*C244*31</f>
        <v>3720</v>
      </c>
      <c r="F244" s="33">
        <f>Ocupacao_Calendario!C244*C244*28</f>
        <v>3906</v>
      </c>
      <c r="G244" s="33">
        <f>Ocupacao_Calendario!D244*C244*31</f>
        <v>3255</v>
      </c>
      <c r="H244" s="33">
        <f>Ocupacao_Calendario!E244*C244*30</f>
        <v>2475</v>
      </c>
      <c r="I244" s="33">
        <f>Ocupacao_Calendario!F244*C244*31</f>
        <v>2790</v>
      </c>
      <c r="J244" s="33">
        <f>Ocupacao_Calendario!G244*C244*30</f>
        <v>3150</v>
      </c>
      <c r="K244" s="33">
        <f>Ocupacao_Calendario!H244*C244*31</f>
        <v>4464</v>
      </c>
      <c r="L244" s="33">
        <f>Ocupacao_Calendario!I244*C244*31</f>
        <v>3999</v>
      </c>
      <c r="M244" s="33">
        <f>Ocupacao_Calendario!J244*C244*30</f>
        <v>3780</v>
      </c>
      <c r="N244" s="33">
        <f>Ocupacao_Calendario!K244*C244*31</f>
        <v>3813</v>
      </c>
      <c r="O244" s="33">
        <f>Ocupacao_Calendario!L244*C244*30</f>
        <v>3330</v>
      </c>
      <c r="P244" s="33">
        <f>Ocupacao_Calendario!M244*C244*31</f>
        <v>3673.5</v>
      </c>
      <c r="Q244" s="33">
        <f t="shared" si="1"/>
        <v>42355.5</v>
      </c>
      <c r="R244" s="33">
        <f>IFS(D244=2,vacation_home_main_costs!$M$2,D244=3,vacation_home_main_costs!$M$3,D244=4,vacation_home_main_costs!$M$4,D244=5,vacation_home_main_costs!$M$5,D244=6,vacation_home_main_costs!$M$6)</f>
        <v>45400</v>
      </c>
      <c r="S244" s="33">
        <f t="shared" si="18"/>
        <v>-3044.5</v>
      </c>
      <c r="T244" s="34" t="str">
        <f t="shared" si="3"/>
        <v>Prejuizo</v>
      </c>
    </row>
    <row r="245" ht="12.75" customHeight="1">
      <c r="A245" s="8">
        <v>1.3399092E7</v>
      </c>
      <c r="B245" s="30" t="s">
        <v>289</v>
      </c>
      <c r="C245" s="11">
        <v>109.0</v>
      </c>
      <c r="D245" s="24">
        <v>4.0</v>
      </c>
      <c r="E245" s="33">
        <f>Ocupacao_Calendario!B245*C245*31</f>
        <v>3041.1</v>
      </c>
      <c r="F245" s="33">
        <f>Ocupacao_Calendario!C245*C245*28</f>
        <v>2533.16</v>
      </c>
      <c r="G245" s="33">
        <f>Ocupacao_Calendario!D245*C245*31</f>
        <v>1959.82</v>
      </c>
      <c r="H245" s="33">
        <f>Ocupacao_Calendario!E245*C245*30</f>
        <v>2321.7</v>
      </c>
      <c r="I245" s="33">
        <f>Ocupacao_Calendario!F245*C245*31</f>
        <v>2635.62</v>
      </c>
      <c r="J245" s="33">
        <f>Ocupacao_Calendario!G245*C245*30</f>
        <v>2419.8</v>
      </c>
      <c r="K245" s="33">
        <f>Ocupacao_Calendario!H245*C245*31</f>
        <v>2973.52</v>
      </c>
      <c r="L245" s="33">
        <f>Ocupacao_Calendario!I245*C245*31</f>
        <v>2770.78</v>
      </c>
      <c r="M245" s="33">
        <f>Ocupacao_Calendario!J245*C245*30</f>
        <v>2975.7</v>
      </c>
      <c r="N245" s="33">
        <f>Ocupacao_Calendario!K245*C245*31</f>
        <v>2872.15</v>
      </c>
      <c r="O245" s="33">
        <f>Ocupacao_Calendario!L245*C245*30</f>
        <v>2910.3</v>
      </c>
      <c r="P245" s="33">
        <f>Ocupacao_Calendario!M245*C245*31</f>
        <v>2770.78</v>
      </c>
      <c r="Q245" s="33">
        <f t="shared" si="1"/>
        <v>32184.43</v>
      </c>
      <c r="R245" s="33">
        <f>IFS(D245=2,vacation_home_main_costs!$M$2,D245=3,vacation_home_main_costs!$M$3,D245=4,vacation_home_main_costs!$M$4,D245=5,vacation_home_main_costs!$M$5,D245=6,vacation_home_main_costs!$M$6)</f>
        <v>40660</v>
      </c>
      <c r="S245" s="33">
        <f t="shared" si="18"/>
        <v>-8475.57</v>
      </c>
      <c r="T245" s="34" t="str">
        <f t="shared" si="3"/>
        <v>Prejuizo</v>
      </c>
    </row>
    <row r="246" ht="12.75" customHeight="1">
      <c r="A246" s="8">
        <v>1.3142447E7</v>
      </c>
      <c r="B246" s="30" t="s">
        <v>290</v>
      </c>
      <c r="C246" s="17">
        <v>219.0</v>
      </c>
      <c r="D246" s="24">
        <v>6.0</v>
      </c>
      <c r="E246" s="33">
        <f>Ocupacao_Calendario!B246*C246*31</f>
        <v>4684.41</v>
      </c>
      <c r="F246" s="33">
        <f>Ocupacao_Calendario!C246*C246*28</f>
        <v>4660.32</v>
      </c>
      <c r="G246" s="33">
        <f>Ocupacao_Calendario!D246*C246*31</f>
        <v>5091.75</v>
      </c>
      <c r="H246" s="33">
        <f>Ocupacao_Calendario!E246*C246*30</f>
        <v>5847.3</v>
      </c>
      <c r="I246" s="33">
        <f>Ocupacao_Calendario!F246*C246*31</f>
        <v>5295.42</v>
      </c>
      <c r="J246" s="33">
        <f>Ocupacao_Calendario!G246*C246*30</f>
        <v>6372.9</v>
      </c>
      <c r="K246" s="33">
        <f>Ocupacao_Calendario!H246*C246*31</f>
        <v>5566.98</v>
      </c>
      <c r="L246" s="33">
        <f>Ocupacao_Calendario!I246*C246*31</f>
        <v>5906.43</v>
      </c>
      <c r="M246" s="33">
        <f>Ocupacao_Calendario!J246*C246*30</f>
        <v>6372.9</v>
      </c>
      <c r="N246" s="33">
        <f>Ocupacao_Calendario!K246*C246*31</f>
        <v>5363.31</v>
      </c>
      <c r="O246" s="33">
        <f>Ocupacao_Calendario!L246*C246*30</f>
        <v>5190.3</v>
      </c>
      <c r="P246" s="33">
        <f>Ocupacao_Calendario!M246*C246*31</f>
        <v>6042.21</v>
      </c>
      <c r="Q246" s="33">
        <f t="shared" si="1"/>
        <v>66394.23</v>
      </c>
      <c r="R246" s="33">
        <f>IFS(D246=2,vacation_home_main_costs!$M$2,D246=3,vacation_home_main_costs!$M$3,D246=4,vacation_home_main_costs!$M$4,D246=5,vacation_home_main_costs!$M$5,D246=6,vacation_home_main_costs!$M$6)</f>
        <v>51900</v>
      </c>
      <c r="S246" s="33">
        <f t="shared" si="18"/>
        <v>14494.23</v>
      </c>
      <c r="T246" s="34" t="str">
        <f t="shared" si="3"/>
        <v>Lucro</v>
      </c>
    </row>
    <row r="247" ht="12.75" customHeight="1">
      <c r="A247" s="8">
        <v>2.0362503E7</v>
      </c>
      <c r="B247" s="30" t="s">
        <v>291</v>
      </c>
      <c r="C247" s="11">
        <v>135.0</v>
      </c>
      <c r="D247" s="24">
        <v>2.0</v>
      </c>
      <c r="E247" s="33">
        <f>Ocupacao_Calendario!B247*C247*31</f>
        <v>3682.8</v>
      </c>
      <c r="F247" s="33">
        <f>Ocupacao_Calendario!C247*C247*28</f>
        <v>2608.2</v>
      </c>
      <c r="G247" s="33">
        <f>Ocupacao_Calendario!D247*C247*31</f>
        <v>3348</v>
      </c>
      <c r="H247" s="33">
        <f>Ocupacao_Calendario!E247*C247*30</f>
        <v>3564</v>
      </c>
      <c r="I247" s="33">
        <f>Ocupacao_Calendario!F247*C247*31</f>
        <v>2092.5</v>
      </c>
      <c r="J247" s="33">
        <f>Ocupacao_Calendario!G247*C247*30</f>
        <v>3118.5</v>
      </c>
      <c r="K247" s="33">
        <f>Ocupacao_Calendario!H247*C247*31</f>
        <v>3892.05</v>
      </c>
      <c r="L247" s="33">
        <f>Ocupacao_Calendario!I247*C247*31</f>
        <v>2929.5</v>
      </c>
      <c r="M247" s="33">
        <f>Ocupacao_Calendario!J247*C247*30</f>
        <v>3604.5</v>
      </c>
      <c r="N247" s="33">
        <f>Ocupacao_Calendario!K247*C247*31</f>
        <v>3850.2</v>
      </c>
      <c r="O247" s="33">
        <f>Ocupacao_Calendario!L247*C247*30</f>
        <v>2997</v>
      </c>
      <c r="P247" s="33">
        <f>Ocupacao_Calendario!M247*C247*31</f>
        <v>3557.25</v>
      </c>
      <c r="Q247" s="33">
        <f t="shared" si="1"/>
        <v>39244.5</v>
      </c>
      <c r="R247" s="33">
        <f>IFS(D247=2,vacation_home_main_costs!$M$2,D247=3,vacation_home_main_costs!$M$3,D247=4,vacation_home_main_costs!$M$4,D247=5,vacation_home_main_costs!$M$5,D247=6,vacation_home_main_costs!$M$6)</f>
        <v>31100</v>
      </c>
      <c r="S247" s="33">
        <f t="shared" si="18"/>
        <v>8144.5</v>
      </c>
      <c r="T247" s="34" t="str">
        <f t="shared" si="3"/>
        <v>Lucro</v>
      </c>
    </row>
    <row r="248" ht="12.75" customHeight="1">
      <c r="A248" s="8">
        <v>2.2562267E7</v>
      </c>
      <c r="B248" s="30" t="s">
        <v>292</v>
      </c>
      <c r="C248" s="11">
        <v>100.0</v>
      </c>
      <c r="D248" s="24">
        <v>4.0</v>
      </c>
      <c r="E248" s="33">
        <f>Ocupacao_Calendario!B248*C248*31</f>
        <v>1891</v>
      </c>
      <c r="F248" s="33">
        <f>Ocupacao_Calendario!C248*C248*28</f>
        <v>1932</v>
      </c>
      <c r="G248" s="33">
        <f>Ocupacao_Calendario!D248*C248*31</f>
        <v>2046</v>
      </c>
      <c r="H248" s="33">
        <f>Ocupacao_Calendario!E248*C248*30</f>
        <v>2730</v>
      </c>
      <c r="I248" s="33">
        <f>Ocupacao_Calendario!F248*C248*31</f>
        <v>1953</v>
      </c>
      <c r="J248" s="33">
        <f>Ocupacao_Calendario!G248*C248*30</f>
        <v>2970</v>
      </c>
      <c r="K248" s="33">
        <f>Ocupacao_Calendario!H248*C248*31</f>
        <v>2294</v>
      </c>
      <c r="L248" s="33">
        <f>Ocupacao_Calendario!I248*C248*31</f>
        <v>2728</v>
      </c>
      <c r="M248" s="33">
        <f>Ocupacao_Calendario!J248*C248*30</f>
        <v>2340</v>
      </c>
      <c r="N248" s="33">
        <f>Ocupacao_Calendario!K248*C248*31</f>
        <v>2542</v>
      </c>
      <c r="O248" s="33">
        <f>Ocupacao_Calendario!L248*C248*30</f>
        <v>2640</v>
      </c>
      <c r="P248" s="33">
        <f>Ocupacao_Calendario!M248*C248*31</f>
        <v>2945</v>
      </c>
      <c r="Q248" s="33">
        <f t="shared" si="1"/>
        <v>29011</v>
      </c>
      <c r="R248" s="33">
        <f>IFS(D248=2,vacation_home_main_costs!$M$2,D248=3,vacation_home_main_costs!$M$3,D248=4,vacation_home_main_costs!$M$4,D248=5,vacation_home_main_costs!$M$5,D248=6,vacation_home_main_costs!$M$6)</f>
        <v>40660</v>
      </c>
      <c r="S248" s="33">
        <f t="shared" si="18"/>
        <v>-11649</v>
      </c>
      <c r="T248" s="34" t="str">
        <f t="shared" si="3"/>
        <v>Prejuizo</v>
      </c>
    </row>
    <row r="249" ht="12.75" customHeight="1">
      <c r="A249" s="8">
        <v>1554966.0</v>
      </c>
      <c r="B249" s="30" t="s">
        <v>293</v>
      </c>
      <c r="C249" s="11">
        <v>125.0</v>
      </c>
      <c r="D249" s="24">
        <v>4.0</v>
      </c>
      <c r="E249" s="33">
        <f>Ocupacao_Calendario!B249*C249*31</f>
        <v>3138.75</v>
      </c>
      <c r="F249" s="33">
        <f>Ocupacao_Calendario!C249*C249*28</f>
        <v>2695</v>
      </c>
      <c r="G249" s="33">
        <f>Ocupacao_Calendario!D249*C249*31</f>
        <v>3332.5</v>
      </c>
      <c r="H249" s="33">
        <f>Ocupacao_Calendario!E249*C249*30</f>
        <v>3300</v>
      </c>
      <c r="I249" s="33">
        <f>Ocupacao_Calendario!F249*C249*31</f>
        <v>1898.75</v>
      </c>
      <c r="J249" s="33">
        <f>Ocupacao_Calendario!G249*C249*30</f>
        <v>3600</v>
      </c>
      <c r="K249" s="33">
        <f>Ocupacao_Calendario!H249*C249*31</f>
        <v>3177.5</v>
      </c>
      <c r="L249" s="33">
        <f>Ocupacao_Calendario!I249*C249*31</f>
        <v>2712.5</v>
      </c>
      <c r="M249" s="33">
        <f>Ocupacao_Calendario!J249*C249*30</f>
        <v>3637.5</v>
      </c>
      <c r="N249" s="33">
        <f>Ocupacao_Calendario!K249*C249*31</f>
        <v>3138.75</v>
      </c>
      <c r="O249" s="33">
        <f>Ocupacao_Calendario!L249*C249*30</f>
        <v>2662.5</v>
      </c>
      <c r="P249" s="33">
        <f>Ocupacao_Calendario!M249*C249*31</f>
        <v>3797.5</v>
      </c>
      <c r="Q249" s="33">
        <f t="shared" si="1"/>
        <v>37091.25</v>
      </c>
      <c r="R249" s="33">
        <f>IFS(D249=2,vacation_home_main_costs!$M$2,D249=3,vacation_home_main_costs!$M$3,D249=4,vacation_home_main_costs!$M$4,D249=5,vacation_home_main_costs!$M$5,D249=6,vacation_home_main_costs!$M$6)</f>
        <v>40660</v>
      </c>
      <c r="S249" s="33">
        <f t="shared" si="18"/>
        <v>-3568.75</v>
      </c>
      <c r="T249" s="34" t="str">
        <f t="shared" si="3"/>
        <v>Prejuizo</v>
      </c>
    </row>
    <row r="250" ht="12.75" customHeight="1">
      <c r="A250" s="8">
        <v>1.9055273E7</v>
      </c>
      <c r="B250" s="30" t="s">
        <v>294</v>
      </c>
      <c r="C250" s="11">
        <v>160.0</v>
      </c>
      <c r="D250" s="24">
        <v>5.0</v>
      </c>
      <c r="E250" s="33">
        <f>Ocupacao_Calendario!B250*C250*31</f>
        <v>3819.2</v>
      </c>
      <c r="F250" s="33">
        <f>Ocupacao_Calendario!C250*C250*28</f>
        <v>4345.6</v>
      </c>
      <c r="G250" s="33">
        <f>Ocupacao_Calendario!D250*C250*31</f>
        <v>2480</v>
      </c>
      <c r="H250" s="33">
        <f>Ocupacao_Calendario!E250*C250*30</f>
        <v>3360</v>
      </c>
      <c r="I250" s="33">
        <f>Ocupacao_Calendario!F250*C250*31</f>
        <v>1884.8</v>
      </c>
      <c r="J250" s="33">
        <f>Ocupacao_Calendario!G250*C250*30</f>
        <v>3840</v>
      </c>
      <c r="K250" s="33">
        <f>Ocupacao_Calendario!H250*C250*31</f>
        <v>3968</v>
      </c>
      <c r="L250" s="33">
        <f>Ocupacao_Calendario!I250*C250*31</f>
        <v>4116.8</v>
      </c>
      <c r="M250" s="33">
        <f>Ocupacao_Calendario!J250*C250*30</f>
        <v>4656</v>
      </c>
      <c r="N250" s="33">
        <f>Ocupacao_Calendario!K250*C250*31</f>
        <v>3620.8</v>
      </c>
      <c r="O250" s="33">
        <f>Ocupacao_Calendario!L250*C250*30</f>
        <v>4272</v>
      </c>
      <c r="P250" s="33">
        <f>Ocupacao_Calendario!M250*C250*31</f>
        <v>4960</v>
      </c>
      <c r="Q250" s="33">
        <f t="shared" si="1"/>
        <v>45323.2</v>
      </c>
      <c r="R250" s="33">
        <f>IFS(D250=2,vacation_home_main_costs!$M$2,D250=3,vacation_home_main_costs!$M$3,D250=4,vacation_home_main_costs!$M$4,D250=5,vacation_home_main_costs!$M$5,D250=6,vacation_home_main_costs!$M$6)</f>
        <v>45400</v>
      </c>
      <c r="S250" s="33">
        <f t="shared" si="18"/>
        <v>-76.8</v>
      </c>
      <c r="T250" s="34" t="str">
        <f t="shared" si="3"/>
        <v>Prejuizo</v>
      </c>
    </row>
    <row r="251" ht="12.75" customHeight="1">
      <c r="A251" s="8">
        <v>2.1026548E7</v>
      </c>
      <c r="B251" s="30" t="s">
        <v>295</v>
      </c>
      <c r="C251" s="11">
        <v>149.0</v>
      </c>
      <c r="D251" s="24">
        <v>4.0</v>
      </c>
      <c r="E251" s="33">
        <f>Ocupacao_Calendario!B251*C251*31</f>
        <v>4341.86</v>
      </c>
      <c r="F251" s="33">
        <f>Ocupacao_Calendario!C251*C251*28</f>
        <v>2962.12</v>
      </c>
      <c r="G251" s="33">
        <f>Ocupacao_Calendario!D251*C251*31</f>
        <v>3833.77</v>
      </c>
      <c r="H251" s="33">
        <f>Ocupacao_Calendario!E251*C251*30</f>
        <v>2950.2</v>
      </c>
      <c r="I251" s="33">
        <f>Ocupacao_Calendario!F251*C251*31</f>
        <v>2771.4</v>
      </c>
      <c r="J251" s="33">
        <f>Ocupacao_Calendario!G251*C251*30</f>
        <v>3486.6</v>
      </c>
      <c r="K251" s="33">
        <f>Ocupacao_Calendario!H251*C251*31</f>
        <v>4572.81</v>
      </c>
      <c r="L251" s="33">
        <f>Ocupacao_Calendario!I251*C251*31</f>
        <v>3325.68</v>
      </c>
      <c r="M251" s="33">
        <f>Ocupacao_Calendario!J251*C251*30</f>
        <v>3933.6</v>
      </c>
      <c r="N251" s="33">
        <f>Ocupacao_Calendario!K251*C251*31</f>
        <v>3695.2</v>
      </c>
      <c r="O251" s="33">
        <f>Ocupacao_Calendario!L251*C251*30</f>
        <v>3620.7</v>
      </c>
      <c r="P251" s="33">
        <f>Ocupacao_Calendario!M251*C251*31</f>
        <v>3649.01</v>
      </c>
      <c r="Q251" s="33">
        <f t="shared" si="1"/>
        <v>43142.95</v>
      </c>
      <c r="R251" s="33">
        <f>IFS(D251=2,vacation_home_main_costs!$M$2,D251=3,vacation_home_main_costs!$M$3,D251=4,vacation_home_main_costs!$M$4,D251=5,vacation_home_main_costs!$M$5,D251=6,vacation_home_main_costs!$M$6)</f>
        <v>40660</v>
      </c>
      <c r="S251" s="33">
        <f t="shared" si="18"/>
        <v>2482.95</v>
      </c>
      <c r="T251" s="34" t="str">
        <f t="shared" si="3"/>
        <v>Lucro</v>
      </c>
    </row>
    <row r="252" ht="12.75" customHeight="1">
      <c r="A252" s="8">
        <v>2.3204544E7</v>
      </c>
      <c r="B252" s="30" t="s">
        <v>296</v>
      </c>
      <c r="C252" s="11">
        <v>160.0</v>
      </c>
      <c r="D252" s="24">
        <v>7.0</v>
      </c>
      <c r="E252" s="33">
        <f>Ocupacao_Calendario!B252*C252*31</f>
        <v>3571.2</v>
      </c>
      <c r="F252" s="33">
        <f>Ocupacao_Calendario!C252*C252*28</f>
        <v>4435.2</v>
      </c>
      <c r="G252" s="33">
        <f>Ocupacao_Calendario!D252*C252*31</f>
        <v>4116.8</v>
      </c>
      <c r="H252" s="33">
        <f>Ocupacao_Calendario!E252*C252*30</f>
        <v>2304</v>
      </c>
      <c r="I252" s="33">
        <f>Ocupacao_Calendario!F252*C252*31</f>
        <v>3273.6</v>
      </c>
      <c r="J252" s="33">
        <f>Ocupacao_Calendario!G252*C252*30</f>
        <v>4176</v>
      </c>
      <c r="K252" s="33">
        <f>Ocupacao_Calendario!H252*C252*31</f>
        <v>4017.6</v>
      </c>
      <c r="L252" s="33">
        <f>Ocupacao_Calendario!I252*C252*31</f>
        <v>4960</v>
      </c>
      <c r="M252" s="33">
        <f>Ocupacao_Calendario!J252*C252*30</f>
        <v>4032</v>
      </c>
      <c r="N252" s="33">
        <f>Ocupacao_Calendario!K252*C252*31</f>
        <v>4067.2</v>
      </c>
      <c r="O252" s="33">
        <f>Ocupacao_Calendario!L252*C252*30</f>
        <v>4512</v>
      </c>
      <c r="P252" s="33">
        <f>Ocupacao_Calendario!M252*C252*31</f>
        <v>3372.8</v>
      </c>
      <c r="Q252" s="33">
        <f t="shared" si="1"/>
        <v>46838.4</v>
      </c>
      <c r="R252" s="37" t="str">
        <f>IFS(D252=2,vacation_home_main_costs!$M$2,D252=3,vacation_home_main_costs!$M$3,D252=4,vacation_home_main_costs!$M$4,D252=5,vacation_home_main_costs!$M$5,D252=6,vacation_home_main_costs!$M$6)</f>
        <v>#N/A</v>
      </c>
      <c r="S252" s="38" t="s">
        <v>55</v>
      </c>
      <c r="T252" s="34" t="str">
        <f t="shared" si="3"/>
        <v>Lucro</v>
      </c>
    </row>
    <row r="253" ht="12.75" customHeight="1">
      <c r="A253" s="8">
        <v>2.1765022E7</v>
      </c>
      <c r="B253" s="30" t="s">
        <v>297</v>
      </c>
      <c r="C253" s="11">
        <v>169.0</v>
      </c>
      <c r="D253" s="24">
        <v>4.0</v>
      </c>
      <c r="E253" s="33">
        <f>Ocupacao_Calendario!B253*C253*31</f>
        <v>5134.22</v>
      </c>
      <c r="F253" s="33">
        <f>Ocupacao_Calendario!C253*C253*28</f>
        <v>4495.4</v>
      </c>
      <c r="G253" s="33">
        <f>Ocupacao_Calendario!D253*C253*31</f>
        <v>3091.01</v>
      </c>
      <c r="H253" s="33">
        <f>Ocupacao_Calendario!E253*C253*30</f>
        <v>3549</v>
      </c>
      <c r="I253" s="33">
        <f>Ocupacao_Calendario!F253*C253*31</f>
        <v>3614.91</v>
      </c>
      <c r="J253" s="33">
        <f>Ocupacao_Calendario!G253*C253*30</f>
        <v>4613.7</v>
      </c>
      <c r="K253" s="33">
        <f>Ocupacao_Calendario!H253*C253*31</f>
        <v>5239</v>
      </c>
      <c r="L253" s="33">
        <f>Ocupacao_Calendario!I253*C253*31</f>
        <v>3719.69</v>
      </c>
      <c r="M253" s="33">
        <f>Ocupacao_Calendario!J253*C253*30</f>
        <v>4461.6</v>
      </c>
      <c r="N253" s="33">
        <f>Ocupacao_Calendario!K253*C253*31</f>
        <v>4767.49</v>
      </c>
      <c r="O253" s="33">
        <f>Ocupacao_Calendario!L253*C253*30</f>
        <v>4461.6</v>
      </c>
      <c r="P253" s="33">
        <f>Ocupacao_Calendario!M253*C253*31</f>
        <v>4715.1</v>
      </c>
      <c r="Q253" s="33">
        <f t="shared" si="1"/>
        <v>51862.72</v>
      </c>
      <c r="R253" s="33">
        <f>IFS(D253=2,vacation_home_main_costs!$M$2,D253=3,vacation_home_main_costs!$M$3,D253=4,vacation_home_main_costs!$M$4,D253=5,vacation_home_main_costs!$M$5,D253=6,vacation_home_main_costs!$M$6)</f>
        <v>40660</v>
      </c>
      <c r="S253" s="33">
        <f t="shared" ref="S253:S379" si="19">Q253-R253</f>
        <v>11202.72</v>
      </c>
      <c r="T253" s="34" t="str">
        <f t="shared" si="3"/>
        <v>Lucro</v>
      </c>
    </row>
    <row r="254" ht="12.75" customHeight="1">
      <c r="A254" s="8">
        <v>1.3061503E7</v>
      </c>
      <c r="B254" s="30" t="s">
        <v>298</v>
      </c>
      <c r="C254" s="11">
        <v>125.0</v>
      </c>
      <c r="D254" s="24">
        <v>4.0</v>
      </c>
      <c r="E254" s="33">
        <f>Ocupacao_Calendario!B254*C254*31</f>
        <v>3565</v>
      </c>
      <c r="F254" s="33">
        <f>Ocupacao_Calendario!C254*C254*28</f>
        <v>2590</v>
      </c>
      <c r="G254" s="33">
        <f>Ocupacao_Calendario!D254*C254*31</f>
        <v>3293.75</v>
      </c>
      <c r="H254" s="33">
        <f>Ocupacao_Calendario!E254*C254*30</f>
        <v>1687.5</v>
      </c>
      <c r="I254" s="33">
        <f>Ocupacao_Calendario!F254*C254*31</f>
        <v>1550</v>
      </c>
      <c r="J254" s="33">
        <f>Ocupacao_Calendario!G254*C254*30</f>
        <v>3150</v>
      </c>
      <c r="K254" s="33">
        <f>Ocupacao_Calendario!H254*C254*31</f>
        <v>3100</v>
      </c>
      <c r="L254" s="33">
        <f>Ocupacao_Calendario!I254*C254*31</f>
        <v>3720</v>
      </c>
      <c r="M254" s="33">
        <f>Ocupacao_Calendario!J254*C254*30</f>
        <v>3300</v>
      </c>
      <c r="N254" s="33">
        <f>Ocupacao_Calendario!K254*C254*31</f>
        <v>3448.75</v>
      </c>
      <c r="O254" s="33">
        <f>Ocupacao_Calendario!L254*C254*30</f>
        <v>3562.5</v>
      </c>
      <c r="P254" s="33">
        <f>Ocupacao_Calendario!M254*C254*31</f>
        <v>2906.25</v>
      </c>
      <c r="Q254" s="33">
        <f t="shared" si="1"/>
        <v>35873.75</v>
      </c>
      <c r="R254" s="33">
        <f>IFS(D254=2,vacation_home_main_costs!$M$2,D254=3,vacation_home_main_costs!$M$3,D254=4,vacation_home_main_costs!$M$4,D254=5,vacation_home_main_costs!$M$5,D254=6,vacation_home_main_costs!$M$6)</f>
        <v>40660</v>
      </c>
      <c r="S254" s="33">
        <f t="shared" si="19"/>
        <v>-4786.25</v>
      </c>
      <c r="T254" s="34" t="str">
        <f t="shared" si="3"/>
        <v>Prejuizo</v>
      </c>
    </row>
    <row r="255" ht="12.75" customHeight="1">
      <c r="A255" s="8">
        <v>4902174.0</v>
      </c>
      <c r="B255" s="30" t="s">
        <v>299</v>
      </c>
      <c r="C255" s="11">
        <v>70.0</v>
      </c>
      <c r="D255" s="24">
        <v>3.0</v>
      </c>
      <c r="E255" s="33">
        <f>Ocupacao_Calendario!B255*C255*31</f>
        <v>1996.4</v>
      </c>
      <c r="F255" s="33">
        <f>Ocupacao_Calendario!C255*C255*28</f>
        <v>1352.4</v>
      </c>
      <c r="G255" s="33">
        <f>Ocupacao_Calendario!D255*C255*31</f>
        <v>998.2</v>
      </c>
      <c r="H255" s="33">
        <f>Ocupacao_Calendario!E255*C255*30</f>
        <v>1617</v>
      </c>
      <c r="I255" s="33">
        <f>Ocupacao_Calendario!F255*C255*31</f>
        <v>1063.3</v>
      </c>
      <c r="J255" s="33">
        <f>Ocupacao_Calendario!G255*C255*30</f>
        <v>1554</v>
      </c>
      <c r="K255" s="33">
        <f>Ocupacao_Calendario!H255*C255*31</f>
        <v>1736</v>
      </c>
      <c r="L255" s="33">
        <f>Ocupacao_Calendario!I255*C255*31</f>
        <v>1497.3</v>
      </c>
      <c r="M255" s="33">
        <f>Ocupacao_Calendario!J255*C255*30</f>
        <v>1827</v>
      </c>
      <c r="N255" s="33">
        <f>Ocupacao_Calendario!K255*C255*31</f>
        <v>1996.4</v>
      </c>
      <c r="O255" s="33">
        <f>Ocupacao_Calendario!L255*C255*30</f>
        <v>1953</v>
      </c>
      <c r="P255" s="33">
        <f>Ocupacao_Calendario!M255*C255*31</f>
        <v>1605.8</v>
      </c>
      <c r="Q255" s="33">
        <f t="shared" si="1"/>
        <v>19196.8</v>
      </c>
      <c r="R255" s="33">
        <f>IFS(D255=2,vacation_home_main_costs!$M$2,D255=3,vacation_home_main_costs!$M$3,D255=4,vacation_home_main_costs!$M$4,D255=5,vacation_home_main_costs!$M$5,D255=6,vacation_home_main_costs!$M$6)</f>
        <v>34800</v>
      </c>
      <c r="S255" s="33">
        <f t="shared" si="19"/>
        <v>-15603.2</v>
      </c>
      <c r="T255" s="34" t="str">
        <f t="shared" si="3"/>
        <v>Prejuizo</v>
      </c>
    </row>
    <row r="256" ht="12.75" customHeight="1">
      <c r="A256" s="8">
        <v>194227.0</v>
      </c>
      <c r="B256" s="30" t="s">
        <v>300</v>
      </c>
      <c r="C256" s="11">
        <v>79.0</v>
      </c>
      <c r="D256" s="24">
        <v>4.0</v>
      </c>
      <c r="E256" s="33">
        <f>Ocupacao_Calendario!B256*C256*31</f>
        <v>1738.79</v>
      </c>
      <c r="F256" s="33">
        <f>Ocupacao_Calendario!C256*C256*28</f>
        <v>1548.4</v>
      </c>
      <c r="G256" s="33">
        <f>Ocupacao_Calendario!D256*C256*31</f>
        <v>1371.44</v>
      </c>
      <c r="H256" s="33">
        <f>Ocupacao_Calendario!E256*C256*30</f>
        <v>1398.3</v>
      </c>
      <c r="I256" s="33">
        <f>Ocupacao_Calendario!F256*C256*31</f>
        <v>1861.24</v>
      </c>
      <c r="J256" s="33">
        <f>Ocupacao_Calendario!G256*C256*30</f>
        <v>1872.3</v>
      </c>
      <c r="K256" s="33">
        <f>Ocupacao_Calendario!H256*C256*31</f>
        <v>2057.16</v>
      </c>
      <c r="L256" s="33">
        <f>Ocupacao_Calendario!I256*C256*31</f>
        <v>1885.73</v>
      </c>
      <c r="M256" s="33">
        <f>Ocupacao_Calendario!J256*C256*30</f>
        <v>1872.3</v>
      </c>
      <c r="N256" s="33">
        <f>Ocupacao_Calendario!K256*C256*31</f>
        <v>1787.77</v>
      </c>
      <c r="O256" s="33">
        <f>Ocupacao_Calendario!L256*C256*30</f>
        <v>2346.3</v>
      </c>
      <c r="P256" s="33">
        <f>Ocupacao_Calendario!M256*C256*31</f>
        <v>2424.51</v>
      </c>
      <c r="Q256" s="33">
        <f t="shared" si="1"/>
        <v>22164.24</v>
      </c>
      <c r="R256" s="33">
        <f>IFS(D256=2,vacation_home_main_costs!$M$2,D256=3,vacation_home_main_costs!$M$3,D256=4,vacation_home_main_costs!$M$4,D256=5,vacation_home_main_costs!$M$5,D256=6,vacation_home_main_costs!$M$6)</f>
        <v>40660</v>
      </c>
      <c r="S256" s="33">
        <f t="shared" si="19"/>
        <v>-18495.76</v>
      </c>
      <c r="T256" s="34" t="str">
        <f t="shared" si="3"/>
        <v>Prejuizo</v>
      </c>
    </row>
    <row r="257" ht="12.75" customHeight="1">
      <c r="A257" s="8">
        <v>2.0484139E7</v>
      </c>
      <c r="B257" s="30" t="s">
        <v>301</v>
      </c>
      <c r="C257" s="11">
        <v>210.0</v>
      </c>
      <c r="D257" s="24">
        <v>5.0</v>
      </c>
      <c r="E257" s="33">
        <f>Ocupacao_Calendario!B257*C257*31</f>
        <v>6379.8</v>
      </c>
      <c r="F257" s="33">
        <f>Ocupacao_Calendario!C257*C257*28</f>
        <v>4174.8</v>
      </c>
      <c r="G257" s="33">
        <f>Ocupacao_Calendario!D257*C257*31</f>
        <v>2929.5</v>
      </c>
      <c r="H257" s="33">
        <f>Ocupacao_Calendario!E257*C257*30</f>
        <v>4536</v>
      </c>
      <c r="I257" s="33">
        <f>Ocupacao_Calendario!F257*C257*31</f>
        <v>5012.7</v>
      </c>
      <c r="J257" s="33">
        <f>Ocupacao_Calendario!G257*C257*30</f>
        <v>4473</v>
      </c>
      <c r="K257" s="33">
        <f>Ocupacao_Calendario!H257*C257*31</f>
        <v>5598.6</v>
      </c>
      <c r="L257" s="33">
        <f>Ocupacao_Calendario!I257*C257*31</f>
        <v>6249.6</v>
      </c>
      <c r="M257" s="33">
        <f>Ocupacao_Calendario!J257*C257*30</f>
        <v>5859</v>
      </c>
      <c r="N257" s="33">
        <f>Ocupacao_Calendario!K257*C257*31</f>
        <v>5924.1</v>
      </c>
      <c r="O257" s="33">
        <f>Ocupacao_Calendario!L257*C257*30</f>
        <v>5922</v>
      </c>
      <c r="P257" s="33">
        <f>Ocupacao_Calendario!M257*C257*31</f>
        <v>5859</v>
      </c>
      <c r="Q257" s="33">
        <f t="shared" si="1"/>
        <v>62918.1</v>
      </c>
      <c r="R257" s="33">
        <f>IFS(D257=2,vacation_home_main_costs!$M$2,D257=3,vacation_home_main_costs!$M$3,D257=4,vacation_home_main_costs!$M$4,D257=5,vacation_home_main_costs!$M$5,D257=6,vacation_home_main_costs!$M$6)</f>
        <v>45400</v>
      </c>
      <c r="S257" s="33">
        <f t="shared" si="19"/>
        <v>17518.1</v>
      </c>
      <c r="T257" s="34" t="str">
        <f t="shared" si="3"/>
        <v>Lucro</v>
      </c>
    </row>
    <row r="258" ht="12.75" customHeight="1">
      <c r="A258" s="8">
        <v>9877959.0</v>
      </c>
      <c r="B258" s="30" t="s">
        <v>302</v>
      </c>
      <c r="C258" s="11">
        <v>130.0</v>
      </c>
      <c r="D258" s="24">
        <v>4.0</v>
      </c>
      <c r="E258" s="33">
        <f>Ocupacao_Calendario!B258*C258*31</f>
        <v>3949.4</v>
      </c>
      <c r="F258" s="33">
        <f>Ocupacao_Calendario!C258*C258*28</f>
        <v>3130.4</v>
      </c>
      <c r="G258" s="33">
        <f>Ocupacao_Calendario!D258*C258*31</f>
        <v>2216.5</v>
      </c>
      <c r="H258" s="33">
        <f>Ocupacao_Calendario!E258*C258*30</f>
        <v>2457</v>
      </c>
      <c r="I258" s="33">
        <f>Ocupacao_Calendario!F258*C258*31</f>
        <v>2015</v>
      </c>
      <c r="J258" s="33">
        <f>Ocupacao_Calendario!G258*C258*30</f>
        <v>3042</v>
      </c>
      <c r="K258" s="33">
        <f>Ocupacao_Calendario!H258*C258*31</f>
        <v>3788.2</v>
      </c>
      <c r="L258" s="33">
        <f>Ocupacao_Calendario!I258*C258*31</f>
        <v>3747.9</v>
      </c>
      <c r="M258" s="33">
        <f>Ocupacao_Calendario!J258*C258*30</f>
        <v>3900</v>
      </c>
      <c r="N258" s="33">
        <f>Ocupacao_Calendario!K258*C258*31</f>
        <v>3143.4</v>
      </c>
      <c r="O258" s="33">
        <f>Ocupacao_Calendario!L258*C258*30</f>
        <v>3237</v>
      </c>
      <c r="P258" s="33">
        <f>Ocupacao_Calendario!M258*C258*31</f>
        <v>4030</v>
      </c>
      <c r="Q258" s="33">
        <f t="shared" si="1"/>
        <v>38656.8</v>
      </c>
      <c r="R258" s="33">
        <f>IFS(D258=2,vacation_home_main_costs!$M$2,D258=3,vacation_home_main_costs!$M$3,D258=4,vacation_home_main_costs!$M$4,D258=5,vacation_home_main_costs!$M$5,D258=6,vacation_home_main_costs!$M$6)</f>
        <v>40660</v>
      </c>
      <c r="S258" s="33">
        <f t="shared" si="19"/>
        <v>-2003.2</v>
      </c>
      <c r="T258" s="34" t="str">
        <f t="shared" si="3"/>
        <v>Prejuizo</v>
      </c>
    </row>
    <row r="259" ht="12.75" customHeight="1">
      <c r="A259" s="8">
        <v>1.7509155E7</v>
      </c>
      <c r="B259" s="30" t="s">
        <v>303</v>
      </c>
      <c r="C259" s="11">
        <v>212.0</v>
      </c>
      <c r="D259" s="24">
        <v>5.0</v>
      </c>
      <c r="E259" s="33">
        <f>Ocupacao_Calendario!B259*C259*31</f>
        <v>5389.04</v>
      </c>
      <c r="F259" s="33">
        <f>Ocupacao_Calendario!C259*C259*28</f>
        <v>4214.56</v>
      </c>
      <c r="G259" s="33">
        <f>Ocupacao_Calendario!D259*C259*31</f>
        <v>4731.84</v>
      </c>
      <c r="H259" s="33">
        <f>Ocupacao_Calendario!E259*C259*30</f>
        <v>4452</v>
      </c>
      <c r="I259" s="33">
        <f>Ocupacao_Calendario!F259*C259*31</f>
        <v>4797.56</v>
      </c>
      <c r="J259" s="33">
        <f>Ocupacao_Calendario!G259*C259*30</f>
        <v>4452</v>
      </c>
      <c r="K259" s="33">
        <f>Ocupacao_Calendario!H259*C259*31</f>
        <v>5060.44</v>
      </c>
      <c r="L259" s="33">
        <f>Ocupacao_Calendario!I259*C259*31</f>
        <v>4994.72</v>
      </c>
      <c r="M259" s="33">
        <f>Ocupacao_Calendario!J259*C259*30</f>
        <v>5406</v>
      </c>
      <c r="N259" s="33">
        <f>Ocupacao_Calendario!K259*C259*31</f>
        <v>6309.12</v>
      </c>
      <c r="O259" s="33">
        <f>Ocupacao_Calendario!L259*C259*30</f>
        <v>5533.2</v>
      </c>
      <c r="P259" s="33">
        <f>Ocupacao_Calendario!M259*C259*31</f>
        <v>5914.8</v>
      </c>
      <c r="Q259" s="33">
        <f t="shared" si="1"/>
        <v>61255.28</v>
      </c>
      <c r="R259" s="33">
        <f>IFS(D259=2,vacation_home_main_costs!$M$2,D259=3,vacation_home_main_costs!$M$3,D259=4,vacation_home_main_costs!$M$4,D259=5,vacation_home_main_costs!$M$5,D259=6,vacation_home_main_costs!$M$6)</f>
        <v>45400</v>
      </c>
      <c r="S259" s="33">
        <f t="shared" si="19"/>
        <v>15855.28</v>
      </c>
      <c r="T259" s="34" t="str">
        <f t="shared" si="3"/>
        <v>Lucro</v>
      </c>
    </row>
    <row r="260" ht="12.75" customHeight="1">
      <c r="A260" s="8">
        <v>2215648.0</v>
      </c>
      <c r="B260" s="30" t="s">
        <v>304</v>
      </c>
      <c r="C260" s="11">
        <v>85.0</v>
      </c>
      <c r="D260" s="24">
        <v>4.0</v>
      </c>
      <c r="E260" s="33">
        <f>Ocupacao_Calendario!B260*C260*31</f>
        <v>2608.65</v>
      </c>
      <c r="F260" s="33">
        <f>Ocupacao_Calendario!C260*C260*28</f>
        <v>2380</v>
      </c>
      <c r="G260" s="33">
        <f>Ocupacao_Calendario!D260*C260*31</f>
        <v>1106.7</v>
      </c>
      <c r="H260" s="33">
        <f>Ocupacao_Calendario!E260*C260*30</f>
        <v>2320.5</v>
      </c>
      <c r="I260" s="33">
        <f>Ocupacao_Calendario!F260*C260*31</f>
        <v>1159.4</v>
      </c>
      <c r="J260" s="33">
        <f>Ocupacao_Calendario!G260*C260*30</f>
        <v>2040</v>
      </c>
      <c r="K260" s="33">
        <f>Ocupacao_Calendario!H260*C260*31</f>
        <v>2371.5</v>
      </c>
      <c r="L260" s="33">
        <f>Ocupacao_Calendario!I260*C260*31</f>
        <v>2345.15</v>
      </c>
      <c r="M260" s="33">
        <f>Ocupacao_Calendario!J260*C260*30</f>
        <v>2320.5</v>
      </c>
      <c r="N260" s="33">
        <f>Ocupacao_Calendario!K260*C260*31</f>
        <v>2582.3</v>
      </c>
      <c r="O260" s="33">
        <f>Ocupacao_Calendario!L260*C260*30</f>
        <v>1810.5</v>
      </c>
      <c r="P260" s="33">
        <f>Ocupacao_Calendario!M260*C260*31</f>
        <v>2503.25</v>
      </c>
      <c r="Q260" s="33">
        <f t="shared" si="1"/>
        <v>25548.45</v>
      </c>
      <c r="R260" s="33">
        <f>IFS(D260=2,vacation_home_main_costs!$M$2,D260=3,vacation_home_main_costs!$M$3,D260=4,vacation_home_main_costs!$M$4,D260=5,vacation_home_main_costs!$M$5,D260=6,vacation_home_main_costs!$M$6)</f>
        <v>40660</v>
      </c>
      <c r="S260" s="33">
        <f t="shared" si="19"/>
        <v>-15111.55</v>
      </c>
      <c r="T260" s="34" t="str">
        <f t="shared" si="3"/>
        <v>Prejuizo</v>
      </c>
    </row>
    <row r="261" ht="12.75" customHeight="1">
      <c r="A261" s="8">
        <v>1.8159536E7</v>
      </c>
      <c r="B261" s="30" t="s">
        <v>305</v>
      </c>
      <c r="C261" s="11">
        <v>133.0</v>
      </c>
      <c r="D261" s="24">
        <v>5.0</v>
      </c>
      <c r="E261" s="33">
        <f>Ocupacao_Calendario!B261*C261*31</f>
        <v>3999.31</v>
      </c>
      <c r="F261" s="33">
        <f>Ocupacao_Calendario!C261*C261*28</f>
        <v>2718.52</v>
      </c>
      <c r="G261" s="33">
        <f>Ocupacao_Calendario!D261*C261*31</f>
        <v>1979.04</v>
      </c>
      <c r="H261" s="33">
        <f>Ocupacao_Calendario!E261*C261*30</f>
        <v>3231.9</v>
      </c>
      <c r="I261" s="33">
        <f>Ocupacao_Calendario!F261*C261*31</f>
        <v>3092.25</v>
      </c>
      <c r="J261" s="33">
        <f>Ocupacao_Calendario!G261*C261*30</f>
        <v>3950.1</v>
      </c>
      <c r="K261" s="33">
        <f>Ocupacao_Calendario!H261*C261*31</f>
        <v>3587.01</v>
      </c>
      <c r="L261" s="33">
        <f>Ocupacao_Calendario!I261*C261*31</f>
        <v>4040.54</v>
      </c>
      <c r="M261" s="33">
        <f>Ocupacao_Calendario!J261*C261*30</f>
        <v>3750.6</v>
      </c>
      <c r="N261" s="33">
        <f>Ocupacao_Calendario!K261*C261*31</f>
        <v>3875.62</v>
      </c>
      <c r="O261" s="33">
        <f>Ocupacao_Calendario!L261*C261*30</f>
        <v>3311.7</v>
      </c>
      <c r="P261" s="33">
        <f>Ocupacao_Calendario!M261*C261*31</f>
        <v>4081.77</v>
      </c>
      <c r="Q261" s="33">
        <f t="shared" si="1"/>
        <v>41618.36</v>
      </c>
      <c r="R261" s="33">
        <f>IFS(D261=2,vacation_home_main_costs!$M$2,D261=3,vacation_home_main_costs!$M$3,D261=4,vacation_home_main_costs!$M$4,D261=5,vacation_home_main_costs!$M$5,D261=6,vacation_home_main_costs!$M$6)</f>
        <v>45400</v>
      </c>
      <c r="S261" s="33">
        <f t="shared" si="19"/>
        <v>-3781.64</v>
      </c>
      <c r="T261" s="34" t="str">
        <f t="shared" si="3"/>
        <v>Prejuizo</v>
      </c>
    </row>
    <row r="262" ht="12.75" customHeight="1">
      <c r="A262" s="8">
        <v>1.236756E7</v>
      </c>
      <c r="B262" s="30" t="s">
        <v>306</v>
      </c>
      <c r="C262" s="11">
        <v>155.0</v>
      </c>
      <c r="D262" s="24">
        <v>5.0</v>
      </c>
      <c r="E262" s="33">
        <f>Ocupacao_Calendario!B262*C262*31</f>
        <v>3315.45</v>
      </c>
      <c r="F262" s="33">
        <f>Ocupacao_Calendario!C262*C262*28</f>
        <v>3341.8</v>
      </c>
      <c r="G262" s="33">
        <f>Ocupacao_Calendario!D262*C262*31</f>
        <v>2210.3</v>
      </c>
      <c r="H262" s="33">
        <f>Ocupacao_Calendario!E262*C262*30</f>
        <v>3720</v>
      </c>
      <c r="I262" s="33">
        <f>Ocupacao_Calendario!F262*C262*31</f>
        <v>2210.3</v>
      </c>
      <c r="J262" s="33">
        <f>Ocupacao_Calendario!G262*C262*30</f>
        <v>3952.5</v>
      </c>
      <c r="K262" s="33">
        <f>Ocupacao_Calendario!H262*C262*31</f>
        <v>3747.9</v>
      </c>
      <c r="L262" s="33">
        <f>Ocupacao_Calendario!I262*C262*31</f>
        <v>3411.55</v>
      </c>
      <c r="M262" s="33">
        <f>Ocupacao_Calendario!J262*C262*30</f>
        <v>4603.5</v>
      </c>
      <c r="N262" s="33">
        <f>Ocupacao_Calendario!K262*C262*31</f>
        <v>3555.7</v>
      </c>
      <c r="O262" s="33">
        <f>Ocupacao_Calendario!L262*C262*30</f>
        <v>3348</v>
      </c>
      <c r="P262" s="33">
        <f>Ocupacao_Calendario!M262*C262*31</f>
        <v>4420.6</v>
      </c>
      <c r="Q262" s="33">
        <f t="shared" si="1"/>
        <v>41837.6</v>
      </c>
      <c r="R262" s="33">
        <f>IFS(D262=2,vacation_home_main_costs!$M$2,D262=3,vacation_home_main_costs!$M$3,D262=4,vacation_home_main_costs!$M$4,D262=5,vacation_home_main_costs!$M$5,D262=6,vacation_home_main_costs!$M$6)</f>
        <v>45400</v>
      </c>
      <c r="S262" s="33">
        <f t="shared" si="19"/>
        <v>-3562.4</v>
      </c>
      <c r="T262" s="34" t="str">
        <f t="shared" si="3"/>
        <v>Prejuizo</v>
      </c>
    </row>
    <row r="263" ht="12.75" customHeight="1">
      <c r="A263" s="8">
        <v>1.7381315E7</v>
      </c>
      <c r="B263" s="30" t="s">
        <v>307</v>
      </c>
      <c r="C263" s="11">
        <v>177.0</v>
      </c>
      <c r="D263" s="24">
        <v>4.0</v>
      </c>
      <c r="E263" s="33">
        <f>Ocupacao_Calendario!B263*C263*31</f>
        <v>4938.3</v>
      </c>
      <c r="F263" s="33">
        <f>Ocupacao_Calendario!C263*C263*28</f>
        <v>4609.08</v>
      </c>
      <c r="G263" s="33">
        <f>Ocupacao_Calendario!D263*C263*31</f>
        <v>2908.11</v>
      </c>
      <c r="H263" s="33">
        <f>Ocupacao_Calendario!E263*C263*30</f>
        <v>4141.8</v>
      </c>
      <c r="I263" s="33">
        <f>Ocupacao_Calendario!F263*C263*31</f>
        <v>2798.37</v>
      </c>
      <c r="J263" s="33">
        <f>Ocupacao_Calendario!G263*C263*30</f>
        <v>4938.3</v>
      </c>
      <c r="K263" s="33">
        <f>Ocupacao_Calendario!H263*C263*31</f>
        <v>4499.34</v>
      </c>
      <c r="L263" s="33">
        <f>Ocupacao_Calendario!I263*C263*31</f>
        <v>5212.65</v>
      </c>
      <c r="M263" s="33">
        <f>Ocupacao_Calendario!J263*C263*30</f>
        <v>4354.2</v>
      </c>
      <c r="N263" s="33">
        <f>Ocupacao_Calendario!K263*C263*31</f>
        <v>5267.52</v>
      </c>
      <c r="O263" s="33">
        <f>Ocupacao_Calendario!L263*C263*30</f>
        <v>5310</v>
      </c>
      <c r="P263" s="33">
        <f>Ocupacao_Calendario!M263*C263*31</f>
        <v>4663.95</v>
      </c>
      <c r="Q263" s="33">
        <f t="shared" si="1"/>
        <v>53641.62</v>
      </c>
      <c r="R263" s="33">
        <f>IFS(D263=2,vacation_home_main_costs!$M$2,D263=3,vacation_home_main_costs!$M$3,D263=4,vacation_home_main_costs!$M$4,D263=5,vacation_home_main_costs!$M$5,D263=6,vacation_home_main_costs!$M$6)</f>
        <v>40660</v>
      </c>
      <c r="S263" s="33">
        <f t="shared" si="19"/>
        <v>12981.62</v>
      </c>
      <c r="T263" s="34" t="str">
        <f t="shared" si="3"/>
        <v>Lucro</v>
      </c>
    </row>
    <row r="264" ht="12.75" customHeight="1">
      <c r="A264" s="8">
        <v>2044949.0</v>
      </c>
      <c r="B264" s="30" t="s">
        <v>308</v>
      </c>
      <c r="C264" s="11">
        <v>125.0</v>
      </c>
      <c r="D264" s="24">
        <v>4.0</v>
      </c>
      <c r="E264" s="33">
        <f>Ocupacao_Calendario!B264*C264*31</f>
        <v>2673.75</v>
      </c>
      <c r="F264" s="33">
        <f>Ocupacao_Calendario!C264*C264*28</f>
        <v>3010</v>
      </c>
      <c r="G264" s="33">
        <f>Ocupacao_Calendario!D264*C264*31</f>
        <v>2480</v>
      </c>
      <c r="H264" s="33">
        <f>Ocupacao_Calendario!E264*C264*30</f>
        <v>2775</v>
      </c>
      <c r="I264" s="33">
        <f>Ocupacao_Calendario!F264*C264*31</f>
        <v>2867.5</v>
      </c>
      <c r="J264" s="33">
        <f>Ocupacao_Calendario!G264*C264*30</f>
        <v>2700</v>
      </c>
      <c r="K264" s="33">
        <f>Ocupacao_Calendario!H264*C264*31</f>
        <v>2983.75</v>
      </c>
      <c r="L264" s="33">
        <f>Ocupacao_Calendario!I264*C264*31</f>
        <v>3797.5</v>
      </c>
      <c r="M264" s="33">
        <f>Ocupacao_Calendario!J264*C264*30</f>
        <v>3000</v>
      </c>
      <c r="N264" s="33">
        <f>Ocupacao_Calendario!K264*C264*31</f>
        <v>3100</v>
      </c>
      <c r="O264" s="33">
        <f>Ocupacao_Calendario!L264*C264*30</f>
        <v>2812.5</v>
      </c>
      <c r="P264" s="33">
        <f>Ocupacao_Calendario!M264*C264*31</f>
        <v>3022.5</v>
      </c>
      <c r="Q264" s="33">
        <f t="shared" si="1"/>
        <v>35222.5</v>
      </c>
      <c r="R264" s="33">
        <f>IFS(D264=2,vacation_home_main_costs!$M$2,D264=3,vacation_home_main_costs!$M$3,D264=4,vacation_home_main_costs!$M$4,D264=5,vacation_home_main_costs!$M$5,D264=6,vacation_home_main_costs!$M$6)</f>
        <v>40660</v>
      </c>
      <c r="S264" s="33">
        <f t="shared" si="19"/>
        <v>-5437.5</v>
      </c>
      <c r="T264" s="34" t="str">
        <f t="shared" si="3"/>
        <v>Prejuizo</v>
      </c>
    </row>
    <row r="265" ht="12.75" customHeight="1">
      <c r="A265" s="8">
        <v>2.0415441E7</v>
      </c>
      <c r="B265" s="30" t="s">
        <v>309</v>
      </c>
      <c r="C265" s="11">
        <v>80.0</v>
      </c>
      <c r="D265" s="24">
        <v>4.0</v>
      </c>
      <c r="E265" s="33">
        <f>Ocupacao_Calendario!B265*C265*31</f>
        <v>1736</v>
      </c>
      <c r="F265" s="33">
        <f>Ocupacao_Calendario!C265*C265*28</f>
        <v>2083.2</v>
      </c>
      <c r="G265" s="33">
        <f>Ocupacao_Calendario!D265*C265*31</f>
        <v>2008.8</v>
      </c>
      <c r="H265" s="33">
        <f>Ocupacao_Calendario!E265*C265*30</f>
        <v>1632</v>
      </c>
      <c r="I265" s="33">
        <f>Ocupacao_Calendario!F265*C265*31</f>
        <v>2058.4</v>
      </c>
      <c r="J265" s="33">
        <f>Ocupacao_Calendario!G265*C265*30</f>
        <v>2208</v>
      </c>
      <c r="K265" s="33">
        <f>Ocupacao_Calendario!H265*C265*31</f>
        <v>2083.2</v>
      </c>
      <c r="L265" s="33">
        <f>Ocupacao_Calendario!I265*C265*31</f>
        <v>2008.8</v>
      </c>
      <c r="M265" s="33">
        <f>Ocupacao_Calendario!J265*C265*30</f>
        <v>2208</v>
      </c>
      <c r="N265" s="33">
        <f>Ocupacao_Calendario!K265*C265*31</f>
        <v>2232</v>
      </c>
      <c r="O265" s="33">
        <f>Ocupacao_Calendario!L265*C265*30</f>
        <v>2136</v>
      </c>
      <c r="P265" s="33">
        <f>Ocupacao_Calendario!M265*C265*31</f>
        <v>2083.2</v>
      </c>
      <c r="Q265" s="33">
        <f t="shared" si="1"/>
        <v>24477.6</v>
      </c>
      <c r="R265" s="33">
        <f>IFS(D265=2,vacation_home_main_costs!$M$2,D265=3,vacation_home_main_costs!$M$3,D265=4,vacation_home_main_costs!$M$4,D265=5,vacation_home_main_costs!$M$5,D265=6,vacation_home_main_costs!$M$6)</f>
        <v>40660</v>
      </c>
      <c r="S265" s="33">
        <f t="shared" si="19"/>
        <v>-16182.4</v>
      </c>
      <c r="T265" s="34" t="str">
        <f t="shared" si="3"/>
        <v>Prejuizo</v>
      </c>
    </row>
    <row r="266" ht="12.75" customHeight="1">
      <c r="A266" s="8">
        <v>2.4117198E7</v>
      </c>
      <c r="B266" s="30" t="s">
        <v>310</v>
      </c>
      <c r="C266" s="11">
        <v>190.0</v>
      </c>
      <c r="D266" s="24">
        <v>5.0</v>
      </c>
      <c r="E266" s="33">
        <f>Ocupacao_Calendario!B266*C266*31</f>
        <v>4064.1</v>
      </c>
      <c r="F266" s="33">
        <f>Ocupacao_Calendario!C266*C266*28</f>
        <v>4415.6</v>
      </c>
      <c r="G266" s="33">
        <f>Ocupacao_Calendario!D266*C266*31</f>
        <v>3769.6</v>
      </c>
      <c r="H266" s="33">
        <f>Ocupacao_Calendario!E266*C266*30</f>
        <v>3762</v>
      </c>
      <c r="I266" s="33">
        <f>Ocupacao_Calendario!F266*C266*31</f>
        <v>2709.4</v>
      </c>
      <c r="J266" s="33">
        <f>Ocupacao_Calendario!G266*C266*30</f>
        <v>3933</v>
      </c>
      <c r="K266" s="33">
        <f>Ocupacao_Calendario!H266*C266*31</f>
        <v>4123</v>
      </c>
      <c r="L266" s="33">
        <f>Ocupacao_Calendario!I266*C266*31</f>
        <v>4123</v>
      </c>
      <c r="M266" s="33">
        <f>Ocupacao_Calendario!J266*C266*30</f>
        <v>4389</v>
      </c>
      <c r="N266" s="33">
        <f>Ocupacao_Calendario!K266*C266*31</f>
        <v>5477.7</v>
      </c>
      <c r="O266" s="33">
        <f>Ocupacao_Calendario!L266*C266*30</f>
        <v>5358</v>
      </c>
      <c r="P266" s="33">
        <f>Ocupacao_Calendario!M266*C266*31</f>
        <v>4535.3</v>
      </c>
      <c r="Q266" s="33">
        <f t="shared" si="1"/>
        <v>50659.7</v>
      </c>
      <c r="R266" s="33">
        <f>IFS(D266=2,vacation_home_main_costs!$M$2,D266=3,vacation_home_main_costs!$M$3,D266=4,vacation_home_main_costs!$M$4,D266=5,vacation_home_main_costs!$M$5,D266=6,vacation_home_main_costs!$M$6)</f>
        <v>45400</v>
      </c>
      <c r="S266" s="33">
        <f t="shared" si="19"/>
        <v>5259.7</v>
      </c>
      <c r="T266" s="34" t="str">
        <f t="shared" si="3"/>
        <v>Lucro</v>
      </c>
    </row>
    <row r="267" ht="12.75" customHeight="1">
      <c r="A267" s="8">
        <v>2.3189746E7</v>
      </c>
      <c r="B267" s="30" t="s">
        <v>311</v>
      </c>
      <c r="C267" s="11">
        <v>89.0</v>
      </c>
      <c r="D267" s="24">
        <v>3.0</v>
      </c>
      <c r="E267" s="33">
        <f>Ocupacao_Calendario!B267*C267*31</f>
        <v>2731.41</v>
      </c>
      <c r="F267" s="33">
        <f>Ocupacao_Calendario!C267*C267*28</f>
        <v>2442.16</v>
      </c>
      <c r="G267" s="33">
        <f>Ocupacao_Calendario!D267*C267*31</f>
        <v>1158.78</v>
      </c>
      <c r="H267" s="33">
        <f>Ocupacao_Calendario!E267*C267*30</f>
        <v>2322.9</v>
      </c>
      <c r="I267" s="33">
        <f>Ocupacao_Calendario!F267*C267*31</f>
        <v>2179.61</v>
      </c>
      <c r="J267" s="33">
        <f>Ocupacao_Calendario!G267*C267*30</f>
        <v>2136</v>
      </c>
      <c r="K267" s="33">
        <f>Ocupacao_Calendario!H267*C267*31</f>
        <v>2427.92</v>
      </c>
      <c r="L267" s="33">
        <f>Ocupacao_Calendario!I267*C267*31</f>
        <v>2069.25</v>
      </c>
      <c r="M267" s="33">
        <f>Ocupacao_Calendario!J267*C267*30</f>
        <v>2589.9</v>
      </c>
      <c r="N267" s="33">
        <f>Ocupacao_Calendario!K267*C267*31</f>
        <v>2593.46</v>
      </c>
      <c r="O267" s="33">
        <f>Ocupacao_Calendario!L267*C267*30</f>
        <v>2296.2</v>
      </c>
      <c r="P267" s="33">
        <f>Ocupacao_Calendario!M267*C267*31</f>
        <v>2014.07</v>
      </c>
      <c r="Q267" s="33">
        <f t="shared" si="1"/>
        <v>26961.66</v>
      </c>
      <c r="R267" s="33">
        <f>IFS(D267=2,vacation_home_main_costs!$M$2,D267=3,vacation_home_main_costs!$M$3,D267=4,vacation_home_main_costs!$M$4,D267=5,vacation_home_main_costs!$M$5,D267=6,vacation_home_main_costs!$M$6)</f>
        <v>34800</v>
      </c>
      <c r="S267" s="33">
        <f t="shared" si="19"/>
        <v>-7838.34</v>
      </c>
      <c r="T267" s="34" t="str">
        <f t="shared" si="3"/>
        <v>Prejuizo</v>
      </c>
    </row>
    <row r="268" ht="12.75" customHeight="1">
      <c r="A268" s="8">
        <v>2.1698506E7</v>
      </c>
      <c r="B268" s="30" t="s">
        <v>312</v>
      </c>
      <c r="C268" s="11">
        <v>149.0</v>
      </c>
      <c r="D268" s="24">
        <v>4.0</v>
      </c>
      <c r="E268" s="33">
        <f>Ocupacao_Calendario!B268*C268*31</f>
        <v>3002.35</v>
      </c>
      <c r="F268" s="33">
        <f>Ocupacao_Calendario!C268*C268*28</f>
        <v>3629.64</v>
      </c>
      <c r="G268" s="33">
        <f>Ocupacao_Calendario!D268*C268*31</f>
        <v>2494.26</v>
      </c>
      <c r="H268" s="33">
        <f>Ocupacao_Calendario!E268*C268*30</f>
        <v>2458.5</v>
      </c>
      <c r="I268" s="33">
        <f>Ocupacao_Calendario!F268*C268*31</f>
        <v>3418.06</v>
      </c>
      <c r="J268" s="33">
        <f>Ocupacao_Calendario!G268*C268*30</f>
        <v>3129</v>
      </c>
      <c r="K268" s="33">
        <f>Ocupacao_Calendario!H268*C268*31</f>
        <v>3649.01</v>
      </c>
      <c r="L268" s="33">
        <f>Ocupacao_Calendario!I268*C268*31</f>
        <v>3464.25</v>
      </c>
      <c r="M268" s="33">
        <f>Ocupacao_Calendario!J268*C268*30</f>
        <v>3888.9</v>
      </c>
      <c r="N268" s="33">
        <f>Ocupacao_Calendario!K268*C268*31</f>
        <v>4388.05</v>
      </c>
      <c r="O268" s="33">
        <f>Ocupacao_Calendario!L268*C268*30</f>
        <v>3173.7</v>
      </c>
      <c r="P268" s="33">
        <f>Ocupacao_Calendario!M268*C268*31</f>
        <v>3325.68</v>
      </c>
      <c r="Q268" s="33">
        <f t="shared" si="1"/>
        <v>40021.4</v>
      </c>
      <c r="R268" s="33">
        <f>IFS(D268=2,vacation_home_main_costs!$M$2,D268=3,vacation_home_main_costs!$M$3,D268=4,vacation_home_main_costs!$M$4,D268=5,vacation_home_main_costs!$M$5,D268=6,vacation_home_main_costs!$M$6)</f>
        <v>40660</v>
      </c>
      <c r="S268" s="33">
        <f t="shared" si="19"/>
        <v>-638.6</v>
      </c>
      <c r="T268" s="34" t="str">
        <f t="shared" si="3"/>
        <v>Prejuizo</v>
      </c>
    </row>
    <row r="269" ht="12.75" customHeight="1">
      <c r="A269" s="8">
        <v>2.6838783E7</v>
      </c>
      <c r="B269" s="30" t="s">
        <v>313</v>
      </c>
      <c r="C269" s="11">
        <v>129.0</v>
      </c>
      <c r="D269" s="24">
        <v>4.0</v>
      </c>
      <c r="E269" s="33">
        <f>Ocupacao_Calendario!B269*C269*31</f>
        <v>3879.03</v>
      </c>
      <c r="F269" s="33">
        <f>Ocupacao_Calendario!C269*C269*28</f>
        <v>3286.92</v>
      </c>
      <c r="G269" s="33">
        <f>Ocupacao_Calendario!D269*C269*31</f>
        <v>2319.42</v>
      </c>
      <c r="H269" s="33">
        <f>Ocupacao_Calendario!E269*C269*30</f>
        <v>3521.7</v>
      </c>
      <c r="I269" s="33">
        <f>Ocupacao_Calendario!F269*C269*31</f>
        <v>3199.2</v>
      </c>
      <c r="J269" s="33">
        <f>Ocupacao_Calendario!G269*C269*30</f>
        <v>3483</v>
      </c>
      <c r="K269" s="33">
        <f>Ocupacao_Calendario!H269*C269*31</f>
        <v>3159.21</v>
      </c>
      <c r="L269" s="33">
        <f>Ocupacao_Calendario!I269*C269*31</f>
        <v>3919.02</v>
      </c>
      <c r="M269" s="33">
        <f>Ocupacao_Calendario!J269*C269*30</f>
        <v>3444.3</v>
      </c>
      <c r="N269" s="33">
        <f>Ocupacao_Calendario!K269*C269*31</f>
        <v>3999</v>
      </c>
      <c r="O269" s="33">
        <f>Ocupacao_Calendario!L269*C269*30</f>
        <v>3753.9</v>
      </c>
      <c r="P269" s="33">
        <f>Ocupacao_Calendario!M269*C269*31</f>
        <v>3119.22</v>
      </c>
      <c r="Q269" s="33">
        <f t="shared" si="1"/>
        <v>41083.92</v>
      </c>
      <c r="R269" s="33">
        <f>IFS(D269=2,vacation_home_main_costs!$M$2,D269=3,vacation_home_main_costs!$M$3,D269=4,vacation_home_main_costs!$M$4,D269=5,vacation_home_main_costs!$M$5,D269=6,vacation_home_main_costs!$M$6)</f>
        <v>40660</v>
      </c>
      <c r="S269" s="33">
        <f t="shared" si="19"/>
        <v>423.92</v>
      </c>
      <c r="T269" s="34" t="str">
        <f t="shared" si="3"/>
        <v>Lucro</v>
      </c>
    </row>
    <row r="270" ht="12.75" customHeight="1">
      <c r="A270" s="8">
        <v>2.1789001E7</v>
      </c>
      <c r="B270" s="30" t="s">
        <v>314</v>
      </c>
      <c r="C270" s="11">
        <v>119.0</v>
      </c>
      <c r="D270" s="24">
        <v>4.0</v>
      </c>
      <c r="E270" s="33">
        <f>Ocupacao_Calendario!B270*C270*31</f>
        <v>2840.53</v>
      </c>
      <c r="F270" s="33">
        <f>Ocupacao_Calendario!C270*C270*28</f>
        <v>3065.44</v>
      </c>
      <c r="G270" s="33">
        <f>Ocupacao_Calendario!D270*C270*31</f>
        <v>3135.65</v>
      </c>
      <c r="H270" s="33">
        <f>Ocupacao_Calendario!E270*C270*30</f>
        <v>3105.9</v>
      </c>
      <c r="I270" s="33">
        <f>Ocupacao_Calendario!F270*C270*31</f>
        <v>2471.63</v>
      </c>
      <c r="J270" s="33">
        <f>Ocupacao_Calendario!G270*C270*30</f>
        <v>3284.4</v>
      </c>
      <c r="K270" s="33">
        <f>Ocupacao_Calendario!H270*C270*31</f>
        <v>3283.21</v>
      </c>
      <c r="L270" s="33">
        <f>Ocupacao_Calendario!I270*C270*31</f>
        <v>2988.09</v>
      </c>
      <c r="M270" s="33">
        <f>Ocupacao_Calendario!J270*C270*30</f>
        <v>2891.7</v>
      </c>
      <c r="N270" s="33">
        <f>Ocupacao_Calendario!K270*C270*31</f>
        <v>2988.09</v>
      </c>
      <c r="O270" s="33">
        <f>Ocupacao_Calendario!L270*C270*30</f>
        <v>3213</v>
      </c>
      <c r="P270" s="33">
        <f>Ocupacao_Calendario!M270*C270*31</f>
        <v>2803.64</v>
      </c>
      <c r="Q270" s="33">
        <f t="shared" si="1"/>
        <v>36071.28</v>
      </c>
      <c r="R270" s="33">
        <f>IFS(D270=2,vacation_home_main_costs!$M$2,D270=3,vacation_home_main_costs!$M$3,D270=4,vacation_home_main_costs!$M$4,D270=5,vacation_home_main_costs!$M$5,D270=6,vacation_home_main_costs!$M$6)</f>
        <v>40660</v>
      </c>
      <c r="S270" s="33">
        <f t="shared" si="19"/>
        <v>-4588.72</v>
      </c>
      <c r="T270" s="34" t="str">
        <f t="shared" si="3"/>
        <v>Prejuizo</v>
      </c>
    </row>
    <row r="271" ht="12.75" customHeight="1">
      <c r="A271" s="8">
        <v>1.8506298E7</v>
      </c>
      <c r="B271" s="30" t="s">
        <v>315</v>
      </c>
      <c r="C271" s="11">
        <v>156.0</v>
      </c>
      <c r="D271" s="24">
        <v>4.0</v>
      </c>
      <c r="E271" s="33">
        <f>Ocupacao_Calendario!B271*C271*31</f>
        <v>3723.72</v>
      </c>
      <c r="F271" s="33">
        <f>Ocupacao_Calendario!C271*C271*28</f>
        <v>3538.08</v>
      </c>
      <c r="G271" s="33">
        <f>Ocupacao_Calendario!D271*C271*31</f>
        <v>4062.24</v>
      </c>
      <c r="H271" s="33">
        <f>Ocupacao_Calendario!E271*C271*30</f>
        <v>3697.2</v>
      </c>
      <c r="I271" s="33">
        <f>Ocupacao_Calendario!F271*C271*31</f>
        <v>1886.04</v>
      </c>
      <c r="J271" s="33">
        <f>Ocupacao_Calendario!G271*C271*30</f>
        <v>4680</v>
      </c>
      <c r="K271" s="33">
        <f>Ocupacao_Calendario!H271*C271*31</f>
        <v>3723.72</v>
      </c>
      <c r="L271" s="33">
        <f>Ocupacao_Calendario!I271*C271*31</f>
        <v>4497.48</v>
      </c>
      <c r="M271" s="33">
        <f>Ocupacao_Calendario!J271*C271*30</f>
        <v>3650.4</v>
      </c>
      <c r="N271" s="33">
        <f>Ocupacao_Calendario!K271*C271*31</f>
        <v>4690.92</v>
      </c>
      <c r="O271" s="33">
        <f>Ocupacao_Calendario!L271*C271*30</f>
        <v>3603.6</v>
      </c>
      <c r="P271" s="33">
        <f>Ocupacao_Calendario!M271*C271*31</f>
        <v>4642.56</v>
      </c>
      <c r="Q271" s="33">
        <f t="shared" si="1"/>
        <v>46395.96</v>
      </c>
      <c r="R271" s="33">
        <f>IFS(D271=2,vacation_home_main_costs!$M$2,D271=3,vacation_home_main_costs!$M$3,D271=4,vacation_home_main_costs!$M$4,D271=5,vacation_home_main_costs!$M$5,D271=6,vacation_home_main_costs!$M$6)</f>
        <v>40660</v>
      </c>
      <c r="S271" s="33">
        <f t="shared" si="19"/>
        <v>5735.96</v>
      </c>
      <c r="T271" s="34" t="str">
        <f t="shared" si="3"/>
        <v>Lucro</v>
      </c>
    </row>
    <row r="272" ht="12.75" customHeight="1">
      <c r="A272" s="8">
        <v>2.2586999E7</v>
      </c>
      <c r="B272" s="30" t="s">
        <v>316</v>
      </c>
      <c r="C272" s="11">
        <v>148.0</v>
      </c>
      <c r="D272" s="24">
        <v>4.0</v>
      </c>
      <c r="E272" s="33">
        <f>Ocupacao_Calendario!B272*C272*31</f>
        <v>3257.48</v>
      </c>
      <c r="F272" s="33">
        <f>Ocupacao_Calendario!C272*C272*28</f>
        <v>2817.92</v>
      </c>
      <c r="G272" s="33">
        <f>Ocupacao_Calendario!D272*C272*31</f>
        <v>3349.24</v>
      </c>
      <c r="H272" s="33">
        <f>Ocupacao_Calendario!E272*C272*30</f>
        <v>2175.6</v>
      </c>
      <c r="I272" s="33">
        <f>Ocupacao_Calendario!F272*C272*31</f>
        <v>2064.6</v>
      </c>
      <c r="J272" s="33">
        <f>Ocupacao_Calendario!G272*C272*30</f>
        <v>4129.2</v>
      </c>
      <c r="K272" s="33">
        <f>Ocupacao_Calendario!H272*C272*31</f>
        <v>3762.16</v>
      </c>
      <c r="L272" s="33">
        <f>Ocupacao_Calendario!I272*C272*31</f>
        <v>3532.76</v>
      </c>
      <c r="M272" s="33">
        <f>Ocupacao_Calendario!J272*C272*30</f>
        <v>3640.8</v>
      </c>
      <c r="N272" s="33">
        <f>Ocupacao_Calendario!K272*C272*31</f>
        <v>4542.12</v>
      </c>
      <c r="O272" s="33">
        <f>Ocupacao_Calendario!L272*C272*30</f>
        <v>3774</v>
      </c>
      <c r="P272" s="33">
        <f>Ocupacao_Calendario!M272*C272*31</f>
        <v>4312.72</v>
      </c>
      <c r="Q272" s="33">
        <f t="shared" si="1"/>
        <v>41358.6</v>
      </c>
      <c r="R272" s="33">
        <f>IFS(D272=2,vacation_home_main_costs!$M$2,D272=3,vacation_home_main_costs!$M$3,D272=4,vacation_home_main_costs!$M$4,D272=5,vacation_home_main_costs!$M$5,D272=6,vacation_home_main_costs!$M$6)</f>
        <v>40660</v>
      </c>
      <c r="S272" s="33">
        <f t="shared" si="19"/>
        <v>698.6</v>
      </c>
      <c r="T272" s="34" t="str">
        <f t="shared" si="3"/>
        <v>Lucro</v>
      </c>
    </row>
    <row r="273" ht="12.75" customHeight="1">
      <c r="A273" s="8">
        <v>3692946.0</v>
      </c>
      <c r="B273" s="30" t="s">
        <v>317</v>
      </c>
      <c r="C273" s="11">
        <v>120.0</v>
      </c>
      <c r="D273" s="24">
        <v>4.0</v>
      </c>
      <c r="E273" s="33">
        <f>Ocupacao_Calendario!B273*C273*31</f>
        <v>3534</v>
      </c>
      <c r="F273" s="33">
        <f>Ocupacao_Calendario!C273*C273*28</f>
        <v>2654.4</v>
      </c>
      <c r="G273" s="33">
        <f>Ocupacao_Calendario!D273*C273*31</f>
        <v>2083.2</v>
      </c>
      <c r="H273" s="33">
        <f>Ocupacao_Calendario!E273*C273*30</f>
        <v>2268</v>
      </c>
      <c r="I273" s="33">
        <f>Ocupacao_Calendario!F273*C273*31</f>
        <v>2976</v>
      </c>
      <c r="J273" s="33">
        <f>Ocupacao_Calendario!G273*C273*30</f>
        <v>2664</v>
      </c>
      <c r="K273" s="33">
        <f>Ocupacao_Calendario!H273*C273*31</f>
        <v>3273.6</v>
      </c>
      <c r="L273" s="33">
        <f>Ocupacao_Calendario!I273*C273*31</f>
        <v>3050.4</v>
      </c>
      <c r="M273" s="33">
        <f>Ocupacao_Calendario!J273*C273*30</f>
        <v>3132</v>
      </c>
      <c r="N273" s="33">
        <f>Ocupacao_Calendario!K273*C273*31</f>
        <v>2827.2</v>
      </c>
      <c r="O273" s="33">
        <f>Ocupacao_Calendario!L273*C273*30</f>
        <v>3096</v>
      </c>
      <c r="P273" s="33">
        <f>Ocupacao_Calendario!M273*C273*31</f>
        <v>2938.8</v>
      </c>
      <c r="Q273" s="33">
        <f t="shared" si="1"/>
        <v>34497.6</v>
      </c>
      <c r="R273" s="33">
        <f>IFS(D273=2,vacation_home_main_costs!$M$2,D273=3,vacation_home_main_costs!$M$3,D273=4,vacation_home_main_costs!$M$4,D273=5,vacation_home_main_costs!$M$5,D273=6,vacation_home_main_costs!$M$6)</f>
        <v>40660</v>
      </c>
      <c r="S273" s="33">
        <f t="shared" si="19"/>
        <v>-6162.4</v>
      </c>
      <c r="T273" s="34" t="str">
        <f t="shared" si="3"/>
        <v>Prejuizo</v>
      </c>
    </row>
    <row r="274" ht="12.75" customHeight="1">
      <c r="A274" s="8">
        <v>3889184.0</v>
      </c>
      <c r="B274" s="30" t="s">
        <v>318</v>
      </c>
      <c r="C274" s="11">
        <v>110.0</v>
      </c>
      <c r="D274" s="24">
        <v>4.0</v>
      </c>
      <c r="E274" s="33">
        <f>Ocupacao_Calendario!B274*C274*31</f>
        <v>2898.5</v>
      </c>
      <c r="F274" s="33">
        <f>Ocupacao_Calendario!C274*C274*28</f>
        <v>2710.4</v>
      </c>
      <c r="G274" s="33">
        <f>Ocupacao_Calendario!D274*C274*31</f>
        <v>2455.2</v>
      </c>
      <c r="H274" s="33">
        <f>Ocupacao_Calendario!E274*C274*30</f>
        <v>2871</v>
      </c>
      <c r="I274" s="33">
        <f>Ocupacao_Calendario!F274*C274*31</f>
        <v>2523.4</v>
      </c>
      <c r="J274" s="33">
        <f>Ocupacao_Calendario!G274*C274*30</f>
        <v>2376</v>
      </c>
      <c r="K274" s="33">
        <f>Ocupacao_Calendario!H274*C274*31</f>
        <v>2489.3</v>
      </c>
      <c r="L274" s="33">
        <f>Ocupacao_Calendario!I274*C274*31</f>
        <v>3034.9</v>
      </c>
      <c r="M274" s="33">
        <f>Ocupacao_Calendario!J274*C274*30</f>
        <v>3135</v>
      </c>
      <c r="N274" s="33">
        <f>Ocupacao_Calendario!K274*C274*31</f>
        <v>3239.5</v>
      </c>
      <c r="O274" s="33">
        <f>Ocupacao_Calendario!L274*C274*30</f>
        <v>2904</v>
      </c>
      <c r="P274" s="33">
        <f>Ocupacao_Calendario!M274*C274*31</f>
        <v>3341.8</v>
      </c>
      <c r="Q274" s="33">
        <f t="shared" si="1"/>
        <v>33979</v>
      </c>
      <c r="R274" s="33">
        <f>IFS(D274=2,vacation_home_main_costs!$M$2,D274=3,vacation_home_main_costs!$M$3,D274=4,vacation_home_main_costs!$M$4,D274=5,vacation_home_main_costs!$M$5,D274=6,vacation_home_main_costs!$M$6)</f>
        <v>40660</v>
      </c>
      <c r="S274" s="33">
        <f t="shared" si="19"/>
        <v>-6681</v>
      </c>
      <c r="T274" s="34" t="str">
        <f t="shared" si="3"/>
        <v>Prejuizo</v>
      </c>
    </row>
    <row r="275" ht="12.75" customHeight="1">
      <c r="A275" s="8">
        <v>2.7856008E7</v>
      </c>
      <c r="B275" s="30" t="s">
        <v>319</v>
      </c>
      <c r="C275" s="11">
        <v>116.0</v>
      </c>
      <c r="D275" s="24">
        <v>4.0</v>
      </c>
      <c r="E275" s="33">
        <f>Ocupacao_Calendario!B275*C275*31</f>
        <v>3020.64</v>
      </c>
      <c r="F275" s="33">
        <f>Ocupacao_Calendario!C275*C275*28</f>
        <v>2955.68</v>
      </c>
      <c r="G275" s="33">
        <f>Ocupacao_Calendario!D275*C275*31</f>
        <v>2840.84</v>
      </c>
      <c r="H275" s="33">
        <f>Ocupacao_Calendario!E275*C275*30</f>
        <v>2610</v>
      </c>
      <c r="I275" s="33">
        <f>Ocupacao_Calendario!F275*C275*31</f>
        <v>1474.36</v>
      </c>
      <c r="J275" s="33">
        <f>Ocupacao_Calendario!G275*C275*30</f>
        <v>2784</v>
      </c>
      <c r="K275" s="33">
        <f>Ocupacao_Calendario!H275*C275*31</f>
        <v>3020.64</v>
      </c>
      <c r="L275" s="33">
        <f>Ocupacao_Calendario!I275*C275*31</f>
        <v>3272.36</v>
      </c>
      <c r="M275" s="33">
        <f>Ocupacao_Calendario!J275*C275*30</f>
        <v>2644.8</v>
      </c>
      <c r="N275" s="33">
        <f>Ocupacao_Calendario!K275*C275*31</f>
        <v>3020.64</v>
      </c>
      <c r="O275" s="33">
        <f>Ocupacao_Calendario!L275*C275*30</f>
        <v>3480</v>
      </c>
      <c r="P275" s="33">
        <f>Ocupacao_Calendario!M275*C275*31</f>
        <v>3308.32</v>
      </c>
      <c r="Q275" s="33">
        <f t="shared" si="1"/>
        <v>34432.28</v>
      </c>
      <c r="R275" s="33">
        <f>IFS(D275=2,vacation_home_main_costs!$M$2,D275=3,vacation_home_main_costs!$M$3,D275=4,vacation_home_main_costs!$M$4,D275=5,vacation_home_main_costs!$M$5,D275=6,vacation_home_main_costs!$M$6)</f>
        <v>40660</v>
      </c>
      <c r="S275" s="33">
        <f t="shared" si="19"/>
        <v>-6227.72</v>
      </c>
      <c r="T275" s="34" t="str">
        <f t="shared" si="3"/>
        <v>Prejuizo</v>
      </c>
    </row>
    <row r="276" ht="12.75" customHeight="1">
      <c r="A276" s="8">
        <v>1.1472197E7</v>
      </c>
      <c r="B276" s="30" t="s">
        <v>320</v>
      </c>
      <c r="C276" s="11">
        <v>91.0</v>
      </c>
      <c r="D276" s="24">
        <v>3.0</v>
      </c>
      <c r="E276" s="33">
        <f>Ocupacao_Calendario!B276*C276*31</f>
        <v>2426.06</v>
      </c>
      <c r="F276" s="33">
        <f>Ocupacao_Calendario!C276*C276*28</f>
        <v>2267.72</v>
      </c>
      <c r="G276" s="33">
        <f>Ocupacao_Calendario!D276*C276*31</f>
        <v>1269.45</v>
      </c>
      <c r="H276" s="33">
        <f>Ocupacao_Calendario!E276*C276*30</f>
        <v>1501.5</v>
      </c>
      <c r="I276" s="33">
        <f>Ocupacao_Calendario!F276*C276*31</f>
        <v>1325.87</v>
      </c>
      <c r="J276" s="33">
        <f>Ocupacao_Calendario!G276*C276*30</f>
        <v>2620.8</v>
      </c>
      <c r="K276" s="33">
        <f>Ocupacao_Calendario!H276*C276*31</f>
        <v>2143.96</v>
      </c>
      <c r="L276" s="33">
        <f>Ocupacao_Calendario!I276*C276*31</f>
        <v>2115.75</v>
      </c>
      <c r="M276" s="33">
        <f>Ocupacao_Calendario!J276*C276*30</f>
        <v>2047.5</v>
      </c>
      <c r="N276" s="33">
        <f>Ocupacao_Calendario!K276*C276*31</f>
        <v>2679.95</v>
      </c>
      <c r="O276" s="33">
        <f>Ocupacao_Calendario!L276*C276*30</f>
        <v>1938.3</v>
      </c>
      <c r="P276" s="33">
        <f>Ocupacao_Calendario!M276*C276*31</f>
        <v>2002.91</v>
      </c>
      <c r="Q276" s="33">
        <f t="shared" si="1"/>
        <v>24339.77</v>
      </c>
      <c r="R276" s="33">
        <f>IFS(D276=2,vacation_home_main_costs!$M$2,D276=3,vacation_home_main_costs!$M$3,D276=4,vacation_home_main_costs!$M$4,D276=5,vacation_home_main_costs!$M$5,D276=6,vacation_home_main_costs!$M$6)</f>
        <v>34800</v>
      </c>
      <c r="S276" s="33">
        <f t="shared" si="19"/>
        <v>-10460.23</v>
      </c>
      <c r="T276" s="34" t="str">
        <f t="shared" si="3"/>
        <v>Prejuizo</v>
      </c>
    </row>
    <row r="277" ht="12.75" customHeight="1">
      <c r="A277" s="8">
        <v>1.9805706E7</v>
      </c>
      <c r="B277" s="30" t="s">
        <v>321</v>
      </c>
      <c r="C277" s="11">
        <v>95.0</v>
      </c>
      <c r="D277" s="24">
        <v>2.0</v>
      </c>
      <c r="E277" s="33">
        <f>Ocupacao_Calendario!B277*C277*31</f>
        <v>2532.7</v>
      </c>
      <c r="F277" s="33">
        <f>Ocupacao_Calendario!C277*C277*28</f>
        <v>2181.2</v>
      </c>
      <c r="G277" s="33">
        <f>Ocupacao_Calendario!D277*C277*31</f>
        <v>1295.8</v>
      </c>
      <c r="H277" s="33">
        <f>Ocupacao_Calendario!E277*C277*30</f>
        <v>2422.5</v>
      </c>
      <c r="I277" s="33">
        <f>Ocupacao_Calendario!F277*C277*31</f>
        <v>2473.8</v>
      </c>
      <c r="J277" s="33">
        <f>Ocupacao_Calendario!G277*C277*30</f>
        <v>2337</v>
      </c>
      <c r="K277" s="33">
        <f>Ocupacao_Calendario!H277*C277*31</f>
        <v>2356</v>
      </c>
      <c r="L277" s="33">
        <f>Ocupacao_Calendario!I277*C277*31</f>
        <v>2621.05</v>
      </c>
      <c r="M277" s="33">
        <f>Ocupacao_Calendario!J277*C277*30</f>
        <v>2479.5</v>
      </c>
      <c r="N277" s="33">
        <f>Ocupacao_Calendario!K277*C277*31</f>
        <v>2886.1</v>
      </c>
      <c r="O277" s="33">
        <f>Ocupacao_Calendario!L277*C277*30</f>
        <v>2793</v>
      </c>
      <c r="P277" s="33">
        <f>Ocupacao_Calendario!M277*C277*31</f>
        <v>2149.85</v>
      </c>
      <c r="Q277" s="33">
        <f t="shared" si="1"/>
        <v>28528.5</v>
      </c>
      <c r="R277" s="33">
        <f>IFS(D277=2,vacation_home_main_costs!$M$2,D277=3,vacation_home_main_costs!$M$3,D277=4,vacation_home_main_costs!$M$4,D277=5,vacation_home_main_costs!$M$5,D277=6,vacation_home_main_costs!$M$6)</f>
        <v>31100</v>
      </c>
      <c r="S277" s="33">
        <f t="shared" si="19"/>
        <v>-2571.5</v>
      </c>
      <c r="T277" s="34" t="str">
        <f t="shared" si="3"/>
        <v>Prejuizo</v>
      </c>
    </row>
    <row r="278" ht="12.75" customHeight="1">
      <c r="A278" s="8">
        <v>2.0769967E7</v>
      </c>
      <c r="B278" s="30" t="s">
        <v>322</v>
      </c>
      <c r="C278" s="11">
        <v>149.0</v>
      </c>
      <c r="D278" s="24">
        <v>4.0</v>
      </c>
      <c r="E278" s="33">
        <f>Ocupacao_Calendario!B278*C278*31</f>
        <v>3279.49</v>
      </c>
      <c r="F278" s="33">
        <f>Ocupacao_Calendario!C278*C278*28</f>
        <v>3879.96</v>
      </c>
      <c r="G278" s="33">
        <f>Ocupacao_Calendario!D278*C278*31</f>
        <v>2217.12</v>
      </c>
      <c r="H278" s="33">
        <f>Ocupacao_Calendario!E278*C278*30</f>
        <v>2860.8</v>
      </c>
      <c r="I278" s="33">
        <f>Ocupacao_Calendario!F278*C278*31</f>
        <v>2170.93</v>
      </c>
      <c r="J278" s="33">
        <f>Ocupacao_Calendario!G278*C278*30</f>
        <v>3844.2</v>
      </c>
      <c r="K278" s="33">
        <f>Ocupacao_Calendario!H278*C278*31</f>
        <v>4434.24</v>
      </c>
      <c r="L278" s="33">
        <f>Ocupacao_Calendario!I278*C278*31</f>
        <v>3787.58</v>
      </c>
      <c r="M278" s="33">
        <f>Ocupacao_Calendario!J278*C278*30</f>
        <v>4201.8</v>
      </c>
      <c r="N278" s="33">
        <f>Ocupacao_Calendario!K278*C278*31</f>
        <v>3649.01</v>
      </c>
      <c r="O278" s="33">
        <f>Ocupacao_Calendario!L278*C278*30</f>
        <v>4470</v>
      </c>
      <c r="P278" s="33">
        <f>Ocupacao_Calendario!M278*C278*31</f>
        <v>4526.62</v>
      </c>
      <c r="Q278" s="33">
        <f t="shared" si="1"/>
        <v>43321.75</v>
      </c>
      <c r="R278" s="33">
        <f>IFS(D278=2,vacation_home_main_costs!$M$2,D278=3,vacation_home_main_costs!$M$3,D278=4,vacation_home_main_costs!$M$4,D278=5,vacation_home_main_costs!$M$5,D278=6,vacation_home_main_costs!$M$6)</f>
        <v>40660</v>
      </c>
      <c r="S278" s="33">
        <f t="shared" si="19"/>
        <v>2661.75</v>
      </c>
      <c r="T278" s="34" t="str">
        <f t="shared" si="3"/>
        <v>Lucro</v>
      </c>
    </row>
    <row r="279" ht="12.75" customHeight="1">
      <c r="A279" s="8">
        <v>1.0625397E7</v>
      </c>
      <c r="B279" s="30" t="s">
        <v>323</v>
      </c>
      <c r="C279" s="11">
        <v>119.0</v>
      </c>
      <c r="D279" s="24">
        <v>4.0</v>
      </c>
      <c r="E279" s="33">
        <f>Ocupacao_Calendario!B279*C279*31</f>
        <v>3024.98</v>
      </c>
      <c r="F279" s="33">
        <f>Ocupacao_Calendario!C279*C279*28</f>
        <v>2532.32</v>
      </c>
      <c r="G279" s="33">
        <f>Ocupacao_Calendario!D279*C279*31</f>
        <v>2840.53</v>
      </c>
      <c r="H279" s="33">
        <f>Ocupacao_Calendario!E279*C279*30</f>
        <v>2891.7</v>
      </c>
      <c r="I279" s="33">
        <f>Ocupacao_Calendario!F279*C279*31</f>
        <v>1696.94</v>
      </c>
      <c r="J279" s="33">
        <f>Ocupacao_Calendario!G279*C279*30</f>
        <v>2963.1</v>
      </c>
      <c r="K279" s="33">
        <f>Ocupacao_Calendario!H279*C279*31</f>
        <v>3283.21</v>
      </c>
      <c r="L279" s="33">
        <f>Ocupacao_Calendario!I279*C279*31</f>
        <v>2988.09</v>
      </c>
      <c r="M279" s="33">
        <f>Ocupacao_Calendario!J279*C279*30</f>
        <v>2998.8</v>
      </c>
      <c r="N279" s="33">
        <f>Ocupacao_Calendario!K279*C279*31</f>
        <v>2914.31</v>
      </c>
      <c r="O279" s="33">
        <f>Ocupacao_Calendario!L279*C279*30</f>
        <v>3320.1</v>
      </c>
      <c r="P279" s="33">
        <f>Ocupacao_Calendario!M279*C279*31</f>
        <v>3061.87</v>
      </c>
      <c r="Q279" s="33">
        <f t="shared" si="1"/>
        <v>34515.95</v>
      </c>
      <c r="R279" s="33">
        <f>IFS(D279=2,vacation_home_main_costs!$M$2,D279=3,vacation_home_main_costs!$M$3,D279=4,vacation_home_main_costs!$M$4,D279=5,vacation_home_main_costs!$M$5,D279=6,vacation_home_main_costs!$M$6)</f>
        <v>40660</v>
      </c>
      <c r="S279" s="33">
        <f t="shared" si="19"/>
        <v>-6144.05</v>
      </c>
      <c r="T279" s="34" t="str">
        <f t="shared" si="3"/>
        <v>Prejuizo</v>
      </c>
    </row>
    <row r="280" ht="12.75" customHeight="1">
      <c r="A280" s="8">
        <v>1.9659453E7</v>
      </c>
      <c r="B280" s="30" t="s">
        <v>324</v>
      </c>
      <c r="C280" s="11">
        <v>199.0</v>
      </c>
      <c r="D280" s="24">
        <v>6.0</v>
      </c>
      <c r="E280" s="33">
        <f>Ocupacao_Calendario!B280*C280*31</f>
        <v>5181.96</v>
      </c>
      <c r="F280" s="33">
        <f>Ocupacao_Calendario!C280*C280*28</f>
        <v>4569.04</v>
      </c>
      <c r="G280" s="33">
        <f>Ocupacao_Calendario!D280*C280*31</f>
        <v>4256.61</v>
      </c>
      <c r="H280" s="33">
        <f>Ocupacao_Calendario!E280*C280*30</f>
        <v>3940.2</v>
      </c>
      <c r="I280" s="33">
        <f>Ocupacao_Calendario!F280*C280*31</f>
        <v>3022.81</v>
      </c>
      <c r="J280" s="33">
        <f>Ocupacao_Calendario!G280*C280*30</f>
        <v>4835.7</v>
      </c>
      <c r="K280" s="33">
        <f>Ocupacao_Calendario!H280*C280*31</f>
        <v>5058.58</v>
      </c>
      <c r="L280" s="33">
        <f>Ocupacao_Calendario!I280*C280*31</f>
        <v>5120.27</v>
      </c>
      <c r="M280" s="33">
        <f>Ocupacao_Calendario!J280*C280*30</f>
        <v>5611.8</v>
      </c>
      <c r="N280" s="33">
        <f>Ocupacao_Calendario!K280*C280*31</f>
        <v>5675.48</v>
      </c>
      <c r="O280" s="33">
        <f>Ocupacao_Calendario!L280*C280*30</f>
        <v>5552.1</v>
      </c>
      <c r="P280" s="33">
        <f>Ocupacao_Calendario!M280*C280*31</f>
        <v>4503.37</v>
      </c>
      <c r="Q280" s="33">
        <f t="shared" si="1"/>
        <v>57327.92</v>
      </c>
      <c r="R280" s="33">
        <f>IFS(D280=2,vacation_home_main_costs!$M$2,D280=3,vacation_home_main_costs!$M$3,D280=4,vacation_home_main_costs!$M$4,D280=5,vacation_home_main_costs!$M$5,D280=6,vacation_home_main_costs!$M$6)</f>
        <v>51900</v>
      </c>
      <c r="S280" s="33">
        <f t="shared" si="19"/>
        <v>5427.92</v>
      </c>
      <c r="T280" s="34" t="str">
        <f t="shared" si="3"/>
        <v>Lucro</v>
      </c>
    </row>
    <row r="281" ht="12.75" customHeight="1">
      <c r="A281" s="8">
        <v>1.3393867E7</v>
      </c>
      <c r="B281" s="30" t="s">
        <v>325</v>
      </c>
      <c r="C281" s="11">
        <v>162.0</v>
      </c>
      <c r="D281" s="24">
        <v>4.0</v>
      </c>
      <c r="E281" s="33">
        <f>Ocupacao_Calendario!B281*C281*31</f>
        <v>3917.16</v>
      </c>
      <c r="F281" s="33">
        <f>Ocupacao_Calendario!C281*C281*28</f>
        <v>3129.84</v>
      </c>
      <c r="G281" s="33">
        <f>Ocupacao_Calendario!D281*C281*31</f>
        <v>3515.4</v>
      </c>
      <c r="H281" s="33">
        <f>Ocupacao_Calendario!E281*C281*30</f>
        <v>2381.4</v>
      </c>
      <c r="I281" s="33">
        <f>Ocupacao_Calendario!F281*C281*31</f>
        <v>2209.68</v>
      </c>
      <c r="J281" s="33">
        <f>Ocupacao_Calendario!G281*C281*30</f>
        <v>4131</v>
      </c>
      <c r="K281" s="33">
        <f>Ocupacao_Calendario!H281*C281*31</f>
        <v>5022</v>
      </c>
      <c r="L281" s="33">
        <f>Ocupacao_Calendario!I281*C281*31</f>
        <v>4017.6</v>
      </c>
      <c r="M281" s="33">
        <f>Ocupacao_Calendario!J281*C281*30</f>
        <v>3547.8</v>
      </c>
      <c r="N281" s="33">
        <f>Ocupacao_Calendario!K281*C281*31</f>
        <v>3816.72</v>
      </c>
      <c r="O281" s="33">
        <f>Ocupacao_Calendario!L281*C281*30</f>
        <v>4762.8</v>
      </c>
      <c r="P281" s="33">
        <f>Ocupacao_Calendario!M281*C281*31</f>
        <v>4168.26</v>
      </c>
      <c r="Q281" s="33">
        <f t="shared" si="1"/>
        <v>44619.66</v>
      </c>
      <c r="R281" s="33">
        <f>IFS(D281=2,vacation_home_main_costs!$M$2,D281=3,vacation_home_main_costs!$M$3,D281=4,vacation_home_main_costs!$M$4,D281=5,vacation_home_main_costs!$M$5,D281=6,vacation_home_main_costs!$M$6)</f>
        <v>40660</v>
      </c>
      <c r="S281" s="33">
        <f t="shared" si="19"/>
        <v>3959.66</v>
      </c>
      <c r="T281" s="34" t="str">
        <f t="shared" si="3"/>
        <v>Lucro</v>
      </c>
    </row>
    <row r="282" ht="12.75" customHeight="1">
      <c r="A282" s="8">
        <v>2.7168972E7</v>
      </c>
      <c r="B282" s="30" t="s">
        <v>326</v>
      </c>
      <c r="C282" s="11">
        <v>149.0</v>
      </c>
      <c r="D282" s="24">
        <v>4.0</v>
      </c>
      <c r="E282" s="33">
        <f>Ocupacao_Calendario!B282*C282*31</f>
        <v>3418.06</v>
      </c>
      <c r="F282" s="33">
        <f>Ocupacao_Calendario!C282*C282*28</f>
        <v>4130.28</v>
      </c>
      <c r="G282" s="33">
        <f>Ocupacao_Calendario!D282*C282*31</f>
        <v>3094.73</v>
      </c>
      <c r="H282" s="33">
        <f>Ocupacao_Calendario!E282*C282*30</f>
        <v>3844.2</v>
      </c>
      <c r="I282" s="33">
        <f>Ocupacao_Calendario!F282*C282*31</f>
        <v>2863.78</v>
      </c>
      <c r="J282" s="33">
        <f>Ocupacao_Calendario!G282*C282*30</f>
        <v>3397.2</v>
      </c>
      <c r="K282" s="33">
        <f>Ocupacao_Calendario!H282*C282*31</f>
        <v>3556.63</v>
      </c>
      <c r="L282" s="33">
        <f>Ocupacao_Calendario!I282*C282*31</f>
        <v>3510.44</v>
      </c>
      <c r="M282" s="33">
        <f>Ocupacao_Calendario!J282*C282*30</f>
        <v>3665.4</v>
      </c>
      <c r="N282" s="33">
        <f>Ocupacao_Calendario!K282*C282*31</f>
        <v>4110.91</v>
      </c>
      <c r="O282" s="33">
        <f>Ocupacao_Calendario!L282*C282*30</f>
        <v>3754.8</v>
      </c>
      <c r="P282" s="33">
        <f>Ocupacao_Calendario!M282*C282*31</f>
        <v>4434.24</v>
      </c>
      <c r="Q282" s="33">
        <f t="shared" si="1"/>
        <v>43780.67</v>
      </c>
      <c r="R282" s="33">
        <f>IFS(D282=2,vacation_home_main_costs!$M$2,D282=3,vacation_home_main_costs!$M$3,D282=4,vacation_home_main_costs!$M$4,D282=5,vacation_home_main_costs!$M$5,D282=6,vacation_home_main_costs!$M$6)</f>
        <v>40660</v>
      </c>
      <c r="S282" s="33">
        <f t="shared" si="19"/>
        <v>3120.67</v>
      </c>
      <c r="T282" s="34" t="str">
        <f t="shared" si="3"/>
        <v>Lucro</v>
      </c>
    </row>
    <row r="283" ht="12.75" customHeight="1">
      <c r="A283" s="8">
        <v>2.2679598E7</v>
      </c>
      <c r="B283" s="30" t="s">
        <v>327</v>
      </c>
      <c r="C283" s="11">
        <v>160.0</v>
      </c>
      <c r="D283" s="24">
        <v>4.0</v>
      </c>
      <c r="E283" s="33">
        <f>Ocupacao_Calendario!B283*C283*31</f>
        <v>3670.4</v>
      </c>
      <c r="F283" s="33">
        <f>Ocupacao_Calendario!C283*C283*28</f>
        <v>4300.8</v>
      </c>
      <c r="G283" s="33">
        <f>Ocupacao_Calendario!D283*C283*31</f>
        <v>3224</v>
      </c>
      <c r="H283" s="33">
        <f>Ocupacao_Calendario!E283*C283*30</f>
        <v>3024</v>
      </c>
      <c r="I283" s="33">
        <f>Ocupacao_Calendario!F283*C283*31</f>
        <v>1934.4</v>
      </c>
      <c r="J283" s="33">
        <f>Ocupacao_Calendario!G283*C283*30</f>
        <v>4080</v>
      </c>
      <c r="K283" s="33">
        <f>Ocupacao_Calendario!H283*C283*31</f>
        <v>3819.2</v>
      </c>
      <c r="L283" s="33">
        <f>Ocupacao_Calendario!I283*C283*31</f>
        <v>3968</v>
      </c>
      <c r="M283" s="33">
        <f>Ocupacao_Calendario!J283*C283*30</f>
        <v>3936</v>
      </c>
      <c r="N283" s="33">
        <f>Ocupacao_Calendario!K283*C283*31</f>
        <v>3720</v>
      </c>
      <c r="O283" s="33">
        <f>Ocupacao_Calendario!L283*C283*30</f>
        <v>3408</v>
      </c>
      <c r="P283" s="33">
        <f>Ocupacao_Calendario!M283*C283*31</f>
        <v>4166.4</v>
      </c>
      <c r="Q283" s="33">
        <f t="shared" si="1"/>
        <v>43251.2</v>
      </c>
      <c r="R283" s="33">
        <f>IFS(D283=2,vacation_home_main_costs!$M$2,D283=3,vacation_home_main_costs!$M$3,D283=4,vacation_home_main_costs!$M$4,D283=5,vacation_home_main_costs!$M$5,D283=6,vacation_home_main_costs!$M$6)</f>
        <v>40660</v>
      </c>
      <c r="S283" s="33">
        <f t="shared" si="19"/>
        <v>2591.2</v>
      </c>
      <c r="T283" s="34" t="str">
        <f t="shared" si="3"/>
        <v>Lucro</v>
      </c>
    </row>
    <row r="284" ht="12.75" customHeight="1">
      <c r="A284" s="8">
        <v>2.0480676E7</v>
      </c>
      <c r="B284" s="30" t="s">
        <v>328</v>
      </c>
      <c r="C284" s="11">
        <v>95.0</v>
      </c>
      <c r="D284" s="24">
        <v>3.0</v>
      </c>
      <c r="E284" s="33">
        <f>Ocupacao_Calendario!B284*C284*31</f>
        <v>1914.25</v>
      </c>
      <c r="F284" s="33">
        <f>Ocupacao_Calendario!C284*C284*28</f>
        <v>2048.2</v>
      </c>
      <c r="G284" s="33">
        <f>Ocupacao_Calendario!D284*C284*31</f>
        <v>2326.55</v>
      </c>
      <c r="H284" s="33">
        <f>Ocupacao_Calendario!E284*C284*30</f>
        <v>2508</v>
      </c>
      <c r="I284" s="33">
        <f>Ocupacao_Calendario!F284*C284*31</f>
        <v>1266.35</v>
      </c>
      <c r="J284" s="33">
        <f>Ocupacao_Calendario!G284*C284*30</f>
        <v>2707.5</v>
      </c>
      <c r="K284" s="33">
        <f>Ocupacao_Calendario!H284*C284*31</f>
        <v>2738.85</v>
      </c>
      <c r="L284" s="33">
        <f>Ocupacao_Calendario!I284*C284*31</f>
        <v>2473.8</v>
      </c>
      <c r="M284" s="33">
        <f>Ocupacao_Calendario!J284*C284*30</f>
        <v>2365.5</v>
      </c>
      <c r="N284" s="33">
        <f>Ocupacao_Calendario!K284*C284*31</f>
        <v>2709.4</v>
      </c>
      <c r="O284" s="33">
        <f>Ocupacao_Calendario!L284*C284*30</f>
        <v>2080.5</v>
      </c>
      <c r="P284" s="33">
        <f>Ocupacao_Calendario!M284*C284*31</f>
        <v>2238.2</v>
      </c>
      <c r="Q284" s="33">
        <f t="shared" si="1"/>
        <v>27377.1</v>
      </c>
      <c r="R284" s="33">
        <f>IFS(D284=2,vacation_home_main_costs!$M$2,D284=3,vacation_home_main_costs!$M$3,D284=4,vacation_home_main_costs!$M$4,D284=5,vacation_home_main_costs!$M$5,D284=6,vacation_home_main_costs!$M$6)</f>
        <v>34800</v>
      </c>
      <c r="S284" s="33">
        <f t="shared" si="19"/>
        <v>-7422.9</v>
      </c>
      <c r="T284" s="34" t="str">
        <f t="shared" si="3"/>
        <v>Prejuizo</v>
      </c>
    </row>
    <row r="285" ht="12.75" customHeight="1">
      <c r="A285" s="8">
        <v>1.2188148E7</v>
      </c>
      <c r="B285" s="30" t="s">
        <v>329</v>
      </c>
      <c r="C285" s="11">
        <v>125.0</v>
      </c>
      <c r="D285" s="24">
        <v>4.0</v>
      </c>
      <c r="E285" s="33">
        <f>Ocupacao_Calendario!B285*C285*31</f>
        <v>2557.5</v>
      </c>
      <c r="F285" s="33">
        <f>Ocupacao_Calendario!C285*C285*28</f>
        <v>3045</v>
      </c>
      <c r="G285" s="33">
        <f>Ocupacao_Calendario!D285*C285*31</f>
        <v>3177.5</v>
      </c>
      <c r="H285" s="33">
        <f>Ocupacao_Calendario!E285*C285*30</f>
        <v>3000</v>
      </c>
      <c r="I285" s="33">
        <f>Ocupacao_Calendario!F285*C285*31</f>
        <v>2247.5</v>
      </c>
      <c r="J285" s="33">
        <f>Ocupacao_Calendario!G285*C285*30</f>
        <v>3150</v>
      </c>
      <c r="K285" s="33">
        <f>Ocupacao_Calendario!H285*C285*31</f>
        <v>3332.5</v>
      </c>
      <c r="L285" s="33">
        <f>Ocupacao_Calendario!I285*C285*31</f>
        <v>3332.5</v>
      </c>
      <c r="M285" s="33">
        <f>Ocupacao_Calendario!J285*C285*30</f>
        <v>3075</v>
      </c>
      <c r="N285" s="33">
        <f>Ocupacao_Calendario!K285*C285*31</f>
        <v>3603.75</v>
      </c>
      <c r="O285" s="33">
        <f>Ocupacao_Calendario!L285*C285*30</f>
        <v>3000</v>
      </c>
      <c r="P285" s="33">
        <f>Ocupacao_Calendario!M285*C285*31</f>
        <v>3681.25</v>
      </c>
      <c r="Q285" s="33">
        <f t="shared" si="1"/>
        <v>37202.5</v>
      </c>
      <c r="R285" s="33">
        <f>IFS(D285=2,vacation_home_main_costs!$M$2,D285=3,vacation_home_main_costs!$M$3,D285=4,vacation_home_main_costs!$M$4,D285=5,vacation_home_main_costs!$M$5,D285=6,vacation_home_main_costs!$M$6)</f>
        <v>40660</v>
      </c>
      <c r="S285" s="33">
        <f t="shared" si="19"/>
        <v>-3457.5</v>
      </c>
      <c r="T285" s="34" t="str">
        <f t="shared" si="3"/>
        <v>Prejuizo</v>
      </c>
    </row>
    <row r="286" ht="12.75" customHeight="1">
      <c r="A286" s="8">
        <v>5050939.0</v>
      </c>
      <c r="B286" s="30" t="s">
        <v>330</v>
      </c>
      <c r="C286" s="11">
        <v>82.0</v>
      </c>
      <c r="D286" s="24">
        <v>4.0</v>
      </c>
      <c r="E286" s="33">
        <f>Ocupacao_Calendario!B286*C286*31</f>
        <v>2313.22</v>
      </c>
      <c r="F286" s="33">
        <f>Ocupacao_Calendario!C286*C286*28</f>
        <v>1744.96</v>
      </c>
      <c r="G286" s="33">
        <f>Ocupacao_Calendario!D286*C286*31</f>
        <v>1067.64</v>
      </c>
      <c r="H286" s="33">
        <f>Ocupacao_Calendario!E286*C286*30</f>
        <v>1328.4</v>
      </c>
      <c r="I286" s="33">
        <f>Ocupacao_Calendario!F286*C286*31</f>
        <v>1881.08</v>
      </c>
      <c r="J286" s="33">
        <f>Ocupacao_Calendario!G286*C286*30</f>
        <v>1968</v>
      </c>
      <c r="K286" s="33">
        <f>Ocupacao_Calendario!H286*C286*31</f>
        <v>2160.7</v>
      </c>
      <c r="L286" s="33">
        <f>Ocupacao_Calendario!I286*C286*31</f>
        <v>2516.58</v>
      </c>
      <c r="M286" s="33">
        <f>Ocupacao_Calendario!J286*C286*30</f>
        <v>2091</v>
      </c>
      <c r="N286" s="33">
        <f>Ocupacao_Calendario!K286*C286*31</f>
        <v>2338.64</v>
      </c>
      <c r="O286" s="33">
        <f>Ocupacao_Calendario!L286*C286*30</f>
        <v>1918.8</v>
      </c>
      <c r="P286" s="33">
        <f>Ocupacao_Calendario!M286*C286*31</f>
        <v>2084.44</v>
      </c>
      <c r="Q286" s="33">
        <f t="shared" si="1"/>
        <v>23413.46</v>
      </c>
      <c r="R286" s="33">
        <f>IFS(D286=2,vacation_home_main_costs!$M$2,D286=3,vacation_home_main_costs!$M$3,D286=4,vacation_home_main_costs!$M$4,D286=5,vacation_home_main_costs!$M$5,D286=6,vacation_home_main_costs!$M$6)</f>
        <v>40660</v>
      </c>
      <c r="S286" s="33">
        <f t="shared" si="19"/>
        <v>-17246.54</v>
      </c>
      <c r="T286" s="34" t="str">
        <f t="shared" si="3"/>
        <v>Prejuizo</v>
      </c>
    </row>
    <row r="287" ht="12.75" customHeight="1">
      <c r="A287" s="8">
        <v>1.2954829E7</v>
      </c>
      <c r="B287" s="30" t="s">
        <v>331</v>
      </c>
      <c r="C287" s="11">
        <v>119.0</v>
      </c>
      <c r="D287" s="24">
        <v>4.0</v>
      </c>
      <c r="E287" s="33">
        <f>Ocupacao_Calendario!B287*C287*31</f>
        <v>2324.07</v>
      </c>
      <c r="F287" s="33">
        <f>Ocupacao_Calendario!C287*C287*28</f>
        <v>3265.36</v>
      </c>
      <c r="G287" s="33">
        <f>Ocupacao_Calendario!D287*C287*31</f>
        <v>3024.98</v>
      </c>
      <c r="H287" s="33">
        <f>Ocupacao_Calendario!E287*C287*30</f>
        <v>1749.3</v>
      </c>
      <c r="I287" s="33">
        <f>Ocupacao_Calendario!F287*C287*31</f>
        <v>1549.38</v>
      </c>
      <c r="J287" s="33">
        <f>Ocupacao_Calendario!G287*C287*30</f>
        <v>2606.1</v>
      </c>
      <c r="K287" s="33">
        <f>Ocupacao_Calendario!H287*C287*31</f>
        <v>3393.88</v>
      </c>
      <c r="L287" s="33">
        <f>Ocupacao_Calendario!I287*C287*31</f>
        <v>3246.32</v>
      </c>
      <c r="M287" s="33">
        <f>Ocupacao_Calendario!J287*C287*30</f>
        <v>3177.3</v>
      </c>
      <c r="N287" s="33">
        <f>Ocupacao_Calendario!K287*C287*31</f>
        <v>3356.99</v>
      </c>
      <c r="O287" s="33">
        <f>Ocupacao_Calendario!L287*C287*30</f>
        <v>2677.5</v>
      </c>
      <c r="P287" s="33">
        <f>Ocupacao_Calendario!M287*C287*31</f>
        <v>2545.41</v>
      </c>
      <c r="Q287" s="33">
        <f t="shared" si="1"/>
        <v>32916.59</v>
      </c>
      <c r="R287" s="33">
        <f>IFS(D287=2,vacation_home_main_costs!$M$2,D287=3,vacation_home_main_costs!$M$3,D287=4,vacation_home_main_costs!$M$4,D287=5,vacation_home_main_costs!$M$5,D287=6,vacation_home_main_costs!$M$6)</f>
        <v>40660</v>
      </c>
      <c r="S287" s="33">
        <f t="shared" si="19"/>
        <v>-7743.41</v>
      </c>
      <c r="T287" s="34" t="str">
        <f t="shared" si="3"/>
        <v>Prejuizo</v>
      </c>
    </row>
    <row r="288" ht="12.75" customHeight="1">
      <c r="A288" s="8">
        <v>2.0651868E7</v>
      </c>
      <c r="B288" s="30" t="s">
        <v>332</v>
      </c>
      <c r="C288" s="11">
        <v>149.0</v>
      </c>
      <c r="D288" s="24">
        <v>4.0</v>
      </c>
      <c r="E288" s="33">
        <f>Ocupacao_Calendario!B288*C288*31</f>
        <v>4526.62</v>
      </c>
      <c r="F288" s="33">
        <f>Ocupacao_Calendario!C288*C288*28</f>
        <v>2920.4</v>
      </c>
      <c r="G288" s="33">
        <f>Ocupacao_Calendario!D288*C288*31</f>
        <v>2124.74</v>
      </c>
      <c r="H288" s="33">
        <f>Ocupacao_Calendario!E288*C288*30</f>
        <v>3084.3</v>
      </c>
      <c r="I288" s="33">
        <f>Ocupacao_Calendario!F288*C288*31</f>
        <v>1986.17</v>
      </c>
      <c r="J288" s="33">
        <f>Ocupacao_Calendario!G288*C288*30</f>
        <v>2905.5</v>
      </c>
      <c r="K288" s="33">
        <f>Ocupacao_Calendario!H288*C288*31</f>
        <v>3972.34</v>
      </c>
      <c r="L288" s="33">
        <f>Ocupacao_Calendario!I288*C288*31</f>
        <v>3649.01</v>
      </c>
      <c r="M288" s="33">
        <f>Ocupacao_Calendario!J288*C288*30</f>
        <v>3754.8</v>
      </c>
      <c r="N288" s="33">
        <f>Ocupacao_Calendario!K288*C288*31</f>
        <v>3279.49</v>
      </c>
      <c r="O288" s="33">
        <f>Ocupacao_Calendario!L288*C288*30</f>
        <v>4246.5</v>
      </c>
      <c r="P288" s="33">
        <f>Ocupacao_Calendario!M288*C288*31</f>
        <v>3926.15</v>
      </c>
      <c r="Q288" s="33">
        <f t="shared" si="1"/>
        <v>40376.02</v>
      </c>
      <c r="R288" s="33">
        <f>IFS(D288=2,vacation_home_main_costs!$M$2,D288=3,vacation_home_main_costs!$M$3,D288=4,vacation_home_main_costs!$M$4,D288=5,vacation_home_main_costs!$M$5,D288=6,vacation_home_main_costs!$M$6)</f>
        <v>40660</v>
      </c>
      <c r="S288" s="33">
        <f t="shared" si="19"/>
        <v>-283.98</v>
      </c>
      <c r="T288" s="34" t="str">
        <f t="shared" si="3"/>
        <v>Prejuizo</v>
      </c>
    </row>
    <row r="289" ht="12.75" customHeight="1">
      <c r="A289" s="8">
        <v>2.329886E7</v>
      </c>
      <c r="B289" s="30" t="s">
        <v>333</v>
      </c>
      <c r="C289" s="11">
        <v>149.0</v>
      </c>
      <c r="D289" s="24">
        <v>4.0</v>
      </c>
      <c r="E289" s="33">
        <f>Ocupacao_Calendario!B289*C289*31</f>
        <v>3972.34</v>
      </c>
      <c r="F289" s="33">
        <f>Ocupacao_Calendario!C289*C289*28</f>
        <v>2878.68</v>
      </c>
      <c r="G289" s="33">
        <f>Ocupacao_Calendario!D289*C289*31</f>
        <v>2909.97</v>
      </c>
      <c r="H289" s="33">
        <f>Ocupacao_Calendario!E289*C289*30</f>
        <v>3397.2</v>
      </c>
      <c r="I289" s="33">
        <f>Ocupacao_Calendario!F289*C289*31</f>
        <v>1893.79</v>
      </c>
      <c r="J289" s="33">
        <f>Ocupacao_Calendario!G289*C289*30</f>
        <v>3620.7</v>
      </c>
      <c r="K289" s="33">
        <f>Ocupacao_Calendario!H289*C289*31</f>
        <v>4619</v>
      </c>
      <c r="L289" s="33">
        <f>Ocupacao_Calendario!I289*C289*31</f>
        <v>4572.81</v>
      </c>
      <c r="M289" s="33">
        <f>Ocupacao_Calendario!J289*C289*30</f>
        <v>4112.4</v>
      </c>
      <c r="N289" s="33">
        <f>Ocupacao_Calendario!K289*C289*31</f>
        <v>4295.67</v>
      </c>
      <c r="O289" s="33">
        <f>Ocupacao_Calendario!L289*C289*30</f>
        <v>4246.5</v>
      </c>
      <c r="P289" s="33">
        <f>Ocupacao_Calendario!M289*C289*31</f>
        <v>3695.2</v>
      </c>
      <c r="Q289" s="33">
        <f t="shared" si="1"/>
        <v>44214.26</v>
      </c>
      <c r="R289" s="33">
        <f>IFS(D289=2,vacation_home_main_costs!$M$2,D289=3,vacation_home_main_costs!$M$3,D289=4,vacation_home_main_costs!$M$4,D289=5,vacation_home_main_costs!$M$5,D289=6,vacation_home_main_costs!$M$6)</f>
        <v>40660</v>
      </c>
      <c r="S289" s="33">
        <f t="shared" si="19"/>
        <v>3554.26</v>
      </c>
      <c r="T289" s="34" t="str">
        <f t="shared" si="3"/>
        <v>Lucro</v>
      </c>
    </row>
    <row r="290" ht="12.75" customHeight="1">
      <c r="A290" s="8">
        <v>1.2570847E7</v>
      </c>
      <c r="B290" s="30" t="s">
        <v>334</v>
      </c>
      <c r="C290" s="11">
        <v>190.0</v>
      </c>
      <c r="D290" s="24">
        <v>5.0</v>
      </c>
      <c r="E290" s="33">
        <f>Ocupacao_Calendario!B290*C290*31</f>
        <v>5831.1</v>
      </c>
      <c r="F290" s="33">
        <f>Ocupacao_Calendario!C290*C290*28</f>
        <v>5160.4</v>
      </c>
      <c r="G290" s="33">
        <f>Ocupacao_Calendario!D290*C290*31</f>
        <v>3180.6</v>
      </c>
      <c r="H290" s="33">
        <f>Ocupacao_Calendario!E290*C290*30</f>
        <v>3021</v>
      </c>
      <c r="I290" s="33">
        <f>Ocupacao_Calendario!F290*C290*31</f>
        <v>3416.2</v>
      </c>
      <c r="J290" s="33">
        <f>Ocupacao_Calendario!G290*C290*30</f>
        <v>4959</v>
      </c>
      <c r="K290" s="33">
        <f>Ocupacao_Calendario!H290*C290*31</f>
        <v>5183.2</v>
      </c>
      <c r="L290" s="33">
        <f>Ocupacao_Calendario!I290*C290*31</f>
        <v>5477.7</v>
      </c>
      <c r="M290" s="33">
        <f>Ocupacao_Calendario!J290*C290*30</f>
        <v>4902</v>
      </c>
      <c r="N290" s="33">
        <f>Ocupacao_Calendario!K290*C290*31</f>
        <v>5006.5</v>
      </c>
      <c r="O290" s="33">
        <f>Ocupacao_Calendario!L290*C290*30</f>
        <v>5700</v>
      </c>
      <c r="P290" s="33">
        <f>Ocupacao_Calendario!M290*C290*31</f>
        <v>4476.4</v>
      </c>
      <c r="Q290" s="33">
        <f t="shared" si="1"/>
        <v>56314.1</v>
      </c>
      <c r="R290" s="33">
        <f>IFS(D290=2,vacation_home_main_costs!$M$2,D290=3,vacation_home_main_costs!$M$3,D290=4,vacation_home_main_costs!$M$4,D290=5,vacation_home_main_costs!$M$5,D290=6,vacation_home_main_costs!$M$6)</f>
        <v>45400</v>
      </c>
      <c r="S290" s="33">
        <f t="shared" si="19"/>
        <v>10914.1</v>
      </c>
      <c r="T290" s="34" t="str">
        <f t="shared" si="3"/>
        <v>Lucro</v>
      </c>
    </row>
    <row r="291" ht="12.75" customHeight="1">
      <c r="A291" s="8">
        <v>1.6535088E7</v>
      </c>
      <c r="B291" s="30" t="s">
        <v>335</v>
      </c>
      <c r="C291" s="11">
        <v>99.0</v>
      </c>
      <c r="D291" s="24">
        <v>4.0</v>
      </c>
      <c r="E291" s="33">
        <f>Ocupacao_Calendario!B291*C291*31</f>
        <v>2884.86</v>
      </c>
      <c r="F291" s="33">
        <f>Ocupacao_Calendario!C291*C291*28</f>
        <v>2023.56</v>
      </c>
      <c r="G291" s="33">
        <f>Ocupacao_Calendario!D291*C291*31</f>
        <v>1503.81</v>
      </c>
      <c r="H291" s="33">
        <f>Ocupacao_Calendario!E291*C291*30</f>
        <v>2286.9</v>
      </c>
      <c r="I291" s="33">
        <f>Ocupacao_Calendario!F291*C291*31</f>
        <v>1473.12</v>
      </c>
      <c r="J291" s="33">
        <f>Ocupacao_Calendario!G291*C291*30</f>
        <v>2286.9</v>
      </c>
      <c r="K291" s="33">
        <f>Ocupacao_Calendario!H291*C291*31</f>
        <v>2639.34</v>
      </c>
      <c r="L291" s="33">
        <f>Ocupacao_Calendario!I291*C291*31</f>
        <v>2086.92</v>
      </c>
      <c r="M291" s="33">
        <f>Ocupacao_Calendario!J291*C291*30</f>
        <v>2346.3</v>
      </c>
      <c r="N291" s="33">
        <f>Ocupacao_Calendario!K291*C291*31</f>
        <v>2608.65</v>
      </c>
      <c r="O291" s="33">
        <f>Ocupacao_Calendario!L291*C291*30</f>
        <v>2376</v>
      </c>
      <c r="P291" s="33">
        <f>Ocupacao_Calendario!M291*C291*31</f>
        <v>2670.03</v>
      </c>
      <c r="Q291" s="33">
        <f t="shared" si="1"/>
        <v>27186.39</v>
      </c>
      <c r="R291" s="33">
        <f>IFS(D291=2,vacation_home_main_costs!$M$2,D291=3,vacation_home_main_costs!$M$3,D291=4,vacation_home_main_costs!$M$4,D291=5,vacation_home_main_costs!$M$5,D291=6,vacation_home_main_costs!$M$6)</f>
        <v>40660</v>
      </c>
      <c r="S291" s="33">
        <f t="shared" si="19"/>
        <v>-13473.61</v>
      </c>
      <c r="T291" s="34" t="str">
        <f t="shared" si="3"/>
        <v>Prejuizo</v>
      </c>
    </row>
    <row r="292" ht="12.75" customHeight="1">
      <c r="A292" s="8">
        <v>2.7751986E7</v>
      </c>
      <c r="B292" s="30" t="s">
        <v>336</v>
      </c>
      <c r="C292" s="11">
        <v>159.0</v>
      </c>
      <c r="D292" s="24">
        <v>5.0</v>
      </c>
      <c r="E292" s="33">
        <f>Ocupacao_Calendario!B292*C292*31</f>
        <v>4830.42</v>
      </c>
      <c r="F292" s="33">
        <f>Ocupacao_Calendario!C292*C292*28</f>
        <v>3739.68</v>
      </c>
      <c r="G292" s="33">
        <f>Ocupacao_Calendario!D292*C292*31</f>
        <v>4091.07</v>
      </c>
      <c r="H292" s="33">
        <f>Ocupacao_Calendario!E292*C292*30</f>
        <v>3577.5</v>
      </c>
      <c r="I292" s="33">
        <f>Ocupacao_Calendario!F292*C292*31</f>
        <v>3006.69</v>
      </c>
      <c r="J292" s="33">
        <f>Ocupacao_Calendario!G292*C292*30</f>
        <v>3529.8</v>
      </c>
      <c r="K292" s="33">
        <f>Ocupacao_Calendario!H292*C292*31</f>
        <v>3548.88</v>
      </c>
      <c r="L292" s="33">
        <f>Ocupacao_Calendario!I292*C292*31</f>
        <v>4238.94</v>
      </c>
      <c r="M292" s="33">
        <f>Ocupacao_Calendario!J292*C292*30</f>
        <v>4483.8</v>
      </c>
      <c r="N292" s="33">
        <f>Ocupacao_Calendario!K292*C292*31</f>
        <v>3992.49</v>
      </c>
      <c r="O292" s="33">
        <f>Ocupacao_Calendario!L292*C292*30</f>
        <v>3959.1</v>
      </c>
      <c r="P292" s="33">
        <f>Ocupacao_Calendario!M292*C292*31</f>
        <v>3499.59</v>
      </c>
      <c r="Q292" s="33">
        <f t="shared" si="1"/>
        <v>46497.96</v>
      </c>
      <c r="R292" s="33">
        <f>IFS(D292=2,vacation_home_main_costs!$M$2,D292=3,vacation_home_main_costs!$M$3,D292=4,vacation_home_main_costs!$M$4,D292=5,vacation_home_main_costs!$M$5,D292=6,vacation_home_main_costs!$M$6)</f>
        <v>45400</v>
      </c>
      <c r="S292" s="33">
        <f t="shared" si="19"/>
        <v>1097.96</v>
      </c>
      <c r="T292" s="34" t="str">
        <f t="shared" si="3"/>
        <v>Lucro</v>
      </c>
    </row>
    <row r="293" ht="12.75" customHeight="1">
      <c r="A293" s="8">
        <v>1.3641308E7</v>
      </c>
      <c r="B293" s="30" t="s">
        <v>337</v>
      </c>
      <c r="C293" s="11">
        <v>130.0</v>
      </c>
      <c r="D293" s="24">
        <v>4.0</v>
      </c>
      <c r="E293" s="33">
        <f>Ocupacao_Calendario!B293*C293*31</f>
        <v>3828.5</v>
      </c>
      <c r="F293" s="33">
        <f>Ocupacao_Calendario!C293*C293*28</f>
        <v>3640</v>
      </c>
      <c r="G293" s="33">
        <f>Ocupacao_Calendario!D293*C293*31</f>
        <v>2941.9</v>
      </c>
      <c r="H293" s="33">
        <f>Ocupacao_Calendario!E293*C293*30</f>
        <v>2145</v>
      </c>
      <c r="I293" s="33">
        <f>Ocupacao_Calendario!F293*C293*31</f>
        <v>2015</v>
      </c>
      <c r="J293" s="33">
        <f>Ocupacao_Calendario!G293*C293*30</f>
        <v>2691</v>
      </c>
      <c r="K293" s="33">
        <f>Ocupacao_Calendario!H293*C293*31</f>
        <v>4030</v>
      </c>
      <c r="L293" s="33">
        <f>Ocupacao_Calendario!I293*C293*31</f>
        <v>4030</v>
      </c>
      <c r="M293" s="33">
        <f>Ocupacao_Calendario!J293*C293*30</f>
        <v>3822</v>
      </c>
      <c r="N293" s="33">
        <f>Ocupacao_Calendario!K293*C293*31</f>
        <v>3224</v>
      </c>
      <c r="O293" s="33">
        <f>Ocupacao_Calendario!L293*C293*30</f>
        <v>3393</v>
      </c>
      <c r="P293" s="33">
        <f>Ocupacao_Calendario!M293*C293*31</f>
        <v>2901.6</v>
      </c>
      <c r="Q293" s="33">
        <f t="shared" si="1"/>
        <v>38662</v>
      </c>
      <c r="R293" s="33">
        <f>IFS(D293=2,vacation_home_main_costs!$M$2,D293=3,vacation_home_main_costs!$M$3,D293=4,vacation_home_main_costs!$M$4,D293=5,vacation_home_main_costs!$M$5,D293=6,vacation_home_main_costs!$M$6)</f>
        <v>40660</v>
      </c>
      <c r="S293" s="33">
        <f t="shared" si="19"/>
        <v>-1998</v>
      </c>
      <c r="T293" s="34" t="str">
        <f t="shared" si="3"/>
        <v>Prejuizo</v>
      </c>
    </row>
    <row r="294" ht="12.75" customHeight="1">
      <c r="A294" s="8">
        <v>147140.0</v>
      </c>
      <c r="B294" s="30" t="s">
        <v>338</v>
      </c>
      <c r="C294" s="11">
        <v>86.0</v>
      </c>
      <c r="D294" s="24">
        <v>4.0</v>
      </c>
      <c r="E294" s="33">
        <f>Ocupacao_Calendario!B294*C294*31</f>
        <v>2479.38</v>
      </c>
      <c r="F294" s="33">
        <f>Ocupacao_Calendario!C294*C294*28</f>
        <v>1998.64</v>
      </c>
      <c r="G294" s="33">
        <f>Ocupacao_Calendario!D294*C294*31</f>
        <v>1626.26</v>
      </c>
      <c r="H294" s="33">
        <f>Ocupacao_Calendario!E294*C294*30</f>
        <v>1341.6</v>
      </c>
      <c r="I294" s="33">
        <f>Ocupacao_Calendario!F294*C294*31</f>
        <v>1066.4</v>
      </c>
      <c r="J294" s="33">
        <f>Ocupacao_Calendario!G294*C294*30</f>
        <v>1702.8</v>
      </c>
      <c r="K294" s="33">
        <f>Ocupacao_Calendario!H294*C294*31</f>
        <v>2266.1</v>
      </c>
      <c r="L294" s="33">
        <f>Ocupacao_Calendario!I294*C294*31</f>
        <v>2212.78</v>
      </c>
      <c r="M294" s="33">
        <f>Ocupacao_Calendario!J294*C294*30</f>
        <v>2167.2</v>
      </c>
      <c r="N294" s="33">
        <f>Ocupacao_Calendario!K294*C294*31</f>
        <v>1999.5</v>
      </c>
      <c r="O294" s="33">
        <f>Ocupacao_Calendario!L294*C294*30</f>
        <v>2322</v>
      </c>
      <c r="P294" s="33">
        <f>Ocupacao_Calendario!M294*C294*31</f>
        <v>2639.34</v>
      </c>
      <c r="Q294" s="33">
        <f t="shared" si="1"/>
        <v>23822</v>
      </c>
      <c r="R294" s="33">
        <f>IFS(D294=2,vacation_home_main_costs!$M$2,D294=3,vacation_home_main_costs!$M$3,D294=4,vacation_home_main_costs!$M$4,D294=5,vacation_home_main_costs!$M$5,D294=6,vacation_home_main_costs!$M$6)</f>
        <v>40660</v>
      </c>
      <c r="S294" s="33">
        <f t="shared" si="19"/>
        <v>-16838</v>
      </c>
      <c r="T294" s="34" t="str">
        <f t="shared" si="3"/>
        <v>Prejuizo</v>
      </c>
    </row>
    <row r="295" ht="12.75" customHeight="1">
      <c r="A295" s="8">
        <v>192505.0</v>
      </c>
      <c r="B295" s="30" t="s">
        <v>339</v>
      </c>
      <c r="C295" s="11">
        <v>140.0</v>
      </c>
      <c r="D295" s="24">
        <v>5.0</v>
      </c>
      <c r="E295" s="33">
        <f>Ocupacao_Calendario!B295*C295*31</f>
        <v>3298.4</v>
      </c>
      <c r="F295" s="33">
        <f>Ocupacao_Calendario!C295*C295*28</f>
        <v>3410.4</v>
      </c>
      <c r="G295" s="33">
        <f>Ocupacao_Calendario!D295*C295*31</f>
        <v>1996.4</v>
      </c>
      <c r="H295" s="33">
        <f>Ocupacao_Calendario!E295*C295*30</f>
        <v>3108</v>
      </c>
      <c r="I295" s="33">
        <f>Ocupacao_Calendario!F295*C295*31</f>
        <v>3341.8</v>
      </c>
      <c r="J295" s="33">
        <f>Ocupacao_Calendario!G295*C295*30</f>
        <v>3864</v>
      </c>
      <c r="K295" s="33">
        <f>Ocupacao_Calendario!H295*C295*31</f>
        <v>3298.4</v>
      </c>
      <c r="L295" s="33">
        <f>Ocupacao_Calendario!I295*C295*31</f>
        <v>3428.6</v>
      </c>
      <c r="M295" s="33">
        <f>Ocupacao_Calendario!J295*C295*30</f>
        <v>3150</v>
      </c>
      <c r="N295" s="33">
        <f>Ocupacao_Calendario!K295*C295*31</f>
        <v>4340</v>
      </c>
      <c r="O295" s="33">
        <f>Ocupacao_Calendario!L295*C295*30</f>
        <v>3024</v>
      </c>
      <c r="P295" s="33">
        <f>Ocupacao_Calendario!M295*C295*31</f>
        <v>3732.4</v>
      </c>
      <c r="Q295" s="33">
        <f t="shared" si="1"/>
        <v>39992.4</v>
      </c>
      <c r="R295" s="33">
        <f>IFS(D295=2,vacation_home_main_costs!$M$2,D295=3,vacation_home_main_costs!$M$3,D295=4,vacation_home_main_costs!$M$4,D295=5,vacation_home_main_costs!$M$5,D295=6,vacation_home_main_costs!$M$6)</f>
        <v>45400</v>
      </c>
      <c r="S295" s="33">
        <f t="shared" si="19"/>
        <v>-5407.6</v>
      </c>
      <c r="T295" s="34" t="str">
        <f t="shared" si="3"/>
        <v>Prejuizo</v>
      </c>
    </row>
    <row r="296" ht="12.75" customHeight="1">
      <c r="A296" s="8">
        <v>394240.0</v>
      </c>
      <c r="B296" s="30" t="s">
        <v>340</v>
      </c>
      <c r="C296" s="11">
        <v>99.0</v>
      </c>
      <c r="D296" s="24">
        <v>4.0</v>
      </c>
      <c r="E296" s="33">
        <f>Ocupacao_Calendario!B296*C296*31</f>
        <v>2117.61</v>
      </c>
      <c r="F296" s="33">
        <f>Ocupacao_Calendario!C296*C296*28</f>
        <v>1912.68</v>
      </c>
      <c r="G296" s="33">
        <f>Ocupacao_Calendario!D296*C296*31</f>
        <v>2301.75</v>
      </c>
      <c r="H296" s="33">
        <f>Ocupacao_Calendario!E296*C296*30</f>
        <v>1989.9</v>
      </c>
      <c r="I296" s="33">
        <f>Ocupacao_Calendario!F296*C296*31</f>
        <v>1227.6</v>
      </c>
      <c r="J296" s="33">
        <f>Ocupacao_Calendario!G296*C296*30</f>
        <v>2880.9</v>
      </c>
      <c r="K296" s="33">
        <f>Ocupacao_Calendario!H296*C296*31</f>
        <v>2148.3</v>
      </c>
      <c r="L296" s="33">
        <f>Ocupacao_Calendario!I296*C296*31</f>
        <v>2577.96</v>
      </c>
      <c r="M296" s="33">
        <f>Ocupacao_Calendario!J296*C296*30</f>
        <v>2405.7</v>
      </c>
      <c r="N296" s="33">
        <f>Ocupacao_Calendario!K296*C296*31</f>
        <v>2332.44</v>
      </c>
      <c r="O296" s="33">
        <f>Ocupacao_Calendario!L296*C296*30</f>
        <v>2316.6</v>
      </c>
      <c r="P296" s="33">
        <f>Ocupacao_Calendario!M296*C296*31</f>
        <v>2178.99</v>
      </c>
      <c r="Q296" s="33">
        <f t="shared" si="1"/>
        <v>26390.43</v>
      </c>
      <c r="R296" s="33">
        <f>IFS(D296=2,vacation_home_main_costs!$M$2,D296=3,vacation_home_main_costs!$M$3,D296=4,vacation_home_main_costs!$M$4,D296=5,vacation_home_main_costs!$M$5,D296=6,vacation_home_main_costs!$M$6)</f>
        <v>40660</v>
      </c>
      <c r="S296" s="33">
        <f t="shared" si="19"/>
        <v>-14269.57</v>
      </c>
      <c r="T296" s="34" t="str">
        <f t="shared" si="3"/>
        <v>Prejuizo</v>
      </c>
    </row>
    <row r="297" ht="12.75" customHeight="1">
      <c r="A297" s="8">
        <v>1970441.0</v>
      </c>
      <c r="B297" s="30" t="s">
        <v>341</v>
      </c>
      <c r="C297" s="11">
        <v>150.0</v>
      </c>
      <c r="D297" s="24">
        <v>4.0</v>
      </c>
      <c r="E297" s="33">
        <f>Ocupacao_Calendario!B297*C297*31</f>
        <v>3580.5</v>
      </c>
      <c r="F297" s="33">
        <f>Ocupacao_Calendario!C297*C297*28</f>
        <v>3864</v>
      </c>
      <c r="G297" s="33">
        <f>Ocupacao_Calendario!D297*C297*31</f>
        <v>1953</v>
      </c>
      <c r="H297" s="33">
        <f>Ocupacao_Calendario!E297*C297*30</f>
        <v>3330</v>
      </c>
      <c r="I297" s="33">
        <f>Ocupacao_Calendario!F297*C297*31</f>
        <v>2185.5</v>
      </c>
      <c r="J297" s="33">
        <f>Ocupacao_Calendario!G297*C297*30</f>
        <v>3240</v>
      </c>
      <c r="K297" s="33">
        <f>Ocupacao_Calendario!H297*C297*31</f>
        <v>3441</v>
      </c>
      <c r="L297" s="33">
        <f>Ocupacao_Calendario!I297*C297*31</f>
        <v>4045.5</v>
      </c>
      <c r="M297" s="33">
        <f>Ocupacao_Calendario!J297*C297*30</f>
        <v>4410</v>
      </c>
      <c r="N297" s="33">
        <f>Ocupacao_Calendario!K297*C297*31</f>
        <v>3441</v>
      </c>
      <c r="O297" s="33">
        <f>Ocupacao_Calendario!L297*C297*30</f>
        <v>3960</v>
      </c>
      <c r="P297" s="33">
        <f>Ocupacao_Calendario!M297*C297*31</f>
        <v>4464</v>
      </c>
      <c r="Q297" s="33">
        <f t="shared" si="1"/>
        <v>41914.5</v>
      </c>
      <c r="R297" s="33">
        <f>IFS(D297=2,vacation_home_main_costs!$M$2,D297=3,vacation_home_main_costs!$M$3,D297=4,vacation_home_main_costs!$M$4,D297=5,vacation_home_main_costs!$M$5,D297=6,vacation_home_main_costs!$M$6)</f>
        <v>40660</v>
      </c>
      <c r="S297" s="33">
        <f t="shared" si="19"/>
        <v>1254.5</v>
      </c>
      <c r="T297" s="34" t="str">
        <f t="shared" si="3"/>
        <v>Lucro</v>
      </c>
    </row>
    <row r="298" ht="12.75" customHeight="1">
      <c r="A298" s="8">
        <v>1.7382311E7</v>
      </c>
      <c r="B298" s="30" t="s">
        <v>342</v>
      </c>
      <c r="C298" s="11">
        <v>132.0</v>
      </c>
      <c r="D298" s="24">
        <v>4.0</v>
      </c>
      <c r="E298" s="33">
        <f>Ocupacao_Calendario!B298*C298*31</f>
        <v>2741.64</v>
      </c>
      <c r="F298" s="33">
        <f>Ocupacao_Calendario!C298*C298*28</f>
        <v>2661.12</v>
      </c>
      <c r="G298" s="33">
        <f>Ocupacao_Calendario!D298*C298*31</f>
        <v>2537.04</v>
      </c>
      <c r="H298" s="33">
        <f>Ocupacao_Calendario!E298*C298*30</f>
        <v>2811.6</v>
      </c>
      <c r="I298" s="33">
        <f>Ocupacao_Calendario!F298*C298*31</f>
        <v>3150.84</v>
      </c>
      <c r="J298" s="33">
        <f>Ocupacao_Calendario!G298*C298*30</f>
        <v>3168</v>
      </c>
      <c r="K298" s="33">
        <f>Ocupacao_Calendario!H298*C298*31</f>
        <v>3314.52</v>
      </c>
      <c r="L298" s="33">
        <f>Ocupacao_Calendario!I298*C298*31</f>
        <v>3641.88</v>
      </c>
      <c r="M298" s="33">
        <f>Ocupacao_Calendario!J298*C298*30</f>
        <v>3722.4</v>
      </c>
      <c r="N298" s="33">
        <f>Ocupacao_Calendario!K298*C298*31</f>
        <v>3805.56</v>
      </c>
      <c r="O298" s="33">
        <f>Ocupacao_Calendario!L298*C298*30</f>
        <v>3880.8</v>
      </c>
      <c r="P298" s="33">
        <f>Ocupacao_Calendario!M298*C298*31</f>
        <v>3846.48</v>
      </c>
      <c r="Q298" s="33">
        <f t="shared" si="1"/>
        <v>39281.88</v>
      </c>
      <c r="R298" s="33">
        <f>IFS(D298=2,vacation_home_main_costs!$M$2,D298=3,vacation_home_main_costs!$M$3,D298=4,vacation_home_main_costs!$M$4,D298=5,vacation_home_main_costs!$M$5,D298=6,vacation_home_main_costs!$M$6)</f>
        <v>40660</v>
      </c>
      <c r="S298" s="33">
        <f t="shared" si="19"/>
        <v>-1378.12</v>
      </c>
      <c r="T298" s="34" t="str">
        <f t="shared" si="3"/>
        <v>Prejuizo</v>
      </c>
    </row>
    <row r="299" ht="12.75" customHeight="1">
      <c r="A299" s="8">
        <v>1.738339E7</v>
      </c>
      <c r="B299" s="30" t="s">
        <v>343</v>
      </c>
      <c r="C299" s="11">
        <v>137.0</v>
      </c>
      <c r="D299" s="24">
        <v>4.0</v>
      </c>
      <c r="E299" s="33">
        <f>Ocupacao_Calendario!B299*C299*31</f>
        <v>3822.3</v>
      </c>
      <c r="F299" s="33">
        <f>Ocupacao_Calendario!C299*C299*28</f>
        <v>3414.04</v>
      </c>
      <c r="G299" s="33">
        <f>Ocupacao_Calendario!D299*C299*31</f>
        <v>3015.37</v>
      </c>
      <c r="H299" s="33">
        <f>Ocupacao_Calendario!E299*C299*30</f>
        <v>2630.4</v>
      </c>
      <c r="I299" s="33">
        <f>Ocupacao_Calendario!F299*C299*31</f>
        <v>3142.78</v>
      </c>
      <c r="J299" s="33">
        <f>Ocupacao_Calendario!G299*C299*30</f>
        <v>4068.9</v>
      </c>
      <c r="K299" s="33">
        <f>Ocupacao_Calendario!H299*C299*31</f>
        <v>4034.65</v>
      </c>
      <c r="L299" s="33">
        <f>Ocupacao_Calendario!I299*C299*31</f>
        <v>4247</v>
      </c>
      <c r="M299" s="33">
        <f>Ocupacao_Calendario!J299*C299*30</f>
        <v>3575.7</v>
      </c>
      <c r="N299" s="33">
        <f>Ocupacao_Calendario!K299*C299*31</f>
        <v>3397.6</v>
      </c>
      <c r="O299" s="33">
        <f>Ocupacao_Calendario!L299*C299*30</f>
        <v>3082.5</v>
      </c>
      <c r="P299" s="33">
        <f>Ocupacao_Calendario!M299*C299*31</f>
        <v>3015.37</v>
      </c>
      <c r="Q299" s="33">
        <f t="shared" si="1"/>
        <v>41446.61</v>
      </c>
      <c r="R299" s="33">
        <f>IFS(D299=2,vacation_home_main_costs!$M$2,D299=3,vacation_home_main_costs!$M$3,D299=4,vacation_home_main_costs!$M$4,D299=5,vacation_home_main_costs!$M$5,D299=6,vacation_home_main_costs!$M$6)</f>
        <v>40660</v>
      </c>
      <c r="S299" s="33">
        <f t="shared" si="19"/>
        <v>786.61</v>
      </c>
      <c r="T299" s="34" t="str">
        <f t="shared" si="3"/>
        <v>Lucro</v>
      </c>
    </row>
    <row r="300" ht="12.75" customHeight="1">
      <c r="A300" s="8">
        <v>1.1190914E7</v>
      </c>
      <c r="B300" s="30" t="s">
        <v>344</v>
      </c>
      <c r="C300" s="11">
        <v>82.0</v>
      </c>
      <c r="D300" s="24">
        <v>3.0</v>
      </c>
      <c r="E300" s="33">
        <f>Ocupacao_Calendario!B300*C300*31</f>
        <v>2364.06</v>
      </c>
      <c r="F300" s="33">
        <f>Ocupacao_Calendario!C300*C300*28</f>
        <v>1790.88</v>
      </c>
      <c r="G300" s="33">
        <f>Ocupacao_Calendario!D300*C300*31</f>
        <v>1957.34</v>
      </c>
      <c r="H300" s="33">
        <f>Ocupacao_Calendario!E300*C300*30</f>
        <v>2214</v>
      </c>
      <c r="I300" s="33">
        <f>Ocupacao_Calendario!F300*C300*31</f>
        <v>1321.84</v>
      </c>
      <c r="J300" s="33">
        <f>Ocupacao_Calendario!G300*C300*30</f>
        <v>1722</v>
      </c>
      <c r="K300" s="33">
        <f>Ocupacao_Calendario!H300*C300*31</f>
        <v>2211.54</v>
      </c>
      <c r="L300" s="33">
        <f>Ocupacao_Calendario!I300*C300*31</f>
        <v>2135.28</v>
      </c>
      <c r="M300" s="33">
        <f>Ocupacao_Calendario!J300*C300*30</f>
        <v>2041.8</v>
      </c>
      <c r="N300" s="33">
        <f>Ocupacao_Calendario!K300*C300*31</f>
        <v>2414.9</v>
      </c>
      <c r="O300" s="33">
        <f>Ocupacao_Calendario!L300*C300*30</f>
        <v>2214</v>
      </c>
      <c r="P300" s="33">
        <f>Ocupacao_Calendario!M300*C300*31</f>
        <v>1804.82</v>
      </c>
      <c r="Q300" s="33">
        <f t="shared" si="1"/>
        <v>24192.46</v>
      </c>
      <c r="R300" s="33">
        <f>IFS(D300=2,vacation_home_main_costs!$M$2,D300=3,vacation_home_main_costs!$M$3,D300=4,vacation_home_main_costs!$M$4,D300=5,vacation_home_main_costs!$M$5,D300=6,vacation_home_main_costs!$M$6)</f>
        <v>34800</v>
      </c>
      <c r="S300" s="33">
        <f t="shared" si="19"/>
        <v>-10607.54</v>
      </c>
      <c r="T300" s="34" t="str">
        <f t="shared" si="3"/>
        <v>Prejuizo</v>
      </c>
    </row>
    <row r="301" ht="12.75" customHeight="1">
      <c r="A301" s="8">
        <v>933642.0</v>
      </c>
      <c r="B301" s="30" t="s">
        <v>345</v>
      </c>
      <c r="C301" s="11">
        <v>77.0</v>
      </c>
      <c r="D301" s="24">
        <v>2.0</v>
      </c>
      <c r="E301" s="33">
        <f>Ocupacao_Calendario!B301*C301*31</f>
        <v>2005.08</v>
      </c>
      <c r="F301" s="33">
        <f>Ocupacao_Calendario!C301*C301*28</f>
        <v>1660.12</v>
      </c>
      <c r="G301" s="33">
        <f>Ocupacao_Calendario!D301*C301*31</f>
        <v>1265.11</v>
      </c>
      <c r="H301" s="33">
        <f>Ocupacao_Calendario!E301*C301*30</f>
        <v>1940.4</v>
      </c>
      <c r="I301" s="33">
        <f>Ocupacao_Calendario!F301*C301*31</f>
        <v>1670.9</v>
      </c>
      <c r="J301" s="33">
        <f>Ocupacao_Calendario!G301*C301*30</f>
        <v>2310</v>
      </c>
      <c r="K301" s="33">
        <f>Ocupacao_Calendario!H301*C301*31</f>
        <v>1742.51</v>
      </c>
      <c r="L301" s="33">
        <f>Ocupacao_Calendario!I301*C301*31</f>
        <v>1694.77</v>
      </c>
      <c r="M301" s="33">
        <f>Ocupacao_Calendario!J301*C301*30</f>
        <v>1824.9</v>
      </c>
      <c r="N301" s="33">
        <f>Ocupacao_Calendario!K301*C301*31</f>
        <v>2315.39</v>
      </c>
      <c r="O301" s="33">
        <f>Ocupacao_Calendario!L301*C301*30</f>
        <v>2148.3</v>
      </c>
      <c r="P301" s="33">
        <f>Ocupacao_Calendario!M301*C301*31</f>
        <v>2267.65</v>
      </c>
      <c r="Q301" s="33">
        <f t="shared" si="1"/>
        <v>22845.13</v>
      </c>
      <c r="R301" s="33">
        <f>IFS(D301=2,vacation_home_main_costs!$M$2,D301=3,vacation_home_main_costs!$M$3,D301=4,vacation_home_main_costs!$M$4,D301=5,vacation_home_main_costs!$M$5,D301=6,vacation_home_main_costs!$M$6)</f>
        <v>31100</v>
      </c>
      <c r="S301" s="33">
        <f t="shared" si="19"/>
        <v>-8254.87</v>
      </c>
      <c r="T301" s="34" t="str">
        <f t="shared" si="3"/>
        <v>Prejuizo</v>
      </c>
    </row>
    <row r="302" ht="12.75" customHeight="1">
      <c r="A302" s="8">
        <v>2074278.0</v>
      </c>
      <c r="B302" s="30" t="s">
        <v>346</v>
      </c>
      <c r="C302" s="11">
        <v>111.0</v>
      </c>
      <c r="D302" s="24">
        <v>4.0</v>
      </c>
      <c r="E302" s="33">
        <f>Ocupacao_Calendario!B302*C302*31</f>
        <v>2821.62</v>
      </c>
      <c r="F302" s="33">
        <f>Ocupacao_Calendario!C302*C302*28</f>
        <v>2983.68</v>
      </c>
      <c r="G302" s="33">
        <f>Ocupacao_Calendario!D302*C302*31</f>
        <v>2821.62</v>
      </c>
      <c r="H302" s="33">
        <f>Ocupacao_Calendario!E302*C302*30</f>
        <v>2630.7</v>
      </c>
      <c r="I302" s="33">
        <f>Ocupacao_Calendario!F302*C302*31</f>
        <v>1548.45</v>
      </c>
      <c r="J302" s="33">
        <f>Ocupacao_Calendario!G302*C302*30</f>
        <v>2397.6</v>
      </c>
      <c r="K302" s="33">
        <f>Ocupacao_Calendario!H302*C302*31</f>
        <v>3337.77</v>
      </c>
      <c r="L302" s="33">
        <f>Ocupacao_Calendario!I302*C302*31</f>
        <v>3268.95</v>
      </c>
      <c r="M302" s="33">
        <f>Ocupacao_Calendario!J302*C302*30</f>
        <v>3296.7</v>
      </c>
      <c r="N302" s="33">
        <f>Ocupacao_Calendario!K302*C302*31</f>
        <v>3303.36</v>
      </c>
      <c r="O302" s="33">
        <f>Ocupacao_Calendario!L302*C302*30</f>
        <v>2597.4</v>
      </c>
      <c r="P302" s="33">
        <f>Ocupacao_Calendario!M302*C302*31</f>
        <v>2752.8</v>
      </c>
      <c r="Q302" s="33">
        <f t="shared" si="1"/>
        <v>33760.65</v>
      </c>
      <c r="R302" s="33">
        <f>IFS(D302=2,vacation_home_main_costs!$M$2,D302=3,vacation_home_main_costs!$M$3,D302=4,vacation_home_main_costs!$M$4,D302=5,vacation_home_main_costs!$M$5,D302=6,vacation_home_main_costs!$M$6)</f>
        <v>40660</v>
      </c>
      <c r="S302" s="33">
        <f t="shared" si="19"/>
        <v>-6899.35</v>
      </c>
      <c r="T302" s="34" t="str">
        <f t="shared" si="3"/>
        <v>Prejuizo</v>
      </c>
    </row>
    <row r="303" ht="12.75" customHeight="1">
      <c r="A303" s="8">
        <v>2078529.0</v>
      </c>
      <c r="B303" s="30" t="s">
        <v>347</v>
      </c>
      <c r="C303" s="11">
        <v>99.0</v>
      </c>
      <c r="D303" s="24">
        <v>3.0</v>
      </c>
      <c r="E303" s="33">
        <f>Ocupacao_Calendario!B303*C303*31</f>
        <v>2086.92</v>
      </c>
      <c r="F303" s="33">
        <f>Ocupacao_Calendario!C303*C303*28</f>
        <v>2245.32</v>
      </c>
      <c r="G303" s="33">
        <f>Ocupacao_Calendario!D303*C303*31</f>
        <v>1718.64</v>
      </c>
      <c r="H303" s="33">
        <f>Ocupacao_Calendario!E303*C303*30</f>
        <v>1900.8</v>
      </c>
      <c r="I303" s="33">
        <f>Ocupacao_Calendario!F303*C303*31</f>
        <v>1227.6</v>
      </c>
      <c r="J303" s="33">
        <f>Ocupacao_Calendario!G303*C303*30</f>
        <v>2405.7</v>
      </c>
      <c r="K303" s="33">
        <f>Ocupacao_Calendario!H303*C303*31</f>
        <v>2577.96</v>
      </c>
      <c r="L303" s="33">
        <f>Ocupacao_Calendario!I303*C303*31</f>
        <v>2301.75</v>
      </c>
      <c r="M303" s="33">
        <f>Ocupacao_Calendario!J303*C303*30</f>
        <v>2316.6</v>
      </c>
      <c r="N303" s="33">
        <f>Ocupacao_Calendario!K303*C303*31</f>
        <v>3069</v>
      </c>
      <c r="O303" s="33">
        <f>Ocupacao_Calendario!L303*C303*30</f>
        <v>2405.7</v>
      </c>
      <c r="P303" s="33">
        <f>Ocupacao_Calendario!M303*C303*31</f>
        <v>2884.86</v>
      </c>
      <c r="Q303" s="33">
        <f t="shared" si="1"/>
        <v>27140.85</v>
      </c>
      <c r="R303" s="33">
        <f>IFS(D303=2,vacation_home_main_costs!$M$2,D303=3,vacation_home_main_costs!$M$3,D303=4,vacation_home_main_costs!$M$4,D303=5,vacation_home_main_costs!$M$5,D303=6,vacation_home_main_costs!$M$6)</f>
        <v>34800</v>
      </c>
      <c r="S303" s="33">
        <f t="shared" si="19"/>
        <v>-7659.15</v>
      </c>
      <c r="T303" s="34" t="str">
        <f t="shared" si="3"/>
        <v>Prejuizo</v>
      </c>
    </row>
    <row r="304" ht="12.75" customHeight="1">
      <c r="A304" s="8">
        <v>1.6714966E7</v>
      </c>
      <c r="B304" s="30" t="s">
        <v>348</v>
      </c>
      <c r="C304" s="11">
        <v>75.0</v>
      </c>
      <c r="D304" s="24">
        <v>4.0</v>
      </c>
      <c r="E304" s="33">
        <f>Ocupacao_Calendario!B304*C304*31</f>
        <v>2069.25</v>
      </c>
      <c r="F304" s="33">
        <f>Ocupacao_Calendario!C304*C304*28</f>
        <v>2079</v>
      </c>
      <c r="G304" s="33">
        <f>Ocupacao_Calendario!D304*C304*31</f>
        <v>1023</v>
      </c>
      <c r="H304" s="33">
        <f>Ocupacao_Calendario!E304*C304*30</f>
        <v>1057.5</v>
      </c>
      <c r="I304" s="33">
        <f>Ocupacao_Calendario!F304*C304*31</f>
        <v>1418.25</v>
      </c>
      <c r="J304" s="33">
        <f>Ocupacao_Calendario!G304*C304*30</f>
        <v>2070</v>
      </c>
      <c r="K304" s="33">
        <f>Ocupacao_Calendario!H304*C304*31</f>
        <v>2232</v>
      </c>
      <c r="L304" s="33">
        <f>Ocupacao_Calendario!I304*C304*31</f>
        <v>2255.25</v>
      </c>
      <c r="M304" s="33">
        <f>Ocupacao_Calendario!J304*C304*30</f>
        <v>1710</v>
      </c>
      <c r="N304" s="33">
        <f>Ocupacao_Calendario!K304*C304*31</f>
        <v>2278.5</v>
      </c>
      <c r="O304" s="33">
        <f>Ocupacao_Calendario!L304*C304*30</f>
        <v>1620</v>
      </c>
      <c r="P304" s="33">
        <f>Ocupacao_Calendario!M304*C304*31</f>
        <v>1674</v>
      </c>
      <c r="Q304" s="33">
        <f t="shared" si="1"/>
        <v>21486.75</v>
      </c>
      <c r="R304" s="33">
        <f>IFS(D304=2,vacation_home_main_costs!$M$2,D304=3,vacation_home_main_costs!$M$3,D304=4,vacation_home_main_costs!$M$4,D304=5,vacation_home_main_costs!$M$5,D304=6,vacation_home_main_costs!$M$6)</f>
        <v>40660</v>
      </c>
      <c r="S304" s="33">
        <f t="shared" si="19"/>
        <v>-19173.25</v>
      </c>
      <c r="T304" s="34" t="str">
        <f t="shared" si="3"/>
        <v>Prejuizo</v>
      </c>
    </row>
    <row r="305" ht="12.75" customHeight="1">
      <c r="A305" s="8">
        <v>1.8652692E7</v>
      </c>
      <c r="B305" s="30" t="s">
        <v>349</v>
      </c>
      <c r="C305" s="11">
        <v>145.0</v>
      </c>
      <c r="D305" s="24">
        <v>3.0</v>
      </c>
      <c r="E305" s="33">
        <f>Ocupacao_Calendario!B305*C305*31</f>
        <v>4090.45</v>
      </c>
      <c r="F305" s="33">
        <f>Ocupacao_Calendario!C305*C305*28</f>
        <v>3166.8</v>
      </c>
      <c r="G305" s="33">
        <f>Ocupacao_Calendario!D305*C305*31</f>
        <v>3506.1</v>
      </c>
      <c r="H305" s="33">
        <f>Ocupacao_Calendario!E305*C305*30</f>
        <v>3480</v>
      </c>
      <c r="I305" s="33">
        <f>Ocupacao_Calendario!F305*C305*31</f>
        <v>2022.75</v>
      </c>
      <c r="J305" s="33">
        <f>Ocupacao_Calendario!G305*C305*30</f>
        <v>3262.5</v>
      </c>
      <c r="K305" s="33">
        <f>Ocupacao_Calendario!H305*C305*31</f>
        <v>3685.9</v>
      </c>
      <c r="L305" s="33">
        <f>Ocupacao_Calendario!I305*C305*31</f>
        <v>3191.45</v>
      </c>
      <c r="M305" s="33">
        <f>Ocupacao_Calendario!J305*C305*30</f>
        <v>3219</v>
      </c>
      <c r="N305" s="33">
        <f>Ocupacao_Calendario!K305*C305*31</f>
        <v>4315.2</v>
      </c>
      <c r="O305" s="33">
        <f>Ocupacao_Calendario!L305*C305*30</f>
        <v>3871.5</v>
      </c>
      <c r="P305" s="33">
        <f>Ocupacao_Calendario!M305*C305*31</f>
        <v>3236.4</v>
      </c>
      <c r="Q305" s="33">
        <f t="shared" si="1"/>
        <v>41048.05</v>
      </c>
      <c r="R305" s="33">
        <f>IFS(D305=2,vacation_home_main_costs!$M$2,D305=3,vacation_home_main_costs!$M$3,D305=4,vacation_home_main_costs!$M$4,D305=5,vacation_home_main_costs!$M$5,D305=6,vacation_home_main_costs!$M$6)</f>
        <v>34800</v>
      </c>
      <c r="S305" s="33">
        <f t="shared" si="19"/>
        <v>6248.05</v>
      </c>
      <c r="T305" s="34" t="str">
        <f t="shared" si="3"/>
        <v>Lucro</v>
      </c>
    </row>
    <row r="306" ht="12.75" customHeight="1">
      <c r="A306" s="8">
        <v>1332145.0</v>
      </c>
      <c r="B306" s="30" t="s">
        <v>350</v>
      </c>
      <c r="C306" s="11">
        <v>119.0</v>
      </c>
      <c r="D306" s="24">
        <v>5.0</v>
      </c>
      <c r="E306" s="33">
        <f>Ocupacao_Calendario!B306*C306*31</f>
        <v>2471.63</v>
      </c>
      <c r="F306" s="33">
        <f>Ocupacao_Calendario!C306*C306*28</f>
        <v>2399.04</v>
      </c>
      <c r="G306" s="33">
        <f>Ocupacao_Calendario!D306*C306*31</f>
        <v>2213.4</v>
      </c>
      <c r="H306" s="33">
        <f>Ocupacao_Calendario!E306*C306*30</f>
        <v>1820.7</v>
      </c>
      <c r="I306" s="33">
        <f>Ocupacao_Calendario!F306*C306*31</f>
        <v>2287.18</v>
      </c>
      <c r="J306" s="33">
        <f>Ocupacao_Calendario!G306*C306*30</f>
        <v>3570</v>
      </c>
      <c r="K306" s="33">
        <f>Ocupacao_Calendario!H306*C306*31</f>
        <v>2988.09</v>
      </c>
      <c r="L306" s="33">
        <f>Ocupacao_Calendario!I306*C306*31</f>
        <v>2951.2</v>
      </c>
      <c r="M306" s="33">
        <f>Ocupacao_Calendario!J306*C306*30</f>
        <v>2641.8</v>
      </c>
      <c r="N306" s="33">
        <f>Ocupacao_Calendario!K306*C306*31</f>
        <v>3615.22</v>
      </c>
      <c r="O306" s="33">
        <f>Ocupacao_Calendario!L306*C306*30</f>
        <v>2927.4</v>
      </c>
      <c r="P306" s="33">
        <f>Ocupacao_Calendario!M306*C306*31</f>
        <v>3172.54</v>
      </c>
      <c r="Q306" s="33">
        <f t="shared" si="1"/>
        <v>33058.2</v>
      </c>
      <c r="R306" s="33">
        <f>IFS(D306=2,vacation_home_main_costs!$M$2,D306=3,vacation_home_main_costs!$M$3,D306=4,vacation_home_main_costs!$M$4,D306=5,vacation_home_main_costs!$M$5,D306=6,vacation_home_main_costs!$M$6)</f>
        <v>45400</v>
      </c>
      <c r="S306" s="33">
        <f t="shared" si="19"/>
        <v>-12341.8</v>
      </c>
      <c r="T306" s="34" t="str">
        <f t="shared" si="3"/>
        <v>Prejuizo</v>
      </c>
    </row>
    <row r="307" ht="12.75" customHeight="1">
      <c r="A307" s="8">
        <v>1665428.0</v>
      </c>
      <c r="B307" s="30" t="s">
        <v>351</v>
      </c>
      <c r="C307" s="11">
        <v>199.0</v>
      </c>
      <c r="D307" s="24">
        <v>4.0</v>
      </c>
      <c r="E307" s="33">
        <f>Ocupacao_Calendario!B307*C307*31</f>
        <v>5243.65</v>
      </c>
      <c r="F307" s="33">
        <f>Ocupacao_Calendario!C307*C307*28</f>
        <v>4959.08</v>
      </c>
      <c r="G307" s="33">
        <f>Ocupacao_Calendario!D307*C307*31</f>
        <v>4133.23</v>
      </c>
      <c r="H307" s="33">
        <f>Ocupacao_Calendario!E307*C307*30</f>
        <v>3999.9</v>
      </c>
      <c r="I307" s="33">
        <f>Ocupacao_Calendario!F307*C307*31</f>
        <v>3824.78</v>
      </c>
      <c r="J307" s="33">
        <f>Ocupacao_Calendario!G307*C307*30</f>
        <v>4955.1</v>
      </c>
      <c r="K307" s="33">
        <f>Ocupacao_Calendario!H307*C307*31</f>
        <v>5983.93</v>
      </c>
      <c r="L307" s="33">
        <f>Ocupacao_Calendario!I307*C307*31</f>
        <v>5552.1</v>
      </c>
      <c r="M307" s="33">
        <f>Ocupacao_Calendario!J307*C307*30</f>
        <v>4417.8</v>
      </c>
      <c r="N307" s="33">
        <f>Ocupacao_Calendario!K307*C307*31</f>
        <v>4688.44</v>
      </c>
      <c r="O307" s="33">
        <f>Ocupacao_Calendario!L307*C307*30</f>
        <v>4298.4</v>
      </c>
      <c r="P307" s="33">
        <f>Ocupacao_Calendario!M307*C307*31</f>
        <v>5860.55</v>
      </c>
      <c r="Q307" s="33">
        <f t="shared" si="1"/>
        <v>57916.96</v>
      </c>
      <c r="R307" s="33">
        <f>IFS(D307=2,vacation_home_main_costs!$M$2,D307=3,vacation_home_main_costs!$M$3,D307=4,vacation_home_main_costs!$M$4,D307=5,vacation_home_main_costs!$M$5,D307=6,vacation_home_main_costs!$M$6)</f>
        <v>40660</v>
      </c>
      <c r="S307" s="33">
        <f t="shared" si="19"/>
        <v>17256.96</v>
      </c>
      <c r="T307" s="34" t="str">
        <f t="shared" si="3"/>
        <v>Lucro</v>
      </c>
    </row>
    <row r="308" ht="12.75" customHeight="1">
      <c r="A308" s="8">
        <v>2127058.0</v>
      </c>
      <c r="B308" s="30" t="s">
        <v>352</v>
      </c>
      <c r="C308" s="11">
        <v>169.0</v>
      </c>
      <c r="D308" s="24">
        <v>3.0</v>
      </c>
      <c r="E308" s="33">
        <f>Ocupacao_Calendario!B308*C308*31</f>
        <v>4086.42</v>
      </c>
      <c r="F308" s="33">
        <f>Ocupacao_Calendario!C308*C308*28</f>
        <v>4069.52</v>
      </c>
      <c r="G308" s="33">
        <f>Ocupacao_Calendario!D308*C308*31</f>
        <v>3510.13</v>
      </c>
      <c r="H308" s="33">
        <f>Ocupacao_Calendario!E308*C308*30</f>
        <v>2535</v>
      </c>
      <c r="I308" s="33">
        <f>Ocupacao_Calendario!F308*C308*31</f>
        <v>2933.84</v>
      </c>
      <c r="J308" s="33">
        <f>Ocupacao_Calendario!G308*C308*30</f>
        <v>4106.7</v>
      </c>
      <c r="K308" s="33">
        <f>Ocupacao_Calendario!H308*C308*31</f>
        <v>3772.08</v>
      </c>
      <c r="L308" s="33">
        <f>Ocupacao_Calendario!I308*C308*31</f>
        <v>3667.3</v>
      </c>
      <c r="M308" s="33">
        <f>Ocupacao_Calendario!J308*C308*30</f>
        <v>5019.3</v>
      </c>
      <c r="N308" s="33">
        <f>Ocupacao_Calendario!K308*C308*31</f>
        <v>4767.49</v>
      </c>
      <c r="O308" s="33">
        <f>Ocupacao_Calendario!L308*C308*30</f>
        <v>4917.9</v>
      </c>
      <c r="P308" s="33">
        <f>Ocupacao_Calendario!M308*C308*31</f>
        <v>4191.2</v>
      </c>
      <c r="Q308" s="33">
        <f t="shared" si="1"/>
        <v>47576.88</v>
      </c>
      <c r="R308" s="33">
        <f>IFS(D308=2,vacation_home_main_costs!$M$2,D308=3,vacation_home_main_costs!$M$3,D308=4,vacation_home_main_costs!$M$4,D308=5,vacation_home_main_costs!$M$5,D308=6,vacation_home_main_costs!$M$6)</f>
        <v>34800</v>
      </c>
      <c r="S308" s="33">
        <f t="shared" si="19"/>
        <v>12776.88</v>
      </c>
      <c r="T308" s="34" t="str">
        <f t="shared" si="3"/>
        <v>Lucro</v>
      </c>
    </row>
    <row r="309" ht="12.75" customHeight="1">
      <c r="A309" s="8">
        <v>3696964.0</v>
      </c>
      <c r="B309" s="30" t="s">
        <v>353</v>
      </c>
      <c r="C309" s="11">
        <v>169.0</v>
      </c>
      <c r="D309" s="24">
        <v>3.0</v>
      </c>
      <c r="E309" s="33">
        <f>Ocupacao_Calendario!B309*C309*31</f>
        <v>4610.32</v>
      </c>
      <c r="F309" s="33">
        <f>Ocupacao_Calendario!C309*C309*28</f>
        <v>4022.2</v>
      </c>
      <c r="G309" s="33">
        <f>Ocupacao_Calendario!D309*C309*31</f>
        <v>2200.38</v>
      </c>
      <c r="H309" s="33">
        <f>Ocupacao_Calendario!E309*C309*30</f>
        <v>4056</v>
      </c>
      <c r="I309" s="33">
        <f>Ocupacao_Calendario!F309*C309*31</f>
        <v>1990.82</v>
      </c>
      <c r="J309" s="33">
        <f>Ocupacao_Calendario!G309*C309*30</f>
        <v>4664.4</v>
      </c>
      <c r="K309" s="33">
        <f>Ocupacao_Calendario!H309*C309*31</f>
        <v>4191.2</v>
      </c>
      <c r="L309" s="33">
        <f>Ocupacao_Calendario!I309*C309*31</f>
        <v>3667.3</v>
      </c>
      <c r="M309" s="33">
        <f>Ocupacao_Calendario!J309*C309*30</f>
        <v>4309.5</v>
      </c>
      <c r="N309" s="33">
        <f>Ocupacao_Calendario!K309*C309*31</f>
        <v>4295.98</v>
      </c>
      <c r="O309" s="33">
        <f>Ocupacao_Calendario!L309*C309*30</f>
        <v>4512.3</v>
      </c>
      <c r="P309" s="33">
        <f>Ocupacao_Calendario!M309*C309*31</f>
        <v>4138.81</v>
      </c>
      <c r="Q309" s="33">
        <f t="shared" si="1"/>
        <v>46659.21</v>
      </c>
      <c r="R309" s="33">
        <f>IFS(D309=2,vacation_home_main_costs!$M$2,D309=3,vacation_home_main_costs!$M$3,D309=4,vacation_home_main_costs!$M$4,D309=5,vacation_home_main_costs!$M$5,D309=6,vacation_home_main_costs!$M$6)</f>
        <v>34800</v>
      </c>
      <c r="S309" s="33">
        <f t="shared" si="19"/>
        <v>11859.21</v>
      </c>
      <c r="T309" s="34" t="str">
        <f t="shared" si="3"/>
        <v>Lucro</v>
      </c>
    </row>
    <row r="310" ht="12.75" customHeight="1">
      <c r="A310" s="8">
        <v>5882835.0</v>
      </c>
      <c r="B310" s="30" t="s">
        <v>354</v>
      </c>
      <c r="C310" s="11">
        <v>114.0</v>
      </c>
      <c r="D310" s="24">
        <v>3.0</v>
      </c>
      <c r="E310" s="33">
        <f>Ocupacao_Calendario!B310*C310*31</f>
        <v>2473.8</v>
      </c>
      <c r="F310" s="33">
        <f>Ocupacao_Calendario!C310*C310*28</f>
        <v>2808.96</v>
      </c>
      <c r="G310" s="33">
        <f>Ocupacao_Calendario!D310*C310*31</f>
        <v>1484.28</v>
      </c>
      <c r="H310" s="33">
        <f>Ocupacao_Calendario!E310*C310*30</f>
        <v>1915.2</v>
      </c>
      <c r="I310" s="33">
        <f>Ocupacao_Calendario!F310*C310*31</f>
        <v>2367.78</v>
      </c>
      <c r="J310" s="33">
        <f>Ocupacao_Calendario!G310*C310*30</f>
        <v>3214.8</v>
      </c>
      <c r="K310" s="33">
        <f>Ocupacao_Calendario!H310*C310*31</f>
        <v>3498.66</v>
      </c>
      <c r="L310" s="33">
        <f>Ocupacao_Calendario!I310*C310*31</f>
        <v>2438.46</v>
      </c>
      <c r="M310" s="33">
        <f>Ocupacao_Calendario!J310*C310*30</f>
        <v>2872.8</v>
      </c>
      <c r="N310" s="33">
        <f>Ocupacao_Calendario!K310*C310*31</f>
        <v>3074.58</v>
      </c>
      <c r="O310" s="33">
        <f>Ocupacao_Calendario!L310*C310*30</f>
        <v>3078</v>
      </c>
      <c r="P310" s="33">
        <f>Ocupacao_Calendario!M310*C310*31</f>
        <v>3534</v>
      </c>
      <c r="Q310" s="33">
        <f t="shared" si="1"/>
        <v>32761.32</v>
      </c>
      <c r="R310" s="33">
        <f>IFS(D310=2,vacation_home_main_costs!$M$2,D310=3,vacation_home_main_costs!$M$3,D310=4,vacation_home_main_costs!$M$4,D310=5,vacation_home_main_costs!$M$5,D310=6,vacation_home_main_costs!$M$6)</f>
        <v>34800</v>
      </c>
      <c r="S310" s="33">
        <f t="shared" si="19"/>
        <v>-2038.68</v>
      </c>
      <c r="T310" s="34" t="str">
        <f t="shared" si="3"/>
        <v>Prejuizo</v>
      </c>
    </row>
    <row r="311" ht="12.75" customHeight="1">
      <c r="A311" s="8">
        <v>6316725.0</v>
      </c>
      <c r="B311" s="30" t="s">
        <v>355</v>
      </c>
      <c r="C311" s="11">
        <v>139.0</v>
      </c>
      <c r="D311" s="24">
        <v>2.0</v>
      </c>
      <c r="E311" s="33">
        <f>Ocupacao_Calendario!B311*C311*31</f>
        <v>3748.83</v>
      </c>
      <c r="F311" s="33">
        <f>Ocupacao_Calendario!C311*C311*28</f>
        <v>2957.92</v>
      </c>
      <c r="G311" s="33">
        <f>Ocupacao_Calendario!D311*C311*31</f>
        <v>2628.49</v>
      </c>
      <c r="H311" s="33">
        <f>Ocupacao_Calendario!E311*C311*30</f>
        <v>3502.8</v>
      </c>
      <c r="I311" s="33">
        <f>Ocupacao_Calendario!F311*C311*31</f>
        <v>3188.66</v>
      </c>
      <c r="J311" s="33">
        <f>Ocupacao_Calendario!G311*C311*30</f>
        <v>3669.6</v>
      </c>
      <c r="K311" s="33">
        <f>Ocupacao_Calendario!H311*C311*31</f>
        <v>4179.73</v>
      </c>
      <c r="L311" s="33">
        <f>Ocupacao_Calendario!I311*C311*31</f>
        <v>3059.39</v>
      </c>
      <c r="M311" s="33">
        <f>Ocupacao_Calendario!J311*C311*30</f>
        <v>3461.1</v>
      </c>
      <c r="N311" s="33">
        <f>Ocupacao_Calendario!K311*C311*31</f>
        <v>3404.11</v>
      </c>
      <c r="O311" s="33">
        <f>Ocupacao_Calendario!L311*C311*30</f>
        <v>4128.3</v>
      </c>
      <c r="P311" s="33">
        <f>Ocupacao_Calendario!M311*C311*31</f>
        <v>4222.82</v>
      </c>
      <c r="Q311" s="33">
        <f t="shared" si="1"/>
        <v>42151.75</v>
      </c>
      <c r="R311" s="33">
        <f>IFS(D311=2,vacation_home_main_costs!$M$2,D311=3,vacation_home_main_costs!$M$3,D311=4,vacation_home_main_costs!$M$4,D311=5,vacation_home_main_costs!$M$5,D311=6,vacation_home_main_costs!$M$6)</f>
        <v>31100</v>
      </c>
      <c r="S311" s="33">
        <f t="shared" si="19"/>
        <v>11051.75</v>
      </c>
      <c r="T311" s="34" t="str">
        <f t="shared" si="3"/>
        <v>Lucro</v>
      </c>
    </row>
    <row r="312" ht="12.75" customHeight="1">
      <c r="A312" s="8">
        <v>1.0442883E7</v>
      </c>
      <c r="B312" s="30" t="s">
        <v>356</v>
      </c>
      <c r="C312" s="11">
        <v>91.0</v>
      </c>
      <c r="D312" s="24">
        <v>3.0</v>
      </c>
      <c r="E312" s="33">
        <f>Ocupacao_Calendario!B312*C312*31</f>
        <v>2313.22</v>
      </c>
      <c r="F312" s="33">
        <f>Ocupacao_Calendario!C312*C312*28</f>
        <v>2012.92</v>
      </c>
      <c r="G312" s="33">
        <f>Ocupacao_Calendario!D312*C312*31</f>
        <v>2369.64</v>
      </c>
      <c r="H312" s="33">
        <f>Ocupacao_Calendario!E312*C312*30</f>
        <v>2211.3</v>
      </c>
      <c r="I312" s="33">
        <f>Ocupacao_Calendario!F312*C312*31</f>
        <v>1579.76</v>
      </c>
      <c r="J312" s="33">
        <f>Ocupacao_Calendario!G312*C312*30</f>
        <v>2484.3</v>
      </c>
      <c r="K312" s="33">
        <f>Ocupacao_Calendario!H312*C312*31</f>
        <v>2821</v>
      </c>
      <c r="L312" s="33">
        <f>Ocupacao_Calendario!I312*C312*31</f>
        <v>1946.49</v>
      </c>
      <c r="M312" s="33">
        <f>Ocupacao_Calendario!J312*C312*30</f>
        <v>1992.9</v>
      </c>
      <c r="N312" s="33">
        <f>Ocupacao_Calendario!K312*C312*31</f>
        <v>2228.59</v>
      </c>
      <c r="O312" s="33">
        <f>Ocupacao_Calendario!L312*C312*30</f>
        <v>2730</v>
      </c>
      <c r="P312" s="33">
        <f>Ocupacao_Calendario!M312*C312*31</f>
        <v>2764.58</v>
      </c>
      <c r="Q312" s="33">
        <f t="shared" si="1"/>
        <v>27454.7</v>
      </c>
      <c r="R312" s="33">
        <f>IFS(D312=2,vacation_home_main_costs!$M$2,D312=3,vacation_home_main_costs!$M$3,D312=4,vacation_home_main_costs!$M$4,D312=5,vacation_home_main_costs!$M$5,D312=6,vacation_home_main_costs!$M$6)</f>
        <v>34800</v>
      </c>
      <c r="S312" s="33">
        <f t="shared" si="19"/>
        <v>-7345.3</v>
      </c>
      <c r="T312" s="34" t="str">
        <f t="shared" si="3"/>
        <v>Prejuizo</v>
      </c>
    </row>
    <row r="313" ht="12.75" customHeight="1">
      <c r="A313" s="8">
        <v>1.3016339E7</v>
      </c>
      <c r="B313" s="30" t="s">
        <v>357</v>
      </c>
      <c r="C313" s="11">
        <v>99.0</v>
      </c>
      <c r="D313" s="24">
        <v>3.0</v>
      </c>
      <c r="E313" s="33">
        <f>Ocupacao_Calendario!B313*C313*31</f>
        <v>2670.03</v>
      </c>
      <c r="F313" s="33">
        <f>Ocupacao_Calendario!C313*C313*28</f>
        <v>2217.6</v>
      </c>
      <c r="G313" s="33">
        <f>Ocupacao_Calendario!D313*C313*31</f>
        <v>2025.54</v>
      </c>
      <c r="H313" s="33">
        <f>Ocupacao_Calendario!E313*C313*30</f>
        <v>2019.6</v>
      </c>
      <c r="I313" s="33">
        <f>Ocupacao_Calendario!F313*C313*31</f>
        <v>2056.23</v>
      </c>
      <c r="J313" s="33">
        <f>Ocupacao_Calendario!G313*C313*30</f>
        <v>2286.9</v>
      </c>
      <c r="K313" s="33">
        <f>Ocupacao_Calendario!H313*C313*31</f>
        <v>2240.37</v>
      </c>
      <c r="L313" s="33">
        <f>Ocupacao_Calendario!I313*C313*31</f>
        <v>2915.55</v>
      </c>
      <c r="M313" s="33">
        <f>Ocupacao_Calendario!J313*C313*30</f>
        <v>2227.5</v>
      </c>
      <c r="N313" s="33">
        <f>Ocupacao_Calendario!K313*C313*31</f>
        <v>2884.86</v>
      </c>
      <c r="O313" s="33">
        <f>Ocupacao_Calendario!L313*C313*30</f>
        <v>2316.6</v>
      </c>
      <c r="P313" s="33">
        <f>Ocupacao_Calendario!M313*C313*31</f>
        <v>2209.68</v>
      </c>
      <c r="Q313" s="33">
        <f t="shared" si="1"/>
        <v>28070.46</v>
      </c>
      <c r="R313" s="33">
        <f>IFS(D313=2,vacation_home_main_costs!$M$2,D313=3,vacation_home_main_costs!$M$3,D313=4,vacation_home_main_costs!$M$4,D313=5,vacation_home_main_costs!$M$5,D313=6,vacation_home_main_costs!$M$6)</f>
        <v>34800</v>
      </c>
      <c r="S313" s="33">
        <f t="shared" si="19"/>
        <v>-6729.54</v>
      </c>
      <c r="T313" s="34" t="str">
        <f t="shared" si="3"/>
        <v>Prejuizo</v>
      </c>
    </row>
    <row r="314" ht="12.75" customHeight="1">
      <c r="A314" s="8">
        <v>1.3829391E7</v>
      </c>
      <c r="B314" s="30" t="s">
        <v>358</v>
      </c>
      <c r="C314" s="11">
        <v>99.0</v>
      </c>
      <c r="D314" s="24">
        <v>3.0</v>
      </c>
      <c r="E314" s="33">
        <f>Ocupacao_Calendario!B314*C314*31</f>
        <v>2086.92</v>
      </c>
      <c r="F314" s="33">
        <f>Ocupacao_Calendario!C314*C314*28</f>
        <v>2383.92</v>
      </c>
      <c r="G314" s="33">
        <f>Ocupacao_Calendario!D314*C314*31</f>
        <v>2178.99</v>
      </c>
      <c r="H314" s="33">
        <f>Ocupacao_Calendario!E314*C314*30</f>
        <v>1782</v>
      </c>
      <c r="I314" s="33">
        <f>Ocupacao_Calendario!F314*C314*31</f>
        <v>1657.26</v>
      </c>
      <c r="J314" s="33">
        <f>Ocupacao_Calendario!G314*C314*30</f>
        <v>2465.1</v>
      </c>
      <c r="K314" s="33">
        <f>Ocupacao_Calendario!H314*C314*31</f>
        <v>2608.65</v>
      </c>
      <c r="L314" s="33">
        <f>Ocupacao_Calendario!I314*C314*31</f>
        <v>2209.68</v>
      </c>
      <c r="M314" s="33">
        <f>Ocupacao_Calendario!J314*C314*30</f>
        <v>2613.6</v>
      </c>
      <c r="N314" s="33">
        <f>Ocupacao_Calendario!K314*C314*31</f>
        <v>2884.86</v>
      </c>
      <c r="O314" s="33">
        <f>Ocupacao_Calendario!L314*C314*30</f>
        <v>2970</v>
      </c>
      <c r="P314" s="33">
        <f>Ocupacao_Calendario!M314*C314*31</f>
        <v>3007.62</v>
      </c>
      <c r="Q314" s="33">
        <f t="shared" si="1"/>
        <v>28848.6</v>
      </c>
      <c r="R314" s="33">
        <f>IFS(D314=2,vacation_home_main_costs!$M$2,D314=3,vacation_home_main_costs!$M$3,D314=4,vacation_home_main_costs!$M$4,D314=5,vacation_home_main_costs!$M$5,D314=6,vacation_home_main_costs!$M$6)</f>
        <v>34800</v>
      </c>
      <c r="S314" s="33">
        <f t="shared" si="19"/>
        <v>-5951.4</v>
      </c>
      <c r="T314" s="34" t="str">
        <f t="shared" si="3"/>
        <v>Prejuizo</v>
      </c>
    </row>
    <row r="315" ht="12.75" customHeight="1">
      <c r="A315" s="8">
        <v>1.745514E7</v>
      </c>
      <c r="B315" s="30" t="s">
        <v>359</v>
      </c>
      <c r="C315" s="11">
        <v>55.0</v>
      </c>
      <c r="D315" s="24">
        <v>3.0</v>
      </c>
      <c r="E315" s="33">
        <f>Ocupacao_Calendario!B315*C315*31</f>
        <v>1040.05</v>
      </c>
      <c r="F315" s="33">
        <f>Ocupacao_Calendario!C315*C315*28</f>
        <v>1386</v>
      </c>
      <c r="G315" s="33">
        <f>Ocupacao_Calendario!D315*C315*31</f>
        <v>1074.15</v>
      </c>
      <c r="H315" s="33">
        <f>Ocupacao_Calendario!E315*C315*30</f>
        <v>1023</v>
      </c>
      <c r="I315" s="33">
        <f>Ocupacao_Calendario!F315*C315*31</f>
        <v>1040.05</v>
      </c>
      <c r="J315" s="33">
        <f>Ocupacao_Calendario!G315*C315*30</f>
        <v>1386</v>
      </c>
      <c r="K315" s="33">
        <f>Ocupacao_Calendario!H315*C315*31</f>
        <v>1705</v>
      </c>
      <c r="L315" s="33">
        <f>Ocupacao_Calendario!I315*C315*31</f>
        <v>1193.5</v>
      </c>
      <c r="M315" s="33">
        <f>Ocupacao_Calendario!J315*C315*30</f>
        <v>1567.5</v>
      </c>
      <c r="N315" s="33">
        <f>Ocupacao_Calendario!K315*C315*31</f>
        <v>1585.65</v>
      </c>
      <c r="O315" s="33">
        <f>Ocupacao_Calendario!L315*C315*30</f>
        <v>1287</v>
      </c>
      <c r="P315" s="33">
        <f>Ocupacao_Calendario!M315*C315*31</f>
        <v>1619.75</v>
      </c>
      <c r="Q315" s="33">
        <f t="shared" si="1"/>
        <v>15907.65</v>
      </c>
      <c r="R315" s="33">
        <f>IFS(D315=2,vacation_home_main_costs!$M$2,D315=3,vacation_home_main_costs!$M$3,D315=4,vacation_home_main_costs!$M$4,D315=5,vacation_home_main_costs!$M$5,D315=6,vacation_home_main_costs!$M$6)</f>
        <v>34800</v>
      </c>
      <c r="S315" s="33">
        <f t="shared" si="19"/>
        <v>-18892.35</v>
      </c>
      <c r="T315" s="34" t="str">
        <f t="shared" si="3"/>
        <v>Prejuizo</v>
      </c>
    </row>
    <row r="316" ht="12.75" customHeight="1">
      <c r="A316" s="8">
        <v>1.7954004E7</v>
      </c>
      <c r="B316" s="30" t="s">
        <v>360</v>
      </c>
      <c r="C316" s="11">
        <v>119.0</v>
      </c>
      <c r="D316" s="24">
        <v>5.0</v>
      </c>
      <c r="E316" s="33">
        <f>Ocupacao_Calendario!B316*C316*31</f>
        <v>3172.54</v>
      </c>
      <c r="F316" s="33">
        <f>Ocupacao_Calendario!C316*C316*28</f>
        <v>2998.8</v>
      </c>
      <c r="G316" s="33">
        <f>Ocupacao_Calendario!D316*C316*31</f>
        <v>1623.16</v>
      </c>
      <c r="H316" s="33">
        <f>Ocupacao_Calendario!E316*C316*30</f>
        <v>2820.3</v>
      </c>
      <c r="I316" s="33">
        <f>Ocupacao_Calendario!F316*C316*31</f>
        <v>2656.08</v>
      </c>
      <c r="J316" s="33">
        <f>Ocupacao_Calendario!G316*C316*30</f>
        <v>2998.8</v>
      </c>
      <c r="K316" s="33">
        <f>Ocupacao_Calendario!H316*C316*31</f>
        <v>2914.31</v>
      </c>
      <c r="L316" s="33">
        <f>Ocupacao_Calendario!I316*C316*31</f>
        <v>3541.44</v>
      </c>
      <c r="M316" s="33">
        <f>Ocupacao_Calendario!J316*C316*30</f>
        <v>3141.6</v>
      </c>
      <c r="N316" s="33">
        <f>Ocupacao_Calendario!K316*C316*31</f>
        <v>2951.2</v>
      </c>
      <c r="O316" s="33">
        <f>Ocupacao_Calendario!L316*C316*30</f>
        <v>2856</v>
      </c>
      <c r="P316" s="33">
        <f>Ocupacao_Calendario!M316*C316*31</f>
        <v>3320.1</v>
      </c>
      <c r="Q316" s="33">
        <f t="shared" si="1"/>
        <v>34994.33</v>
      </c>
      <c r="R316" s="33">
        <f>IFS(D316=2,vacation_home_main_costs!$M$2,D316=3,vacation_home_main_costs!$M$3,D316=4,vacation_home_main_costs!$M$4,D316=5,vacation_home_main_costs!$M$5,D316=6,vacation_home_main_costs!$M$6)</f>
        <v>45400</v>
      </c>
      <c r="S316" s="33">
        <f t="shared" si="19"/>
        <v>-10405.67</v>
      </c>
      <c r="T316" s="34" t="str">
        <f t="shared" si="3"/>
        <v>Prejuizo</v>
      </c>
    </row>
    <row r="317" ht="12.75" customHeight="1">
      <c r="A317" s="8">
        <v>1.9626737E7</v>
      </c>
      <c r="B317" s="30" t="s">
        <v>361</v>
      </c>
      <c r="C317" s="11">
        <v>115.0</v>
      </c>
      <c r="D317" s="24">
        <v>3.0</v>
      </c>
      <c r="E317" s="33">
        <f>Ocupacao_Calendario!B317*C317*31</f>
        <v>3279.8</v>
      </c>
      <c r="F317" s="33">
        <f>Ocupacao_Calendario!C317*C317*28</f>
        <v>2254</v>
      </c>
      <c r="G317" s="33">
        <f>Ocupacao_Calendario!D317*C317*31</f>
        <v>1746.85</v>
      </c>
      <c r="H317" s="33">
        <f>Ocupacao_Calendario!E317*C317*30</f>
        <v>1828.5</v>
      </c>
      <c r="I317" s="33">
        <f>Ocupacao_Calendario!F317*C317*31</f>
        <v>2531.15</v>
      </c>
      <c r="J317" s="33">
        <f>Ocupacao_Calendario!G317*C317*30</f>
        <v>2760</v>
      </c>
      <c r="K317" s="33">
        <f>Ocupacao_Calendario!H317*C317*31</f>
        <v>2887.65</v>
      </c>
      <c r="L317" s="33">
        <f>Ocupacao_Calendario!I317*C317*31</f>
        <v>2816.35</v>
      </c>
      <c r="M317" s="33">
        <f>Ocupacao_Calendario!J317*C317*30</f>
        <v>2760</v>
      </c>
      <c r="N317" s="33">
        <f>Ocupacao_Calendario!K317*C317*31</f>
        <v>2887.65</v>
      </c>
      <c r="O317" s="33">
        <f>Ocupacao_Calendario!L317*C317*30</f>
        <v>3139.5</v>
      </c>
      <c r="P317" s="33">
        <f>Ocupacao_Calendario!M317*C317*31</f>
        <v>2566.8</v>
      </c>
      <c r="Q317" s="33">
        <f t="shared" si="1"/>
        <v>31458.25</v>
      </c>
      <c r="R317" s="33">
        <f>IFS(D317=2,vacation_home_main_costs!$M$2,D317=3,vacation_home_main_costs!$M$3,D317=4,vacation_home_main_costs!$M$4,D317=5,vacation_home_main_costs!$M$5,D317=6,vacation_home_main_costs!$M$6)</f>
        <v>34800</v>
      </c>
      <c r="S317" s="33">
        <f t="shared" si="19"/>
        <v>-3341.75</v>
      </c>
      <c r="T317" s="34" t="str">
        <f t="shared" si="3"/>
        <v>Prejuizo</v>
      </c>
    </row>
    <row r="318" ht="12.75" customHeight="1">
      <c r="A318" s="8">
        <v>1700198.0</v>
      </c>
      <c r="B318" s="30" t="s">
        <v>362</v>
      </c>
      <c r="C318" s="11">
        <v>70.0</v>
      </c>
      <c r="D318" s="24">
        <v>3.0</v>
      </c>
      <c r="E318" s="33">
        <f>Ocupacao_Calendario!B318*C318*31</f>
        <v>1757.7</v>
      </c>
      <c r="F318" s="33">
        <f>Ocupacao_Calendario!C318*C318*28</f>
        <v>1411.2</v>
      </c>
      <c r="G318" s="33">
        <f>Ocupacao_Calendario!D318*C318*31</f>
        <v>1085</v>
      </c>
      <c r="H318" s="33">
        <f>Ocupacao_Calendario!E318*C318*30</f>
        <v>1722</v>
      </c>
      <c r="I318" s="33">
        <f>Ocupacao_Calendario!F318*C318*31</f>
        <v>1605.8</v>
      </c>
      <c r="J318" s="33">
        <f>Ocupacao_Calendario!G318*C318*30</f>
        <v>2037</v>
      </c>
      <c r="K318" s="33">
        <f>Ocupacao_Calendario!H318*C318*31</f>
        <v>1692.6</v>
      </c>
      <c r="L318" s="33">
        <f>Ocupacao_Calendario!I318*C318*31</f>
        <v>2083.2</v>
      </c>
      <c r="M318" s="33">
        <f>Ocupacao_Calendario!J318*C318*30</f>
        <v>1638</v>
      </c>
      <c r="N318" s="33">
        <f>Ocupacao_Calendario!K318*C318*31</f>
        <v>2126.6</v>
      </c>
      <c r="O318" s="33">
        <f>Ocupacao_Calendario!L318*C318*30</f>
        <v>1869</v>
      </c>
      <c r="P318" s="33">
        <f>Ocupacao_Calendario!M318*C318*31</f>
        <v>2083.2</v>
      </c>
      <c r="Q318" s="33">
        <f t="shared" si="1"/>
        <v>21111.3</v>
      </c>
      <c r="R318" s="33">
        <f>IFS(D318=2,vacation_home_main_costs!$M$2,D318=3,vacation_home_main_costs!$M$3,D318=4,vacation_home_main_costs!$M$4,D318=5,vacation_home_main_costs!$M$5,D318=6,vacation_home_main_costs!$M$6)</f>
        <v>34800</v>
      </c>
      <c r="S318" s="33">
        <f t="shared" si="19"/>
        <v>-13688.7</v>
      </c>
      <c r="T318" s="34" t="str">
        <f t="shared" si="3"/>
        <v>Prejuizo</v>
      </c>
    </row>
    <row r="319" ht="12.75" customHeight="1">
      <c r="A319" s="8">
        <v>1728673.0</v>
      </c>
      <c r="B319" s="30" t="s">
        <v>363</v>
      </c>
      <c r="C319" s="11">
        <v>85.0</v>
      </c>
      <c r="D319" s="24">
        <v>3.0</v>
      </c>
      <c r="E319" s="33">
        <f>Ocupacao_Calendario!B319*C319*31</f>
        <v>1686.4</v>
      </c>
      <c r="F319" s="33">
        <f>Ocupacao_Calendario!C319*C319*28</f>
        <v>1618.4</v>
      </c>
      <c r="G319" s="33">
        <f>Ocupacao_Calendario!D319*C319*31</f>
        <v>1712.75</v>
      </c>
      <c r="H319" s="33">
        <f>Ocupacao_Calendario!E319*C319*30</f>
        <v>2244</v>
      </c>
      <c r="I319" s="33">
        <f>Ocupacao_Calendario!F319*C319*31</f>
        <v>1607.35</v>
      </c>
      <c r="J319" s="33">
        <f>Ocupacao_Calendario!G319*C319*30</f>
        <v>2065.5</v>
      </c>
      <c r="K319" s="33">
        <f>Ocupacao_Calendario!H319*C319*31</f>
        <v>2134.35</v>
      </c>
      <c r="L319" s="33">
        <f>Ocupacao_Calendario!I319*C319*31</f>
        <v>2187.05</v>
      </c>
      <c r="M319" s="33">
        <f>Ocupacao_Calendario!J319*C319*30</f>
        <v>1938</v>
      </c>
      <c r="N319" s="33">
        <f>Ocupacao_Calendario!K319*C319*31</f>
        <v>2055.3</v>
      </c>
      <c r="O319" s="33">
        <f>Ocupacao_Calendario!L319*C319*30</f>
        <v>1989</v>
      </c>
      <c r="P319" s="33">
        <f>Ocupacao_Calendario!M319*C319*31</f>
        <v>2028.95</v>
      </c>
      <c r="Q319" s="33">
        <f t="shared" si="1"/>
        <v>23267.05</v>
      </c>
      <c r="R319" s="33">
        <f>IFS(D319=2,vacation_home_main_costs!$M$2,D319=3,vacation_home_main_costs!$M$3,D319=4,vacation_home_main_costs!$M$4,D319=5,vacation_home_main_costs!$M$5,D319=6,vacation_home_main_costs!$M$6)</f>
        <v>34800</v>
      </c>
      <c r="S319" s="33">
        <f t="shared" si="19"/>
        <v>-11532.95</v>
      </c>
      <c r="T319" s="34" t="str">
        <f t="shared" si="3"/>
        <v>Prejuizo</v>
      </c>
    </row>
    <row r="320" ht="12.75" customHeight="1">
      <c r="A320" s="8">
        <v>2206869.0</v>
      </c>
      <c r="B320" s="30" t="s">
        <v>364</v>
      </c>
      <c r="C320" s="11">
        <v>81.0</v>
      </c>
      <c r="D320" s="24">
        <v>2.0</v>
      </c>
      <c r="E320" s="33">
        <f>Ocupacao_Calendario!B320*C320*31</f>
        <v>2059.02</v>
      </c>
      <c r="F320" s="33">
        <f>Ocupacao_Calendario!C320*C320*28</f>
        <v>2041.2</v>
      </c>
      <c r="G320" s="33">
        <f>Ocupacao_Calendario!D320*C320*31</f>
        <v>1581.93</v>
      </c>
      <c r="H320" s="33">
        <f>Ocupacao_Calendario!E320*C320*30</f>
        <v>1871.1</v>
      </c>
      <c r="I320" s="33">
        <f>Ocupacao_Calendario!F320*C320*31</f>
        <v>1004.4</v>
      </c>
      <c r="J320" s="33">
        <f>Ocupacao_Calendario!G320*C320*30</f>
        <v>2138.4</v>
      </c>
      <c r="K320" s="33">
        <f>Ocupacao_Calendario!H320*C320*31</f>
        <v>2033.91</v>
      </c>
      <c r="L320" s="33">
        <f>Ocupacao_Calendario!I320*C320*31</f>
        <v>2033.91</v>
      </c>
      <c r="M320" s="33">
        <f>Ocupacao_Calendario!J320*C320*30</f>
        <v>1846.8</v>
      </c>
      <c r="N320" s="33">
        <f>Ocupacao_Calendario!K320*C320*31</f>
        <v>2134.35</v>
      </c>
      <c r="O320" s="33">
        <f>Ocupacao_Calendario!L320*C320*30</f>
        <v>1871.1</v>
      </c>
      <c r="P320" s="33">
        <f>Ocupacao_Calendario!M320*C320*31</f>
        <v>1782.81</v>
      </c>
      <c r="Q320" s="33">
        <f t="shared" si="1"/>
        <v>22398.93</v>
      </c>
      <c r="R320" s="33">
        <f>IFS(D320=2,vacation_home_main_costs!$M$2,D320=3,vacation_home_main_costs!$M$3,D320=4,vacation_home_main_costs!$M$4,D320=5,vacation_home_main_costs!$M$5,D320=6,vacation_home_main_costs!$M$6)</f>
        <v>31100</v>
      </c>
      <c r="S320" s="33">
        <f t="shared" si="19"/>
        <v>-8701.07</v>
      </c>
      <c r="T320" s="34" t="str">
        <f t="shared" si="3"/>
        <v>Prejuizo</v>
      </c>
    </row>
    <row r="321" ht="12.75" customHeight="1">
      <c r="A321" s="8">
        <v>6133023.0</v>
      </c>
      <c r="B321" s="30" t="s">
        <v>365</v>
      </c>
      <c r="C321" s="11">
        <v>123.0</v>
      </c>
      <c r="D321" s="24">
        <v>3.0</v>
      </c>
      <c r="E321" s="33">
        <f>Ocupacao_Calendario!B321*C321*31</f>
        <v>2364.06</v>
      </c>
      <c r="F321" s="33">
        <f>Ocupacao_Calendario!C321*C321*28</f>
        <v>2548.56</v>
      </c>
      <c r="G321" s="33">
        <f>Ocupacao_Calendario!D321*C321*31</f>
        <v>1944.63</v>
      </c>
      <c r="H321" s="33">
        <f>Ocupacao_Calendario!E321*C321*30</f>
        <v>2509.2</v>
      </c>
      <c r="I321" s="33">
        <f>Ocupacao_Calendario!F321*C321*31</f>
        <v>1601.46</v>
      </c>
      <c r="J321" s="33">
        <f>Ocupacao_Calendario!G321*C321*30</f>
        <v>2952</v>
      </c>
      <c r="K321" s="33">
        <f>Ocupacao_Calendario!H321*C321*31</f>
        <v>3393.57</v>
      </c>
      <c r="L321" s="33">
        <f>Ocupacao_Calendario!I321*C321*31</f>
        <v>3736.74</v>
      </c>
      <c r="M321" s="33">
        <f>Ocupacao_Calendario!J321*C321*30</f>
        <v>2878.2</v>
      </c>
      <c r="N321" s="33">
        <f>Ocupacao_Calendario!K321*C321*31</f>
        <v>3241.05</v>
      </c>
      <c r="O321" s="33">
        <f>Ocupacao_Calendario!L321*C321*30</f>
        <v>3321</v>
      </c>
      <c r="P321" s="33">
        <f>Ocupacao_Calendario!M321*C321*31</f>
        <v>3126.66</v>
      </c>
      <c r="Q321" s="33">
        <f t="shared" si="1"/>
        <v>33617.13</v>
      </c>
      <c r="R321" s="33">
        <f>IFS(D321=2,vacation_home_main_costs!$M$2,D321=3,vacation_home_main_costs!$M$3,D321=4,vacation_home_main_costs!$M$4,D321=5,vacation_home_main_costs!$M$5,D321=6,vacation_home_main_costs!$M$6)</f>
        <v>34800</v>
      </c>
      <c r="S321" s="33">
        <f t="shared" si="19"/>
        <v>-1182.87</v>
      </c>
      <c r="T321" s="34" t="str">
        <f t="shared" si="3"/>
        <v>Prejuizo</v>
      </c>
    </row>
    <row r="322" ht="12.75" customHeight="1">
      <c r="A322" s="8">
        <v>6184085.0</v>
      </c>
      <c r="B322" s="30" t="s">
        <v>366</v>
      </c>
      <c r="C322" s="11">
        <v>119.0</v>
      </c>
      <c r="D322" s="24">
        <v>3.0</v>
      </c>
      <c r="E322" s="33">
        <f>Ocupacao_Calendario!B322*C322*31</f>
        <v>2692.97</v>
      </c>
      <c r="F322" s="33">
        <f>Ocupacao_Calendario!C322*C322*28</f>
        <v>3298.68</v>
      </c>
      <c r="G322" s="33">
        <f>Ocupacao_Calendario!D322*C322*31</f>
        <v>2028.95</v>
      </c>
      <c r="H322" s="33">
        <f>Ocupacao_Calendario!E322*C322*30</f>
        <v>1785</v>
      </c>
      <c r="I322" s="33">
        <f>Ocupacao_Calendario!F322*C322*31</f>
        <v>1512.49</v>
      </c>
      <c r="J322" s="33">
        <f>Ocupacao_Calendario!G322*C322*30</f>
        <v>2748.9</v>
      </c>
      <c r="K322" s="33">
        <f>Ocupacao_Calendario!H322*C322*31</f>
        <v>3061.87</v>
      </c>
      <c r="L322" s="33">
        <f>Ocupacao_Calendario!I322*C322*31</f>
        <v>3356.99</v>
      </c>
      <c r="M322" s="33">
        <f>Ocupacao_Calendario!J322*C322*30</f>
        <v>3248.7</v>
      </c>
      <c r="N322" s="33">
        <f>Ocupacao_Calendario!K322*C322*31</f>
        <v>2656.08</v>
      </c>
      <c r="O322" s="33">
        <f>Ocupacao_Calendario!L322*C322*30</f>
        <v>2784.6</v>
      </c>
      <c r="P322" s="33">
        <f>Ocupacao_Calendario!M322*C322*31</f>
        <v>3689</v>
      </c>
      <c r="Q322" s="33">
        <f t="shared" si="1"/>
        <v>32864.23</v>
      </c>
      <c r="R322" s="33">
        <f>IFS(D322=2,vacation_home_main_costs!$M$2,D322=3,vacation_home_main_costs!$M$3,D322=4,vacation_home_main_costs!$M$4,D322=5,vacation_home_main_costs!$M$5,D322=6,vacation_home_main_costs!$M$6)</f>
        <v>34800</v>
      </c>
      <c r="S322" s="33">
        <f t="shared" si="19"/>
        <v>-1935.77</v>
      </c>
      <c r="T322" s="34" t="str">
        <f t="shared" si="3"/>
        <v>Prejuizo</v>
      </c>
    </row>
    <row r="323" ht="12.75" customHeight="1">
      <c r="A323" s="8">
        <v>6629060.0</v>
      </c>
      <c r="B323" s="30" t="s">
        <v>367</v>
      </c>
      <c r="C323" s="11">
        <v>100.0</v>
      </c>
      <c r="D323" s="24">
        <v>2.0</v>
      </c>
      <c r="E323" s="33">
        <f>Ocupacao_Calendario!B323*C323*31</f>
        <v>3007</v>
      </c>
      <c r="F323" s="33">
        <f>Ocupacao_Calendario!C323*C323*28</f>
        <v>1876</v>
      </c>
      <c r="G323" s="33">
        <f>Ocupacao_Calendario!D323*C323*31</f>
        <v>1953</v>
      </c>
      <c r="H323" s="33">
        <f>Ocupacao_Calendario!E323*C323*30</f>
        <v>1710</v>
      </c>
      <c r="I323" s="33">
        <f>Ocupacao_Calendario!F323*C323*31</f>
        <v>1829</v>
      </c>
      <c r="J323" s="33">
        <f>Ocupacao_Calendario!G323*C323*30</f>
        <v>2430</v>
      </c>
      <c r="K323" s="33">
        <f>Ocupacao_Calendario!H323*C323*31</f>
        <v>2263</v>
      </c>
      <c r="L323" s="33">
        <f>Ocupacao_Calendario!I323*C323*31</f>
        <v>2139</v>
      </c>
      <c r="M323" s="33">
        <f>Ocupacao_Calendario!J323*C323*30</f>
        <v>2730</v>
      </c>
      <c r="N323" s="33">
        <f>Ocupacao_Calendario!K323*C323*31</f>
        <v>2325</v>
      </c>
      <c r="O323" s="33">
        <f>Ocupacao_Calendario!L323*C323*30</f>
        <v>2970</v>
      </c>
      <c r="P323" s="33">
        <f>Ocupacao_Calendario!M323*C323*31</f>
        <v>2573</v>
      </c>
      <c r="Q323" s="33">
        <f t="shared" si="1"/>
        <v>27805</v>
      </c>
      <c r="R323" s="33">
        <f>IFS(D323=2,vacation_home_main_costs!$M$2,D323=3,vacation_home_main_costs!$M$3,D323=4,vacation_home_main_costs!$M$4,D323=5,vacation_home_main_costs!$M$5,D323=6,vacation_home_main_costs!$M$6)</f>
        <v>31100</v>
      </c>
      <c r="S323" s="33">
        <f t="shared" si="19"/>
        <v>-3295</v>
      </c>
      <c r="T323" s="34" t="str">
        <f t="shared" si="3"/>
        <v>Prejuizo</v>
      </c>
    </row>
    <row r="324" ht="12.75" customHeight="1">
      <c r="A324" s="8">
        <v>7158567.0</v>
      </c>
      <c r="B324" s="30" t="s">
        <v>368</v>
      </c>
      <c r="C324" s="11">
        <v>119.0</v>
      </c>
      <c r="D324" s="24">
        <v>2.0</v>
      </c>
      <c r="E324" s="33">
        <f>Ocupacao_Calendario!B324*C324*31</f>
        <v>2729.86</v>
      </c>
      <c r="F324" s="33">
        <f>Ocupacao_Calendario!C324*C324*28</f>
        <v>2332.4</v>
      </c>
      <c r="G324" s="33">
        <f>Ocupacao_Calendario!D324*C324*31</f>
        <v>1770.72</v>
      </c>
      <c r="H324" s="33">
        <f>Ocupacao_Calendario!E324*C324*30</f>
        <v>1927.8</v>
      </c>
      <c r="I324" s="33">
        <f>Ocupacao_Calendario!F324*C324*31</f>
        <v>2397.85</v>
      </c>
      <c r="J324" s="33">
        <f>Ocupacao_Calendario!G324*C324*30</f>
        <v>3105.9</v>
      </c>
      <c r="K324" s="33">
        <f>Ocupacao_Calendario!H324*C324*31</f>
        <v>2877.42</v>
      </c>
      <c r="L324" s="33">
        <f>Ocupacao_Calendario!I324*C324*31</f>
        <v>2656.08</v>
      </c>
      <c r="M324" s="33">
        <f>Ocupacao_Calendario!J324*C324*30</f>
        <v>2713.2</v>
      </c>
      <c r="N324" s="33">
        <f>Ocupacao_Calendario!K324*C324*31</f>
        <v>3320.1</v>
      </c>
      <c r="O324" s="33">
        <f>Ocupacao_Calendario!L324*C324*30</f>
        <v>2534.7</v>
      </c>
      <c r="P324" s="33">
        <f>Ocupacao_Calendario!M324*C324*31</f>
        <v>3135.65</v>
      </c>
      <c r="Q324" s="33">
        <f t="shared" si="1"/>
        <v>31501.68</v>
      </c>
      <c r="R324" s="33">
        <f>IFS(D324=2,vacation_home_main_costs!$M$2,D324=3,vacation_home_main_costs!$M$3,D324=4,vacation_home_main_costs!$M$4,D324=5,vacation_home_main_costs!$M$5,D324=6,vacation_home_main_costs!$M$6)</f>
        <v>31100</v>
      </c>
      <c r="S324" s="33">
        <f t="shared" si="19"/>
        <v>401.68</v>
      </c>
      <c r="T324" s="34" t="str">
        <f t="shared" si="3"/>
        <v>Lucro</v>
      </c>
    </row>
    <row r="325" ht="12.75" customHeight="1">
      <c r="A325" s="8">
        <v>8185243.0</v>
      </c>
      <c r="B325" s="30" t="s">
        <v>369</v>
      </c>
      <c r="C325" s="11">
        <v>108.0</v>
      </c>
      <c r="D325" s="24">
        <v>3.0</v>
      </c>
      <c r="E325" s="33">
        <f>Ocupacao_Calendario!B325*C325*31</f>
        <v>2644.92</v>
      </c>
      <c r="F325" s="33">
        <f>Ocupacao_Calendario!C325*C325*28</f>
        <v>2933.28</v>
      </c>
      <c r="G325" s="33">
        <f>Ocupacao_Calendario!D325*C325*31</f>
        <v>2845.8</v>
      </c>
      <c r="H325" s="33">
        <f>Ocupacao_Calendario!E325*C325*30</f>
        <v>2300.4</v>
      </c>
      <c r="I325" s="33">
        <f>Ocupacao_Calendario!F325*C325*31</f>
        <v>2511</v>
      </c>
      <c r="J325" s="33">
        <f>Ocupacao_Calendario!G325*C325*30</f>
        <v>2235.6</v>
      </c>
      <c r="K325" s="33">
        <f>Ocupacao_Calendario!H325*C325*31</f>
        <v>3314.52</v>
      </c>
      <c r="L325" s="33">
        <f>Ocupacao_Calendario!I325*C325*31</f>
        <v>3348</v>
      </c>
      <c r="M325" s="33">
        <f>Ocupacao_Calendario!J325*C325*30</f>
        <v>2786.4</v>
      </c>
      <c r="N325" s="33">
        <f>Ocupacao_Calendario!K325*C325*31</f>
        <v>2644.92</v>
      </c>
      <c r="O325" s="33">
        <f>Ocupacao_Calendario!L325*C325*30</f>
        <v>2851.2</v>
      </c>
      <c r="P325" s="33">
        <f>Ocupacao_Calendario!M325*C325*31</f>
        <v>2711.88</v>
      </c>
      <c r="Q325" s="33">
        <f t="shared" si="1"/>
        <v>33127.92</v>
      </c>
      <c r="R325" s="33">
        <f>IFS(D325=2,vacation_home_main_costs!$M$2,D325=3,vacation_home_main_costs!$M$3,D325=4,vacation_home_main_costs!$M$4,D325=5,vacation_home_main_costs!$M$5,D325=6,vacation_home_main_costs!$M$6)</f>
        <v>34800</v>
      </c>
      <c r="S325" s="33">
        <f t="shared" si="19"/>
        <v>-1672.08</v>
      </c>
      <c r="T325" s="34" t="str">
        <f t="shared" si="3"/>
        <v>Prejuizo</v>
      </c>
    </row>
    <row r="326" ht="12.75" customHeight="1">
      <c r="A326" s="8">
        <v>8552155.0</v>
      </c>
      <c r="B326" s="30" t="s">
        <v>370</v>
      </c>
      <c r="C326" s="11">
        <v>150.0</v>
      </c>
      <c r="D326" s="24">
        <v>3.0</v>
      </c>
      <c r="E326" s="33">
        <f>Ocupacao_Calendario!B326*C326*31</f>
        <v>4278</v>
      </c>
      <c r="F326" s="33">
        <f>Ocupacao_Calendario!C326*C326*28</f>
        <v>2982</v>
      </c>
      <c r="G326" s="33">
        <f>Ocupacao_Calendario!D326*C326*31</f>
        <v>4045.5</v>
      </c>
      <c r="H326" s="33">
        <f>Ocupacao_Calendario!E326*C326*30</f>
        <v>3600</v>
      </c>
      <c r="I326" s="33">
        <f>Ocupacao_Calendario!F326*C326*31</f>
        <v>3720</v>
      </c>
      <c r="J326" s="33">
        <f>Ocupacao_Calendario!G326*C326*30</f>
        <v>4140</v>
      </c>
      <c r="K326" s="33">
        <f>Ocupacao_Calendario!H326*C326*31</f>
        <v>3580.5</v>
      </c>
      <c r="L326" s="33">
        <f>Ocupacao_Calendario!I326*C326*31</f>
        <v>3348</v>
      </c>
      <c r="M326" s="33">
        <f>Ocupacao_Calendario!J326*C326*30</f>
        <v>3420</v>
      </c>
      <c r="N326" s="33">
        <f>Ocupacao_Calendario!K326*C326*31</f>
        <v>4464</v>
      </c>
      <c r="O326" s="33">
        <f>Ocupacao_Calendario!L326*C326*30</f>
        <v>3960</v>
      </c>
      <c r="P326" s="33">
        <f>Ocupacao_Calendario!M326*C326*31</f>
        <v>3534</v>
      </c>
      <c r="Q326" s="33">
        <f t="shared" si="1"/>
        <v>45072</v>
      </c>
      <c r="R326" s="33">
        <f>IFS(D326=2,vacation_home_main_costs!$M$2,D326=3,vacation_home_main_costs!$M$3,D326=4,vacation_home_main_costs!$M$4,D326=5,vacation_home_main_costs!$M$5,D326=6,vacation_home_main_costs!$M$6)</f>
        <v>34800</v>
      </c>
      <c r="S326" s="33">
        <f t="shared" si="19"/>
        <v>10272</v>
      </c>
      <c r="T326" s="34" t="str">
        <f t="shared" si="3"/>
        <v>Lucro</v>
      </c>
    </row>
    <row r="327" ht="12.75" customHeight="1">
      <c r="A327" s="8">
        <v>8608361.0</v>
      </c>
      <c r="B327" s="30" t="s">
        <v>371</v>
      </c>
      <c r="C327" s="11">
        <v>82.0</v>
      </c>
      <c r="D327" s="24">
        <v>2.0</v>
      </c>
      <c r="E327" s="33">
        <f>Ocupacao_Calendario!B327*C327*31</f>
        <v>2516.58</v>
      </c>
      <c r="F327" s="33">
        <f>Ocupacao_Calendario!C327*C327*28</f>
        <v>2250.08</v>
      </c>
      <c r="G327" s="33">
        <f>Ocupacao_Calendario!D327*C327*31</f>
        <v>2186.12</v>
      </c>
      <c r="H327" s="33">
        <f>Ocupacao_Calendario!E327*C327*30</f>
        <v>1525.2</v>
      </c>
      <c r="I327" s="33">
        <f>Ocupacao_Calendario!F327*C327*31</f>
        <v>1067.64</v>
      </c>
      <c r="J327" s="33">
        <f>Ocupacao_Calendario!G327*C327*30</f>
        <v>1869.6</v>
      </c>
      <c r="K327" s="33">
        <f>Ocupacao_Calendario!H327*C327*31</f>
        <v>2160.7</v>
      </c>
      <c r="L327" s="33">
        <f>Ocupacao_Calendario!I327*C327*31</f>
        <v>1728.56</v>
      </c>
      <c r="M327" s="33">
        <f>Ocupacao_Calendario!J327*C327*30</f>
        <v>2140.2</v>
      </c>
      <c r="N327" s="33">
        <f>Ocupacao_Calendario!K327*C327*31</f>
        <v>2109.86</v>
      </c>
      <c r="O327" s="33">
        <f>Ocupacao_Calendario!L327*C327*30</f>
        <v>2041.8</v>
      </c>
      <c r="P327" s="33">
        <f>Ocupacao_Calendario!M327*C327*31</f>
        <v>2236.96</v>
      </c>
      <c r="Q327" s="33">
        <f t="shared" si="1"/>
        <v>23833.3</v>
      </c>
      <c r="R327" s="33">
        <f>IFS(D327=2,vacation_home_main_costs!$M$2,D327=3,vacation_home_main_costs!$M$3,D327=4,vacation_home_main_costs!$M$4,D327=5,vacation_home_main_costs!$M$5,D327=6,vacation_home_main_costs!$M$6)</f>
        <v>31100</v>
      </c>
      <c r="S327" s="33">
        <f t="shared" si="19"/>
        <v>-7266.7</v>
      </c>
      <c r="T327" s="34" t="str">
        <f t="shared" si="3"/>
        <v>Prejuizo</v>
      </c>
    </row>
    <row r="328" ht="12.75" customHeight="1">
      <c r="A328" s="8">
        <v>9488794.0</v>
      </c>
      <c r="B328" s="30" t="s">
        <v>372</v>
      </c>
      <c r="C328" s="11">
        <v>91.0</v>
      </c>
      <c r="D328" s="24">
        <v>4.0</v>
      </c>
      <c r="E328" s="33">
        <f>Ocupacao_Calendario!B328*C328*31</f>
        <v>2482.48</v>
      </c>
      <c r="F328" s="33">
        <f>Ocupacao_Calendario!C328*C328*28</f>
        <v>2165.8</v>
      </c>
      <c r="G328" s="33">
        <f>Ocupacao_Calendario!D328*C328*31</f>
        <v>2369.64</v>
      </c>
      <c r="H328" s="33">
        <f>Ocupacao_Calendario!E328*C328*30</f>
        <v>1528.8</v>
      </c>
      <c r="I328" s="33">
        <f>Ocupacao_Calendario!F328*C328*31</f>
        <v>1749.02</v>
      </c>
      <c r="J328" s="33">
        <f>Ocupacao_Calendario!G328*C328*30</f>
        <v>2702.7</v>
      </c>
      <c r="K328" s="33">
        <f>Ocupacao_Calendario!H328*C328*31</f>
        <v>2172.17</v>
      </c>
      <c r="L328" s="33">
        <f>Ocupacao_Calendario!I328*C328*31</f>
        <v>2821</v>
      </c>
      <c r="M328" s="33">
        <f>Ocupacao_Calendario!J328*C328*30</f>
        <v>2457</v>
      </c>
      <c r="N328" s="33">
        <f>Ocupacao_Calendario!K328*C328*31</f>
        <v>2341.43</v>
      </c>
      <c r="O328" s="33">
        <f>Ocupacao_Calendario!L328*C328*30</f>
        <v>2538.9</v>
      </c>
      <c r="P328" s="33">
        <f>Ocupacao_Calendario!M328*C328*31</f>
        <v>2313.22</v>
      </c>
      <c r="Q328" s="33">
        <f t="shared" si="1"/>
        <v>27642.16</v>
      </c>
      <c r="R328" s="33">
        <f>IFS(D328=2,vacation_home_main_costs!$M$2,D328=3,vacation_home_main_costs!$M$3,D328=4,vacation_home_main_costs!$M$4,D328=5,vacation_home_main_costs!$M$5,D328=6,vacation_home_main_costs!$M$6)</f>
        <v>40660</v>
      </c>
      <c r="S328" s="33">
        <f t="shared" si="19"/>
        <v>-13017.84</v>
      </c>
      <c r="T328" s="34" t="str">
        <f t="shared" si="3"/>
        <v>Prejuizo</v>
      </c>
    </row>
    <row r="329" ht="12.75" customHeight="1">
      <c r="A329" s="8">
        <v>1.1336987E7</v>
      </c>
      <c r="B329" s="30" t="s">
        <v>373</v>
      </c>
      <c r="C329" s="11">
        <v>107.0</v>
      </c>
      <c r="D329" s="24">
        <v>3.0</v>
      </c>
      <c r="E329" s="33">
        <f>Ocupacao_Calendario!B329*C329*31</f>
        <v>2819.45</v>
      </c>
      <c r="F329" s="33">
        <f>Ocupacao_Calendario!C329*C329*28</f>
        <v>2546.6</v>
      </c>
      <c r="G329" s="33">
        <f>Ocupacao_Calendario!D329*C329*31</f>
        <v>2189.22</v>
      </c>
      <c r="H329" s="33">
        <f>Ocupacao_Calendario!E329*C329*30</f>
        <v>2856.9</v>
      </c>
      <c r="I329" s="33">
        <f>Ocupacao_Calendario!F329*C329*31</f>
        <v>2719.94</v>
      </c>
      <c r="J329" s="33">
        <f>Ocupacao_Calendario!G329*C329*30</f>
        <v>2086.5</v>
      </c>
      <c r="K329" s="33">
        <f>Ocupacao_Calendario!H329*C329*31</f>
        <v>2885.79</v>
      </c>
      <c r="L329" s="33">
        <f>Ocupacao_Calendario!I329*C329*31</f>
        <v>2321.9</v>
      </c>
      <c r="M329" s="33">
        <f>Ocupacao_Calendario!J329*C329*30</f>
        <v>3177.9</v>
      </c>
      <c r="N329" s="33">
        <f>Ocupacao_Calendario!K329*C329*31</f>
        <v>2653.6</v>
      </c>
      <c r="O329" s="33">
        <f>Ocupacao_Calendario!L329*C329*30</f>
        <v>2953.2</v>
      </c>
      <c r="P329" s="33">
        <f>Ocupacao_Calendario!M329*C329*31</f>
        <v>2487.75</v>
      </c>
      <c r="Q329" s="33">
        <f t="shared" si="1"/>
        <v>31698.75</v>
      </c>
      <c r="R329" s="33">
        <f>IFS(D329=2,vacation_home_main_costs!$M$2,D329=3,vacation_home_main_costs!$M$3,D329=4,vacation_home_main_costs!$M$4,D329=5,vacation_home_main_costs!$M$5,D329=6,vacation_home_main_costs!$M$6)</f>
        <v>34800</v>
      </c>
      <c r="S329" s="33">
        <f t="shared" si="19"/>
        <v>-3101.25</v>
      </c>
      <c r="T329" s="34" t="str">
        <f t="shared" si="3"/>
        <v>Prejuizo</v>
      </c>
    </row>
    <row r="330" ht="12.75" customHeight="1">
      <c r="A330" s="8">
        <v>1.3060936E7</v>
      </c>
      <c r="B330" s="30" t="s">
        <v>374</v>
      </c>
      <c r="C330" s="11">
        <v>125.0</v>
      </c>
      <c r="D330" s="24">
        <v>5.0</v>
      </c>
      <c r="E330" s="33">
        <f>Ocupacao_Calendario!B330*C330*31</f>
        <v>2363.75</v>
      </c>
      <c r="F330" s="33">
        <f>Ocupacao_Calendario!C330*C330*28</f>
        <v>2835</v>
      </c>
      <c r="G330" s="33">
        <f>Ocupacao_Calendario!D330*C330*31</f>
        <v>2906.25</v>
      </c>
      <c r="H330" s="33">
        <f>Ocupacao_Calendario!E330*C330*30</f>
        <v>2737.5</v>
      </c>
      <c r="I330" s="33">
        <f>Ocupacao_Calendario!F330*C330*31</f>
        <v>1627.5</v>
      </c>
      <c r="J330" s="33">
        <f>Ocupacao_Calendario!G330*C330*30</f>
        <v>2550</v>
      </c>
      <c r="K330" s="33">
        <f>Ocupacao_Calendario!H330*C330*31</f>
        <v>3332.5</v>
      </c>
      <c r="L330" s="33">
        <f>Ocupacao_Calendario!I330*C330*31</f>
        <v>2906.25</v>
      </c>
      <c r="M330" s="33">
        <f>Ocupacao_Calendario!J330*C330*30</f>
        <v>2925</v>
      </c>
      <c r="N330" s="33">
        <f>Ocupacao_Calendario!K330*C330*31</f>
        <v>3836.25</v>
      </c>
      <c r="O330" s="33">
        <f>Ocupacao_Calendario!L330*C330*30</f>
        <v>3412.5</v>
      </c>
      <c r="P330" s="33">
        <f>Ocupacao_Calendario!M330*C330*31</f>
        <v>3100</v>
      </c>
      <c r="Q330" s="33">
        <f t="shared" si="1"/>
        <v>34532.5</v>
      </c>
      <c r="R330" s="33">
        <f>IFS(D330=2,vacation_home_main_costs!$M$2,D330=3,vacation_home_main_costs!$M$3,D330=4,vacation_home_main_costs!$M$4,D330=5,vacation_home_main_costs!$M$5,D330=6,vacation_home_main_costs!$M$6)</f>
        <v>45400</v>
      </c>
      <c r="S330" s="33">
        <f t="shared" si="19"/>
        <v>-10867.5</v>
      </c>
      <c r="T330" s="34" t="str">
        <f t="shared" si="3"/>
        <v>Prejuizo</v>
      </c>
    </row>
    <row r="331" ht="12.75" customHeight="1">
      <c r="A331" s="8">
        <v>1.3675429E7</v>
      </c>
      <c r="B331" s="30" t="s">
        <v>375</v>
      </c>
      <c r="C331" s="11">
        <v>102.0</v>
      </c>
      <c r="D331" s="24">
        <v>4.0</v>
      </c>
      <c r="E331" s="33">
        <f>Ocupacao_Calendario!B331*C331*31</f>
        <v>2877.42</v>
      </c>
      <c r="F331" s="33">
        <f>Ocupacao_Calendario!C331*C331*28</f>
        <v>2513.28</v>
      </c>
      <c r="G331" s="33">
        <f>Ocupacao_Calendario!D331*C331*31</f>
        <v>1897.2</v>
      </c>
      <c r="H331" s="33">
        <f>Ocupacao_Calendario!E331*C331*30</f>
        <v>1438.2</v>
      </c>
      <c r="I331" s="33">
        <f>Ocupacao_Calendario!F331*C331*31</f>
        <v>2181.78</v>
      </c>
      <c r="J331" s="33">
        <f>Ocupacao_Calendario!G331*C331*30</f>
        <v>1989</v>
      </c>
      <c r="K331" s="33">
        <f>Ocupacao_Calendario!H331*C331*31</f>
        <v>2940.66</v>
      </c>
      <c r="L331" s="33">
        <f>Ocupacao_Calendario!I331*C331*31</f>
        <v>3035.52</v>
      </c>
      <c r="M331" s="33">
        <f>Ocupacao_Calendario!J331*C331*30</f>
        <v>2998.8</v>
      </c>
      <c r="N331" s="33">
        <f>Ocupacao_Calendario!K331*C331*31</f>
        <v>2687.7</v>
      </c>
      <c r="O331" s="33">
        <f>Ocupacao_Calendario!L331*C331*30</f>
        <v>2907</v>
      </c>
      <c r="P331" s="33">
        <f>Ocupacao_Calendario!M331*C331*31</f>
        <v>2687.7</v>
      </c>
      <c r="Q331" s="33">
        <f t="shared" si="1"/>
        <v>30154.26</v>
      </c>
      <c r="R331" s="33">
        <f>IFS(D331=2,vacation_home_main_costs!$M$2,D331=3,vacation_home_main_costs!$M$3,D331=4,vacation_home_main_costs!$M$4,D331=5,vacation_home_main_costs!$M$5,D331=6,vacation_home_main_costs!$M$6)</f>
        <v>40660</v>
      </c>
      <c r="S331" s="33">
        <f t="shared" si="19"/>
        <v>-10505.74</v>
      </c>
      <c r="T331" s="34" t="str">
        <f t="shared" si="3"/>
        <v>Prejuizo</v>
      </c>
    </row>
    <row r="332" ht="12.75" customHeight="1">
      <c r="A332" s="8">
        <v>1.4120755E7</v>
      </c>
      <c r="B332" s="30" t="s">
        <v>376</v>
      </c>
      <c r="C332" s="11">
        <v>125.0</v>
      </c>
      <c r="D332" s="24">
        <v>5.0</v>
      </c>
      <c r="E332" s="33">
        <f>Ocupacao_Calendario!B332*C332*31</f>
        <v>2790</v>
      </c>
      <c r="F332" s="33">
        <f>Ocupacao_Calendario!C332*C332*28</f>
        <v>2975</v>
      </c>
      <c r="G332" s="33">
        <f>Ocupacao_Calendario!D332*C332*31</f>
        <v>2635</v>
      </c>
      <c r="H332" s="33">
        <f>Ocupacao_Calendario!E332*C332*30</f>
        <v>2625</v>
      </c>
      <c r="I332" s="33">
        <f>Ocupacao_Calendario!F332*C332*31</f>
        <v>1472.5</v>
      </c>
      <c r="J332" s="33">
        <f>Ocupacao_Calendario!G332*C332*30</f>
        <v>3637.5</v>
      </c>
      <c r="K332" s="33">
        <f>Ocupacao_Calendario!H332*C332*31</f>
        <v>2945</v>
      </c>
      <c r="L332" s="33">
        <f>Ocupacao_Calendario!I332*C332*31</f>
        <v>3797.5</v>
      </c>
      <c r="M332" s="33">
        <f>Ocupacao_Calendario!J332*C332*30</f>
        <v>3412.5</v>
      </c>
      <c r="N332" s="33">
        <f>Ocupacao_Calendario!K332*C332*31</f>
        <v>3022.5</v>
      </c>
      <c r="O332" s="33">
        <f>Ocupacao_Calendario!L332*C332*30</f>
        <v>3712.5</v>
      </c>
      <c r="P332" s="33">
        <f>Ocupacao_Calendario!M332*C332*31</f>
        <v>2945</v>
      </c>
      <c r="Q332" s="33">
        <f t="shared" si="1"/>
        <v>35970</v>
      </c>
      <c r="R332" s="33">
        <f>IFS(D332=2,vacation_home_main_costs!$M$2,D332=3,vacation_home_main_costs!$M$3,D332=4,vacation_home_main_costs!$M$4,D332=5,vacation_home_main_costs!$M$5,D332=6,vacation_home_main_costs!$M$6)</f>
        <v>45400</v>
      </c>
      <c r="S332" s="33">
        <f t="shared" si="19"/>
        <v>-9430</v>
      </c>
      <c r="T332" s="34" t="str">
        <f t="shared" si="3"/>
        <v>Prejuizo</v>
      </c>
    </row>
    <row r="333" ht="12.75" customHeight="1">
      <c r="A333" s="8">
        <v>1.5599447E7</v>
      </c>
      <c r="B333" s="30" t="s">
        <v>377</v>
      </c>
      <c r="C333" s="11">
        <v>189.0</v>
      </c>
      <c r="D333" s="24">
        <v>3.0</v>
      </c>
      <c r="E333" s="33">
        <f>Ocupacao_Calendario!B333*C333*31</f>
        <v>4159.89</v>
      </c>
      <c r="F333" s="33">
        <f>Ocupacao_Calendario!C333*C333*28</f>
        <v>5027.4</v>
      </c>
      <c r="G333" s="33">
        <f>Ocupacao_Calendario!D333*C333*31</f>
        <v>4745.79</v>
      </c>
      <c r="H333" s="33">
        <f>Ocupacao_Calendario!E333*C333*30</f>
        <v>3061.8</v>
      </c>
      <c r="I333" s="33">
        <f>Ocupacao_Calendario!F333*C333*31</f>
        <v>2812.32</v>
      </c>
      <c r="J333" s="33">
        <f>Ocupacao_Calendario!G333*C333*30</f>
        <v>4309.2</v>
      </c>
      <c r="K333" s="33">
        <f>Ocupacao_Calendario!H333*C333*31</f>
        <v>4921.56</v>
      </c>
      <c r="L333" s="33">
        <f>Ocupacao_Calendario!I333*C333*31</f>
        <v>4452.84</v>
      </c>
      <c r="M333" s="33">
        <f>Ocupacao_Calendario!J333*C333*30</f>
        <v>4309.2</v>
      </c>
      <c r="N333" s="33">
        <f>Ocupacao_Calendario!K333*C333*31</f>
        <v>5038.74</v>
      </c>
      <c r="O333" s="33">
        <f>Ocupacao_Calendario!L333*C333*30</f>
        <v>5329.8</v>
      </c>
      <c r="P333" s="33">
        <f>Ocupacao_Calendario!M333*C333*31</f>
        <v>4218.48</v>
      </c>
      <c r="Q333" s="33">
        <f t="shared" si="1"/>
        <v>52387.02</v>
      </c>
      <c r="R333" s="33">
        <f>IFS(D333=2,vacation_home_main_costs!$M$2,D333=3,vacation_home_main_costs!$M$3,D333=4,vacation_home_main_costs!$M$4,D333=5,vacation_home_main_costs!$M$5,D333=6,vacation_home_main_costs!$M$6)</f>
        <v>34800</v>
      </c>
      <c r="S333" s="33">
        <f t="shared" si="19"/>
        <v>17587.02</v>
      </c>
      <c r="T333" s="34" t="str">
        <f t="shared" si="3"/>
        <v>Lucro</v>
      </c>
    </row>
    <row r="334" ht="12.75" customHeight="1">
      <c r="A334" s="8">
        <v>1.6437727E7</v>
      </c>
      <c r="B334" s="30" t="s">
        <v>378</v>
      </c>
      <c r="C334" s="11">
        <v>125.0</v>
      </c>
      <c r="D334" s="24">
        <v>4.0</v>
      </c>
      <c r="E334" s="33">
        <f>Ocupacao_Calendario!B334*C334*31</f>
        <v>2402.5</v>
      </c>
      <c r="F334" s="33">
        <f>Ocupacao_Calendario!C334*C334*28</f>
        <v>3500</v>
      </c>
      <c r="G334" s="33">
        <f>Ocupacao_Calendario!D334*C334*31</f>
        <v>2480</v>
      </c>
      <c r="H334" s="33">
        <f>Ocupacao_Calendario!E334*C334*30</f>
        <v>2550</v>
      </c>
      <c r="I334" s="33">
        <f>Ocupacao_Calendario!F334*C334*31</f>
        <v>2363.75</v>
      </c>
      <c r="J334" s="33">
        <f>Ocupacao_Calendario!G334*C334*30</f>
        <v>3487.5</v>
      </c>
      <c r="K334" s="33">
        <f>Ocupacao_Calendario!H334*C334*31</f>
        <v>3332.5</v>
      </c>
      <c r="L334" s="33">
        <f>Ocupacao_Calendario!I334*C334*31</f>
        <v>3177.5</v>
      </c>
      <c r="M334" s="33">
        <f>Ocupacao_Calendario!J334*C334*30</f>
        <v>3225</v>
      </c>
      <c r="N334" s="33">
        <f>Ocupacao_Calendario!K334*C334*31</f>
        <v>3293.75</v>
      </c>
      <c r="O334" s="33">
        <f>Ocupacao_Calendario!L334*C334*30</f>
        <v>3150</v>
      </c>
      <c r="P334" s="33">
        <f>Ocupacao_Calendario!M334*C334*31</f>
        <v>3293.75</v>
      </c>
      <c r="Q334" s="33">
        <f t="shared" si="1"/>
        <v>36256.25</v>
      </c>
      <c r="R334" s="33">
        <f>IFS(D334=2,vacation_home_main_costs!$M$2,D334=3,vacation_home_main_costs!$M$3,D334=4,vacation_home_main_costs!$M$4,D334=5,vacation_home_main_costs!$M$5,D334=6,vacation_home_main_costs!$M$6)</f>
        <v>40660</v>
      </c>
      <c r="S334" s="33">
        <f t="shared" si="19"/>
        <v>-4403.75</v>
      </c>
      <c r="T334" s="34" t="str">
        <f t="shared" si="3"/>
        <v>Prejuizo</v>
      </c>
    </row>
    <row r="335" ht="12.75" customHeight="1">
      <c r="A335" s="8">
        <v>1.6871676E7</v>
      </c>
      <c r="B335" s="30" t="s">
        <v>379</v>
      </c>
      <c r="C335" s="11">
        <v>102.0</v>
      </c>
      <c r="D335" s="24">
        <v>5.0</v>
      </c>
      <c r="E335" s="33">
        <f>Ocupacao_Calendario!B335*C335*31</f>
        <v>2561.22</v>
      </c>
      <c r="F335" s="33">
        <f>Ocupacao_Calendario!C335*C335*28</f>
        <v>2427.6</v>
      </c>
      <c r="G335" s="33">
        <f>Ocupacao_Calendario!D335*C335*31</f>
        <v>1391.28</v>
      </c>
      <c r="H335" s="33">
        <f>Ocupacao_Calendario!E335*C335*30</f>
        <v>2080.8</v>
      </c>
      <c r="I335" s="33">
        <f>Ocupacao_Calendario!F335*C335*31</f>
        <v>1454.52</v>
      </c>
      <c r="J335" s="33">
        <f>Ocupacao_Calendario!G335*C335*30</f>
        <v>2019.6</v>
      </c>
      <c r="K335" s="33">
        <f>Ocupacao_Calendario!H335*C335*31</f>
        <v>2466.36</v>
      </c>
      <c r="L335" s="33">
        <f>Ocupacao_Calendario!I335*C335*31</f>
        <v>2150.16</v>
      </c>
      <c r="M335" s="33">
        <f>Ocupacao_Calendario!J335*C335*30</f>
        <v>2448</v>
      </c>
      <c r="N335" s="33">
        <f>Ocupacao_Calendario!K335*C335*31</f>
        <v>2940.66</v>
      </c>
      <c r="O335" s="33">
        <f>Ocupacao_Calendario!L335*C335*30</f>
        <v>2386.8</v>
      </c>
      <c r="P335" s="33">
        <f>Ocupacao_Calendario!M335*C335*31</f>
        <v>2403.12</v>
      </c>
      <c r="Q335" s="33">
        <f t="shared" si="1"/>
        <v>26730.12</v>
      </c>
      <c r="R335" s="33">
        <f>IFS(D335=2,vacation_home_main_costs!$M$2,D335=3,vacation_home_main_costs!$M$3,D335=4,vacation_home_main_costs!$M$4,D335=5,vacation_home_main_costs!$M$5,D335=6,vacation_home_main_costs!$M$6)</f>
        <v>45400</v>
      </c>
      <c r="S335" s="33">
        <f t="shared" si="19"/>
        <v>-18669.88</v>
      </c>
      <c r="T335" s="34" t="str">
        <f t="shared" si="3"/>
        <v>Prejuizo</v>
      </c>
    </row>
    <row r="336" ht="12.75" customHeight="1">
      <c r="A336" s="8">
        <v>1.9605653E7</v>
      </c>
      <c r="B336" s="30" t="s">
        <v>380</v>
      </c>
      <c r="C336" s="11">
        <v>119.0</v>
      </c>
      <c r="D336" s="24">
        <v>3.0</v>
      </c>
      <c r="E336" s="33">
        <f>Ocupacao_Calendario!B336*C336*31</f>
        <v>3615.22</v>
      </c>
      <c r="F336" s="33">
        <f>Ocupacao_Calendario!C336*C336*28</f>
        <v>2932.16</v>
      </c>
      <c r="G336" s="33">
        <f>Ocupacao_Calendario!D336*C336*31</f>
        <v>2324.07</v>
      </c>
      <c r="H336" s="33">
        <f>Ocupacao_Calendario!E336*C336*30</f>
        <v>2499</v>
      </c>
      <c r="I336" s="33">
        <f>Ocupacao_Calendario!F336*C336*31</f>
        <v>2766.75</v>
      </c>
      <c r="J336" s="33">
        <f>Ocupacao_Calendario!G336*C336*30</f>
        <v>2677.5</v>
      </c>
      <c r="K336" s="33">
        <f>Ocupacao_Calendario!H336*C336*31</f>
        <v>3209.43</v>
      </c>
      <c r="L336" s="33">
        <f>Ocupacao_Calendario!I336*C336*31</f>
        <v>3430.77</v>
      </c>
      <c r="M336" s="33">
        <f>Ocupacao_Calendario!J336*C336*30</f>
        <v>3070.2</v>
      </c>
      <c r="N336" s="33">
        <f>Ocupacao_Calendario!K336*C336*31</f>
        <v>3356.99</v>
      </c>
      <c r="O336" s="33">
        <f>Ocupacao_Calendario!L336*C336*30</f>
        <v>2748.9</v>
      </c>
      <c r="P336" s="33">
        <f>Ocupacao_Calendario!M336*C336*31</f>
        <v>3320.1</v>
      </c>
      <c r="Q336" s="33">
        <f t="shared" si="1"/>
        <v>35951.09</v>
      </c>
      <c r="R336" s="33">
        <f>IFS(D336=2,vacation_home_main_costs!$M$2,D336=3,vacation_home_main_costs!$M$3,D336=4,vacation_home_main_costs!$M$4,D336=5,vacation_home_main_costs!$M$5,D336=6,vacation_home_main_costs!$M$6)</f>
        <v>34800</v>
      </c>
      <c r="S336" s="33">
        <f t="shared" si="19"/>
        <v>1151.09</v>
      </c>
      <c r="T336" s="34" t="str">
        <f t="shared" si="3"/>
        <v>Lucro</v>
      </c>
    </row>
    <row r="337" ht="12.75" customHeight="1">
      <c r="A337" s="8">
        <v>2.0483092E7</v>
      </c>
      <c r="B337" s="30" t="s">
        <v>381</v>
      </c>
      <c r="C337" s="11">
        <v>85.0</v>
      </c>
      <c r="D337" s="24">
        <v>2.0</v>
      </c>
      <c r="E337" s="33">
        <f>Ocupacao_Calendario!B337*C337*31</f>
        <v>2292.45</v>
      </c>
      <c r="F337" s="33">
        <f>Ocupacao_Calendario!C337*C337*28</f>
        <v>1951.6</v>
      </c>
      <c r="G337" s="33">
        <f>Ocupacao_Calendario!D337*C337*31</f>
        <v>1712.75</v>
      </c>
      <c r="H337" s="33">
        <f>Ocupacao_Calendario!E337*C337*30</f>
        <v>1249.5</v>
      </c>
      <c r="I337" s="33">
        <f>Ocupacao_Calendario!F337*C337*31</f>
        <v>1080.35</v>
      </c>
      <c r="J337" s="33">
        <f>Ocupacao_Calendario!G337*C337*30</f>
        <v>2448</v>
      </c>
      <c r="K337" s="33">
        <f>Ocupacao_Calendario!H337*C337*31</f>
        <v>1897.2</v>
      </c>
      <c r="L337" s="33">
        <f>Ocupacao_Calendario!I337*C337*31</f>
        <v>2239.75</v>
      </c>
      <c r="M337" s="33">
        <f>Ocupacao_Calendario!J337*C337*30</f>
        <v>2371.5</v>
      </c>
      <c r="N337" s="33">
        <f>Ocupacao_Calendario!K337*C337*31</f>
        <v>2134.35</v>
      </c>
      <c r="O337" s="33">
        <f>Ocupacao_Calendario!L337*C337*30</f>
        <v>2167.5</v>
      </c>
      <c r="P337" s="33">
        <f>Ocupacao_Calendario!M337*C337*31</f>
        <v>2397.85</v>
      </c>
      <c r="Q337" s="33">
        <f t="shared" si="1"/>
        <v>23942.8</v>
      </c>
      <c r="R337" s="33">
        <f>IFS(D337=2,vacation_home_main_costs!$M$2,D337=3,vacation_home_main_costs!$M$3,D337=4,vacation_home_main_costs!$M$4,D337=5,vacation_home_main_costs!$M$5,D337=6,vacation_home_main_costs!$M$6)</f>
        <v>31100</v>
      </c>
      <c r="S337" s="33">
        <f t="shared" si="19"/>
        <v>-7157.2</v>
      </c>
      <c r="T337" s="34" t="str">
        <f t="shared" si="3"/>
        <v>Prejuizo</v>
      </c>
    </row>
    <row r="338" ht="12.75" customHeight="1">
      <c r="A338" s="8">
        <v>2.0709378E7</v>
      </c>
      <c r="B338" s="30" t="s">
        <v>382</v>
      </c>
      <c r="C338" s="11">
        <v>132.0</v>
      </c>
      <c r="D338" s="24">
        <v>5.0</v>
      </c>
      <c r="E338" s="33">
        <f>Ocupacao_Calendario!B338*C338*31</f>
        <v>3805.56</v>
      </c>
      <c r="F338" s="33">
        <f>Ocupacao_Calendario!C338*C338*28</f>
        <v>2513.28</v>
      </c>
      <c r="G338" s="33">
        <f>Ocupacao_Calendario!D338*C338*31</f>
        <v>1923.24</v>
      </c>
      <c r="H338" s="33">
        <f>Ocupacao_Calendario!E338*C338*30</f>
        <v>2494.8</v>
      </c>
      <c r="I338" s="33">
        <f>Ocupacao_Calendario!F338*C338*31</f>
        <v>2455.2</v>
      </c>
      <c r="J338" s="33">
        <f>Ocupacao_Calendario!G338*C338*30</f>
        <v>2613.6</v>
      </c>
      <c r="K338" s="33">
        <f>Ocupacao_Calendario!H338*C338*31</f>
        <v>4092</v>
      </c>
      <c r="L338" s="33">
        <f>Ocupacao_Calendario!I338*C338*31</f>
        <v>3969.24</v>
      </c>
      <c r="M338" s="33">
        <f>Ocupacao_Calendario!J338*C338*30</f>
        <v>3801.6</v>
      </c>
      <c r="N338" s="33">
        <f>Ocupacao_Calendario!K338*C338*31</f>
        <v>3396.36</v>
      </c>
      <c r="O338" s="33">
        <f>Ocupacao_Calendario!L338*C338*30</f>
        <v>3207.6</v>
      </c>
      <c r="P338" s="33">
        <f>Ocupacao_Calendario!M338*C338*31</f>
        <v>3109.92</v>
      </c>
      <c r="Q338" s="33">
        <f t="shared" si="1"/>
        <v>37382.4</v>
      </c>
      <c r="R338" s="33">
        <f>IFS(D338=2,vacation_home_main_costs!$M$2,D338=3,vacation_home_main_costs!$M$3,D338=4,vacation_home_main_costs!$M$4,D338=5,vacation_home_main_costs!$M$5,D338=6,vacation_home_main_costs!$M$6)</f>
        <v>45400</v>
      </c>
      <c r="S338" s="33">
        <f t="shared" si="19"/>
        <v>-8017.6</v>
      </c>
      <c r="T338" s="34" t="str">
        <f t="shared" si="3"/>
        <v>Prejuizo</v>
      </c>
    </row>
    <row r="339" ht="12.75" customHeight="1">
      <c r="A339" s="8">
        <v>2.2829341E7</v>
      </c>
      <c r="B339" s="30" t="s">
        <v>383</v>
      </c>
      <c r="C339" s="11">
        <v>125.0</v>
      </c>
      <c r="D339" s="24">
        <v>5.0</v>
      </c>
      <c r="E339" s="33">
        <f>Ocupacao_Calendario!B339*C339*31</f>
        <v>2596.25</v>
      </c>
      <c r="F339" s="33">
        <f>Ocupacao_Calendario!C339*C339*28</f>
        <v>3500</v>
      </c>
      <c r="G339" s="33">
        <f>Ocupacao_Calendario!D339*C339*31</f>
        <v>3332.5</v>
      </c>
      <c r="H339" s="33">
        <f>Ocupacao_Calendario!E339*C339*30</f>
        <v>1800</v>
      </c>
      <c r="I339" s="33">
        <f>Ocupacao_Calendario!F339*C339*31</f>
        <v>1937.5</v>
      </c>
      <c r="J339" s="33">
        <f>Ocupacao_Calendario!G339*C339*30</f>
        <v>3750</v>
      </c>
      <c r="K339" s="33">
        <f>Ocupacao_Calendario!H339*C339*31</f>
        <v>3255</v>
      </c>
      <c r="L339" s="33">
        <f>Ocupacao_Calendario!I339*C339*31</f>
        <v>3061.25</v>
      </c>
      <c r="M339" s="33">
        <f>Ocupacao_Calendario!J339*C339*30</f>
        <v>3562.5</v>
      </c>
      <c r="N339" s="33">
        <f>Ocupacao_Calendario!K339*C339*31</f>
        <v>2867.5</v>
      </c>
      <c r="O339" s="33">
        <f>Ocupacao_Calendario!L339*C339*30</f>
        <v>3375</v>
      </c>
      <c r="P339" s="33">
        <f>Ocupacao_Calendario!M339*C339*31</f>
        <v>2790</v>
      </c>
      <c r="Q339" s="33">
        <f t="shared" si="1"/>
        <v>35827.5</v>
      </c>
      <c r="R339" s="33">
        <f>IFS(D339=2,vacation_home_main_costs!$M$2,D339=3,vacation_home_main_costs!$M$3,D339=4,vacation_home_main_costs!$M$4,D339=5,vacation_home_main_costs!$M$5,D339=6,vacation_home_main_costs!$M$6)</f>
        <v>45400</v>
      </c>
      <c r="S339" s="33">
        <f t="shared" si="19"/>
        <v>-9572.5</v>
      </c>
      <c r="T339" s="34" t="str">
        <f t="shared" si="3"/>
        <v>Prejuizo</v>
      </c>
    </row>
    <row r="340" ht="12.75" customHeight="1">
      <c r="A340" s="8">
        <v>2.3921376E7</v>
      </c>
      <c r="B340" s="30" t="s">
        <v>384</v>
      </c>
      <c r="C340" s="11">
        <v>141.0</v>
      </c>
      <c r="D340" s="24">
        <v>3.0</v>
      </c>
      <c r="E340" s="33">
        <f>Ocupacao_Calendario!B340*C340*31</f>
        <v>3627.93</v>
      </c>
      <c r="F340" s="33">
        <f>Ocupacao_Calendario!C340*C340*28</f>
        <v>3355.8</v>
      </c>
      <c r="G340" s="33">
        <f>Ocupacao_Calendario!D340*C340*31</f>
        <v>2185.5</v>
      </c>
      <c r="H340" s="33">
        <f>Ocupacao_Calendario!E340*C340*30</f>
        <v>1903.5</v>
      </c>
      <c r="I340" s="33">
        <f>Ocupacao_Calendario!F340*C340*31</f>
        <v>3453.09</v>
      </c>
      <c r="J340" s="33">
        <f>Ocupacao_Calendario!G340*C340*30</f>
        <v>3553.2</v>
      </c>
      <c r="K340" s="33">
        <f>Ocupacao_Calendario!H340*C340*31</f>
        <v>4196.16</v>
      </c>
      <c r="L340" s="33">
        <f>Ocupacao_Calendario!I340*C340*31</f>
        <v>3846.48</v>
      </c>
      <c r="M340" s="33">
        <f>Ocupacao_Calendario!J340*C340*30</f>
        <v>4187.7</v>
      </c>
      <c r="N340" s="33">
        <f>Ocupacao_Calendario!K340*C340*31</f>
        <v>3409.38</v>
      </c>
      <c r="O340" s="33">
        <f>Ocupacao_Calendario!L340*C340*30</f>
        <v>3595.5</v>
      </c>
      <c r="P340" s="33">
        <f>Ocupacao_Calendario!M340*C340*31</f>
        <v>2972.28</v>
      </c>
      <c r="Q340" s="33">
        <f t="shared" si="1"/>
        <v>40286.52</v>
      </c>
      <c r="R340" s="33">
        <f>IFS(D340=2,vacation_home_main_costs!$M$2,D340=3,vacation_home_main_costs!$M$3,D340=4,vacation_home_main_costs!$M$4,D340=5,vacation_home_main_costs!$M$5,D340=6,vacation_home_main_costs!$M$6)</f>
        <v>34800</v>
      </c>
      <c r="S340" s="33">
        <f t="shared" si="19"/>
        <v>5486.52</v>
      </c>
      <c r="T340" s="34" t="str">
        <f t="shared" si="3"/>
        <v>Lucro</v>
      </c>
    </row>
    <row r="341" ht="12.75" customHeight="1">
      <c r="A341" s="8">
        <v>9729912.0</v>
      </c>
      <c r="B341" s="30" t="s">
        <v>385</v>
      </c>
      <c r="C341" s="11">
        <v>120.0</v>
      </c>
      <c r="D341" s="24">
        <v>4.0</v>
      </c>
      <c r="E341" s="33">
        <f>Ocupacao_Calendario!B341*C341*31</f>
        <v>3087.6</v>
      </c>
      <c r="F341" s="33">
        <f>Ocupacao_Calendario!C341*C341*28</f>
        <v>2956.8</v>
      </c>
      <c r="G341" s="33">
        <f>Ocupacao_Calendario!D341*C341*31</f>
        <v>2938.8</v>
      </c>
      <c r="H341" s="33">
        <f>Ocupacao_Calendario!E341*C341*30</f>
        <v>2232</v>
      </c>
      <c r="I341" s="33">
        <f>Ocupacao_Calendario!F341*C341*31</f>
        <v>2790</v>
      </c>
      <c r="J341" s="33">
        <f>Ocupacao_Calendario!G341*C341*30</f>
        <v>3204</v>
      </c>
      <c r="K341" s="33">
        <f>Ocupacao_Calendario!H341*C341*31</f>
        <v>3348</v>
      </c>
      <c r="L341" s="33">
        <f>Ocupacao_Calendario!I341*C341*31</f>
        <v>2976</v>
      </c>
      <c r="M341" s="33">
        <f>Ocupacao_Calendario!J341*C341*30</f>
        <v>3528</v>
      </c>
      <c r="N341" s="33">
        <f>Ocupacao_Calendario!K341*C341*31</f>
        <v>2752.8</v>
      </c>
      <c r="O341" s="33">
        <f>Ocupacao_Calendario!L341*C341*30</f>
        <v>2556</v>
      </c>
      <c r="P341" s="33">
        <f>Ocupacao_Calendario!M341*C341*31</f>
        <v>2976</v>
      </c>
      <c r="Q341" s="33">
        <f t="shared" si="1"/>
        <v>35346</v>
      </c>
      <c r="R341" s="33">
        <f>IFS(D341=2,vacation_home_main_costs!$M$2,D341=3,vacation_home_main_costs!$M$3,D341=4,vacation_home_main_costs!$M$4,D341=5,vacation_home_main_costs!$M$5,D341=6,vacation_home_main_costs!$M$6)</f>
        <v>40660</v>
      </c>
      <c r="S341" s="33">
        <f t="shared" si="19"/>
        <v>-5314</v>
      </c>
      <c r="T341" s="34" t="str">
        <f t="shared" si="3"/>
        <v>Prejuizo</v>
      </c>
    </row>
    <row r="342" ht="12.75" customHeight="1">
      <c r="A342" s="8">
        <v>2411447.0</v>
      </c>
      <c r="B342" s="30" t="s">
        <v>386</v>
      </c>
      <c r="C342" s="11">
        <v>128.0</v>
      </c>
      <c r="D342" s="24">
        <v>3.0</v>
      </c>
      <c r="E342" s="33">
        <f>Ocupacao_Calendario!B342*C342*31</f>
        <v>3412.48</v>
      </c>
      <c r="F342" s="33">
        <f>Ocupacao_Calendario!C342*C342*28</f>
        <v>3584</v>
      </c>
      <c r="G342" s="33">
        <f>Ocupacao_Calendario!D342*C342*31</f>
        <v>3372.8</v>
      </c>
      <c r="H342" s="33">
        <f>Ocupacao_Calendario!E342*C342*30</f>
        <v>2688</v>
      </c>
      <c r="I342" s="33">
        <f>Ocupacao_Calendario!F342*C342*31</f>
        <v>2341.12</v>
      </c>
      <c r="J342" s="33">
        <f>Ocupacao_Calendario!G342*C342*30</f>
        <v>2611.2</v>
      </c>
      <c r="K342" s="33">
        <f>Ocupacao_Calendario!H342*C342*31</f>
        <v>3571.2</v>
      </c>
      <c r="L342" s="33">
        <f>Ocupacao_Calendario!I342*C342*31</f>
        <v>3729.92</v>
      </c>
      <c r="M342" s="33">
        <f>Ocupacao_Calendario!J342*C342*30</f>
        <v>3072</v>
      </c>
      <c r="N342" s="33">
        <f>Ocupacao_Calendario!K342*C342*31</f>
        <v>3968</v>
      </c>
      <c r="O342" s="33">
        <f>Ocupacao_Calendario!L342*C342*30</f>
        <v>3801.6</v>
      </c>
      <c r="P342" s="33">
        <f>Ocupacao_Calendario!M342*C342*31</f>
        <v>3729.92</v>
      </c>
      <c r="Q342" s="33">
        <f t="shared" si="1"/>
        <v>39882.24</v>
      </c>
      <c r="R342" s="33">
        <f>IFS(D342=2,vacation_home_main_costs!$M$2,D342=3,vacation_home_main_costs!$M$3,D342=4,vacation_home_main_costs!$M$4,D342=5,vacation_home_main_costs!$M$5,D342=6,vacation_home_main_costs!$M$6)</f>
        <v>34800</v>
      </c>
      <c r="S342" s="33">
        <f t="shared" si="19"/>
        <v>5082.24</v>
      </c>
      <c r="T342" s="34" t="str">
        <f t="shared" si="3"/>
        <v>Lucro</v>
      </c>
    </row>
    <row r="343" ht="12.75" customHeight="1">
      <c r="A343" s="8">
        <v>1.1187399E7</v>
      </c>
      <c r="B343" s="30" t="s">
        <v>387</v>
      </c>
      <c r="C343" s="11">
        <v>160.0</v>
      </c>
      <c r="D343" s="24">
        <v>3.0</v>
      </c>
      <c r="E343" s="33">
        <f>Ocupacao_Calendario!B343*C343*31</f>
        <v>4513.6</v>
      </c>
      <c r="F343" s="33">
        <f>Ocupacao_Calendario!C343*C343*28</f>
        <v>4480</v>
      </c>
      <c r="G343" s="33">
        <f>Ocupacao_Calendario!D343*C343*31</f>
        <v>2728</v>
      </c>
      <c r="H343" s="33">
        <f>Ocupacao_Calendario!E343*C343*30</f>
        <v>3552</v>
      </c>
      <c r="I343" s="33">
        <f>Ocupacao_Calendario!F343*C343*31</f>
        <v>2331.2</v>
      </c>
      <c r="J343" s="33">
        <f>Ocupacao_Calendario!G343*C343*30</f>
        <v>3264</v>
      </c>
      <c r="K343" s="33">
        <f>Ocupacao_Calendario!H343*C343*31</f>
        <v>4960</v>
      </c>
      <c r="L343" s="33">
        <f>Ocupacao_Calendario!I343*C343*31</f>
        <v>4017.6</v>
      </c>
      <c r="M343" s="33">
        <f>Ocupacao_Calendario!J343*C343*30</f>
        <v>4032</v>
      </c>
      <c r="N343" s="33">
        <f>Ocupacao_Calendario!K343*C343*31</f>
        <v>4513.6</v>
      </c>
      <c r="O343" s="33">
        <f>Ocupacao_Calendario!L343*C343*30</f>
        <v>4032</v>
      </c>
      <c r="P343" s="33">
        <f>Ocupacao_Calendario!M343*C343*31</f>
        <v>3521.6</v>
      </c>
      <c r="Q343" s="33">
        <f t="shared" si="1"/>
        <v>45945.6</v>
      </c>
      <c r="R343" s="33">
        <f>IFS(D343=2,vacation_home_main_costs!$M$2,D343=3,vacation_home_main_costs!$M$3,D343=4,vacation_home_main_costs!$M$4,D343=5,vacation_home_main_costs!$M$5,D343=6,vacation_home_main_costs!$M$6)</f>
        <v>34800</v>
      </c>
      <c r="S343" s="33">
        <f t="shared" si="19"/>
        <v>11145.6</v>
      </c>
      <c r="T343" s="34" t="str">
        <f t="shared" si="3"/>
        <v>Lucro</v>
      </c>
    </row>
    <row r="344" ht="12.75" customHeight="1">
      <c r="A344" s="8">
        <v>1.9239509E7</v>
      </c>
      <c r="B344" s="30" t="s">
        <v>388</v>
      </c>
      <c r="C344" s="11">
        <v>159.0</v>
      </c>
      <c r="D344" s="24">
        <v>4.0</v>
      </c>
      <c r="E344" s="33">
        <f>Ocupacao_Calendario!B344*C344*31</f>
        <v>4731.84</v>
      </c>
      <c r="F344" s="33">
        <f>Ocupacao_Calendario!C344*C344*28</f>
        <v>3784.2</v>
      </c>
      <c r="G344" s="33">
        <f>Ocupacao_Calendario!D344*C344*31</f>
        <v>2415.21</v>
      </c>
      <c r="H344" s="33">
        <f>Ocupacao_Calendario!E344*C344*30</f>
        <v>4054.5</v>
      </c>
      <c r="I344" s="33">
        <f>Ocupacao_Calendario!F344*C344*31</f>
        <v>2563.08</v>
      </c>
      <c r="J344" s="33">
        <f>Ocupacao_Calendario!G344*C344*30</f>
        <v>4293</v>
      </c>
      <c r="K344" s="33">
        <f>Ocupacao_Calendario!H344*C344*31</f>
        <v>3795.33</v>
      </c>
      <c r="L344" s="33">
        <f>Ocupacao_Calendario!I344*C344*31</f>
        <v>3893.91</v>
      </c>
      <c r="M344" s="33">
        <f>Ocupacao_Calendario!J344*C344*30</f>
        <v>4674.6</v>
      </c>
      <c r="N344" s="33">
        <f>Ocupacao_Calendario!K344*C344*31</f>
        <v>3696.75</v>
      </c>
      <c r="O344" s="33">
        <f>Ocupacao_Calendario!L344*C344*30</f>
        <v>3720.6</v>
      </c>
      <c r="P344" s="33">
        <f>Ocupacao_Calendario!M344*C344*31</f>
        <v>3598.17</v>
      </c>
      <c r="Q344" s="33">
        <f t="shared" si="1"/>
        <v>45221.19</v>
      </c>
      <c r="R344" s="33">
        <f>IFS(D344=2,vacation_home_main_costs!$M$2,D344=3,vacation_home_main_costs!$M$3,D344=4,vacation_home_main_costs!$M$4,D344=5,vacation_home_main_costs!$M$5,D344=6,vacation_home_main_costs!$M$6)</f>
        <v>40660</v>
      </c>
      <c r="S344" s="33">
        <f t="shared" si="19"/>
        <v>4561.19</v>
      </c>
      <c r="T344" s="34" t="str">
        <f t="shared" si="3"/>
        <v>Lucro</v>
      </c>
    </row>
    <row r="345" ht="12.75" customHeight="1">
      <c r="A345" s="8">
        <v>2332809.0</v>
      </c>
      <c r="B345" s="30" t="s">
        <v>389</v>
      </c>
      <c r="C345" s="11">
        <v>51.0</v>
      </c>
      <c r="D345" s="24">
        <v>3.0</v>
      </c>
      <c r="E345" s="33">
        <f>Ocupacao_Calendario!B345*C345*31</f>
        <v>1043.46</v>
      </c>
      <c r="F345" s="33">
        <f>Ocupacao_Calendario!C345*C345*28</f>
        <v>1085.28</v>
      </c>
      <c r="G345" s="33">
        <f>Ocupacao_Calendario!D345*C345*31</f>
        <v>901.17</v>
      </c>
      <c r="H345" s="33">
        <f>Ocupacao_Calendario!E345*C345*30</f>
        <v>1009.8</v>
      </c>
      <c r="I345" s="33">
        <f>Ocupacao_Calendario!F345*C345*31</f>
        <v>1027.65</v>
      </c>
      <c r="J345" s="33">
        <f>Ocupacao_Calendario!G345*C345*30</f>
        <v>1300.5</v>
      </c>
      <c r="K345" s="33">
        <f>Ocupacao_Calendario!H345*C345*31</f>
        <v>1280.61</v>
      </c>
      <c r="L345" s="33">
        <f>Ocupacao_Calendario!I345*C345*31</f>
        <v>1486.14</v>
      </c>
      <c r="M345" s="33">
        <f>Ocupacao_Calendario!J345*C345*30</f>
        <v>1315.8</v>
      </c>
      <c r="N345" s="33">
        <f>Ocupacao_Calendario!K345*C345*31</f>
        <v>1122.51</v>
      </c>
      <c r="O345" s="33">
        <f>Ocupacao_Calendario!L345*C345*30</f>
        <v>1407.6</v>
      </c>
      <c r="P345" s="33">
        <f>Ocupacao_Calendario!M345*C345*31</f>
        <v>1501.95</v>
      </c>
      <c r="Q345" s="33">
        <f t="shared" si="1"/>
        <v>14482.47</v>
      </c>
      <c r="R345" s="33">
        <f>IFS(D345=2,vacation_home_main_costs!$M$2,D345=3,vacation_home_main_costs!$M$3,D345=4,vacation_home_main_costs!$M$4,D345=5,vacation_home_main_costs!$M$5,D345=6,vacation_home_main_costs!$M$6)</f>
        <v>34800</v>
      </c>
      <c r="S345" s="33">
        <f t="shared" si="19"/>
        <v>-20317.53</v>
      </c>
      <c r="T345" s="34" t="str">
        <f t="shared" si="3"/>
        <v>Prejuizo</v>
      </c>
    </row>
    <row r="346" ht="12.75" customHeight="1">
      <c r="A346" s="8">
        <v>1.5002172E7</v>
      </c>
      <c r="B346" s="30" t="s">
        <v>390</v>
      </c>
      <c r="C346" s="11">
        <v>59.0</v>
      </c>
      <c r="D346" s="24">
        <v>3.0</v>
      </c>
      <c r="E346" s="33">
        <f>Ocupacao_Calendario!B346*C346*31</f>
        <v>1554.65</v>
      </c>
      <c r="F346" s="33">
        <f>Ocupacao_Calendario!C346*C346*28</f>
        <v>1519.84</v>
      </c>
      <c r="G346" s="33">
        <f>Ocupacao_Calendario!D346*C346*31</f>
        <v>1426.62</v>
      </c>
      <c r="H346" s="33">
        <f>Ocupacao_Calendario!E346*C346*30</f>
        <v>1433.7</v>
      </c>
      <c r="I346" s="33">
        <f>Ocupacao_Calendario!F346*C346*31</f>
        <v>987.66</v>
      </c>
      <c r="J346" s="33">
        <f>Ocupacao_Calendario!G346*C346*30</f>
        <v>1380.6</v>
      </c>
      <c r="K346" s="33">
        <f>Ocupacao_Calendario!H346*C346*31</f>
        <v>1536.36</v>
      </c>
      <c r="L346" s="33">
        <f>Ocupacao_Calendario!I346*C346*31</f>
        <v>1426.62</v>
      </c>
      <c r="M346" s="33">
        <f>Ocupacao_Calendario!J346*C346*30</f>
        <v>1593</v>
      </c>
      <c r="N346" s="33">
        <f>Ocupacao_Calendario!K346*C346*31</f>
        <v>1335.17</v>
      </c>
      <c r="O346" s="33">
        <f>Ocupacao_Calendario!L346*C346*30</f>
        <v>1327.5</v>
      </c>
      <c r="P346" s="33">
        <f>Ocupacao_Calendario!M346*C346*31</f>
        <v>1353.46</v>
      </c>
      <c r="Q346" s="33">
        <f t="shared" si="1"/>
        <v>16875.18</v>
      </c>
      <c r="R346" s="33">
        <f>IFS(D346=2,vacation_home_main_costs!$M$2,D346=3,vacation_home_main_costs!$M$3,D346=4,vacation_home_main_costs!$M$4,D346=5,vacation_home_main_costs!$M$5,D346=6,vacation_home_main_costs!$M$6)</f>
        <v>34800</v>
      </c>
      <c r="S346" s="33">
        <f t="shared" si="19"/>
        <v>-17924.82</v>
      </c>
      <c r="T346" s="34" t="str">
        <f t="shared" si="3"/>
        <v>Prejuizo</v>
      </c>
    </row>
    <row r="347" ht="12.75" customHeight="1">
      <c r="A347" s="8">
        <v>1.8132228E7</v>
      </c>
      <c r="B347" s="30" t="s">
        <v>391</v>
      </c>
      <c r="C347" s="11">
        <v>49.0</v>
      </c>
      <c r="D347" s="24">
        <v>3.0</v>
      </c>
      <c r="E347" s="33">
        <f>Ocupacao_Calendario!B347*C347*31</f>
        <v>1108.87</v>
      </c>
      <c r="F347" s="33">
        <f>Ocupacao_Calendario!C347*C347*28</f>
        <v>1317.12</v>
      </c>
      <c r="G347" s="33">
        <f>Ocupacao_Calendario!D347*C347*31</f>
        <v>1078.49</v>
      </c>
      <c r="H347" s="33">
        <f>Ocupacao_Calendario!E347*C347*30</f>
        <v>1220.1</v>
      </c>
      <c r="I347" s="33">
        <f>Ocupacao_Calendario!F347*C347*31</f>
        <v>683.55</v>
      </c>
      <c r="J347" s="33">
        <f>Ocupacao_Calendario!G347*C347*30</f>
        <v>1278.9</v>
      </c>
      <c r="K347" s="33">
        <f>Ocupacao_Calendario!H347*C347*31</f>
        <v>1321.53</v>
      </c>
      <c r="L347" s="33">
        <f>Ocupacao_Calendario!I347*C347*31</f>
        <v>1336.72</v>
      </c>
      <c r="M347" s="33">
        <f>Ocupacao_Calendario!J347*C347*30</f>
        <v>1337.7</v>
      </c>
      <c r="N347" s="33">
        <f>Ocupacao_Calendario!K347*C347*31</f>
        <v>1093.68</v>
      </c>
      <c r="O347" s="33">
        <f>Ocupacao_Calendario!L347*C347*30</f>
        <v>1440.6</v>
      </c>
      <c r="P347" s="33">
        <f>Ocupacao_Calendario!M347*C347*31</f>
        <v>1321.53</v>
      </c>
      <c r="Q347" s="33">
        <f t="shared" si="1"/>
        <v>14538.79</v>
      </c>
      <c r="R347" s="33">
        <f>IFS(D347=2,vacation_home_main_costs!$M$2,D347=3,vacation_home_main_costs!$M$3,D347=4,vacation_home_main_costs!$M$4,D347=5,vacation_home_main_costs!$M$5,D347=6,vacation_home_main_costs!$M$6)</f>
        <v>34800</v>
      </c>
      <c r="S347" s="33">
        <f t="shared" si="19"/>
        <v>-20261.21</v>
      </c>
      <c r="T347" s="34" t="str">
        <f t="shared" si="3"/>
        <v>Prejuizo</v>
      </c>
    </row>
    <row r="348" ht="12.75" customHeight="1">
      <c r="A348" s="8">
        <v>2887828.0</v>
      </c>
      <c r="B348" s="30" t="s">
        <v>392</v>
      </c>
      <c r="C348" s="11">
        <v>139.0</v>
      </c>
      <c r="D348" s="24">
        <v>3.0</v>
      </c>
      <c r="E348" s="33">
        <f>Ocupacao_Calendario!B348*C348*31</f>
        <v>2671.58</v>
      </c>
      <c r="F348" s="33">
        <f>Ocupacao_Calendario!C348*C348*28</f>
        <v>3541.72</v>
      </c>
      <c r="G348" s="33">
        <f>Ocupacao_Calendario!D348*C348*31</f>
        <v>3016.3</v>
      </c>
      <c r="H348" s="33">
        <f>Ocupacao_Calendario!E348*C348*30</f>
        <v>3044.1</v>
      </c>
      <c r="I348" s="33">
        <f>Ocupacao_Calendario!F348*C348*31</f>
        <v>3059.39</v>
      </c>
      <c r="J348" s="33">
        <f>Ocupacao_Calendario!G348*C348*30</f>
        <v>3419.4</v>
      </c>
      <c r="K348" s="33">
        <f>Ocupacao_Calendario!H348*C348*31</f>
        <v>3145.57</v>
      </c>
      <c r="L348" s="33">
        <f>Ocupacao_Calendario!I348*C348*31</f>
        <v>4136.64</v>
      </c>
      <c r="M348" s="33">
        <f>Ocupacao_Calendario!J348*C348*30</f>
        <v>3336</v>
      </c>
      <c r="N348" s="33">
        <f>Ocupacao_Calendario!K348*C348*31</f>
        <v>4179.73</v>
      </c>
      <c r="O348" s="33">
        <f>Ocupacao_Calendario!L348*C348*30</f>
        <v>3794.7</v>
      </c>
      <c r="P348" s="33">
        <f>Ocupacao_Calendario!M348*C348*31</f>
        <v>3878.1</v>
      </c>
      <c r="Q348" s="33">
        <f t="shared" si="1"/>
        <v>41223.23</v>
      </c>
      <c r="R348" s="33">
        <f>IFS(D348=2,vacation_home_main_costs!$M$2,D348=3,vacation_home_main_costs!$M$3,D348=4,vacation_home_main_costs!$M$4,D348=5,vacation_home_main_costs!$M$5,D348=6,vacation_home_main_costs!$M$6)</f>
        <v>34800</v>
      </c>
      <c r="S348" s="33">
        <f t="shared" si="19"/>
        <v>6423.23</v>
      </c>
      <c r="T348" s="34" t="str">
        <f t="shared" si="3"/>
        <v>Lucro</v>
      </c>
    </row>
    <row r="349" ht="12.75" customHeight="1">
      <c r="A349" s="8">
        <v>1.8490436E7</v>
      </c>
      <c r="B349" s="30" t="s">
        <v>393</v>
      </c>
      <c r="C349" s="11">
        <v>160.0</v>
      </c>
      <c r="D349" s="24">
        <v>4.0</v>
      </c>
      <c r="E349" s="33">
        <f>Ocupacao_Calendario!B349*C349*31</f>
        <v>4910.4</v>
      </c>
      <c r="F349" s="33">
        <f>Ocupacao_Calendario!C349*C349*28</f>
        <v>3673.6</v>
      </c>
      <c r="G349" s="33">
        <f>Ocupacao_Calendario!D349*C349*31</f>
        <v>3868.8</v>
      </c>
      <c r="H349" s="33">
        <f>Ocupacao_Calendario!E349*C349*30</f>
        <v>3456</v>
      </c>
      <c r="I349" s="33">
        <f>Ocupacao_Calendario!F349*C349*31</f>
        <v>3124.8</v>
      </c>
      <c r="J349" s="33">
        <f>Ocupacao_Calendario!G349*C349*30</f>
        <v>3840</v>
      </c>
      <c r="K349" s="33">
        <f>Ocupacao_Calendario!H349*C349*31</f>
        <v>4116.8</v>
      </c>
      <c r="L349" s="33">
        <f>Ocupacao_Calendario!I349*C349*31</f>
        <v>3769.6</v>
      </c>
      <c r="M349" s="33">
        <f>Ocupacao_Calendario!J349*C349*30</f>
        <v>4080</v>
      </c>
      <c r="N349" s="33">
        <f>Ocupacao_Calendario!K349*C349*31</f>
        <v>4662.4</v>
      </c>
      <c r="O349" s="33">
        <f>Ocupacao_Calendario!L349*C349*30</f>
        <v>4464</v>
      </c>
      <c r="P349" s="33">
        <f>Ocupacao_Calendario!M349*C349*31</f>
        <v>3620.8</v>
      </c>
      <c r="Q349" s="33">
        <f t="shared" si="1"/>
        <v>47587.2</v>
      </c>
      <c r="R349" s="33">
        <f>IFS(D349=2,vacation_home_main_costs!$M$2,D349=3,vacation_home_main_costs!$M$3,D349=4,vacation_home_main_costs!$M$4,D349=5,vacation_home_main_costs!$M$5,D349=6,vacation_home_main_costs!$M$6)</f>
        <v>40660</v>
      </c>
      <c r="S349" s="33">
        <f t="shared" si="19"/>
        <v>6927.2</v>
      </c>
      <c r="T349" s="34" t="str">
        <f t="shared" si="3"/>
        <v>Lucro</v>
      </c>
    </row>
    <row r="350" ht="12.75" customHeight="1">
      <c r="A350" s="8">
        <v>2687369.0</v>
      </c>
      <c r="B350" s="30" t="s">
        <v>394</v>
      </c>
      <c r="C350" s="11">
        <v>71.0</v>
      </c>
      <c r="D350" s="24">
        <v>3.0</v>
      </c>
      <c r="E350" s="33">
        <f>Ocupacao_Calendario!B350*C350*31</f>
        <v>2090.95</v>
      </c>
      <c r="F350" s="33">
        <f>Ocupacao_Calendario!C350*C350*28</f>
        <v>1630.16</v>
      </c>
      <c r="G350" s="33">
        <f>Ocupacao_Calendario!D350*C350*31</f>
        <v>990.45</v>
      </c>
      <c r="H350" s="33">
        <f>Ocupacao_Calendario!E350*C350*30</f>
        <v>1810.5</v>
      </c>
      <c r="I350" s="33">
        <f>Ocupacao_Calendario!F350*C350*31</f>
        <v>1188.54</v>
      </c>
      <c r="J350" s="33">
        <f>Ocupacao_Calendario!G350*C350*30</f>
        <v>1704</v>
      </c>
      <c r="K350" s="33">
        <f>Ocupacao_Calendario!H350*C350*31</f>
        <v>1738.79</v>
      </c>
      <c r="L350" s="33">
        <f>Ocupacao_Calendario!I350*C350*31</f>
        <v>2112.96</v>
      </c>
      <c r="M350" s="33">
        <f>Ocupacao_Calendario!J350*C350*30</f>
        <v>2130</v>
      </c>
      <c r="N350" s="33">
        <f>Ocupacao_Calendario!K350*C350*31</f>
        <v>1914.87</v>
      </c>
      <c r="O350" s="33">
        <f>Ocupacao_Calendario!L350*C350*30</f>
        <v>2044.8</v>
      </c>
      <c r="P350" s="33">
        <f>Ocupacao_Calendario!M350*C350*31</f>
        <v>1870.85</v>
      </c>
      <c r="Q350" s="33">
        <f t="shared" si="1"/>
        <v>21226.87</v>
      </c>
      <c r="R350" s="33">
        <f>IFS(D350=2,vacation_home_main_costs!$M$2,D350=3,vacation_home_main_costs!$M$3,D350=4,vacation_home_main_costs!$M$4,D350=5,vacation_home_main_costs!$M$5,D350=6,vacation_home_main_costs!$M$6)</f>
        <v>34800</v>
      </c>
      <c r="S350" s="33">
        <f t="shared" si="19"/>
        <v>-13573.13</v>
      </c>
      <c r="T350" s="34" t="str">
        <f t="shared" si="3"/>
        <v>Prejuizo</v>
      </c>
    </row>
    <row r="351" ht="12.75" customHeight="1">
      <c r="A351" s="8">
        <v>2889356.0</v>
      </c>
      <c r="B351" s="30" t="s">
        <v>395</v>
      </c>
      <c r="C351" s="11">
        <v>295.0</v>
      </c>
      <c r="D351" s="24">
        <v>4.0</v>
      </c>
      <c r="E351" s="33">
        <f>Ocupacao_Calendario!B351*C351*31</f>
        <v>8962.1</v>
      </c>
      <c r="F351" s="33">
        <f>Ocupacao_Calendario!C351*C351*28</f>
        <v>7186.2</v>
      </c>
      <c r="G351" s="33">
        <f>Ocupacao_Calendario!D351*C351*31</f>
        <v>7773.25</v>
      </c>
      <c r="H351" s="33">
        <f>Ocupacao_Calendario!E351*C351*30</f>
        <v>6018</v>
      </c>
      <c r="I351" s="33">
        <f>Ocupacao_Calendario!F351*C351*31</f>
        <v>4206.7</v>
      </c>
      <c r="J351" s="33">
        <f>Ocupacao_Calendario!G351*C351*30</f>
        <v>7522.5</v>
      </c>
      <c r="K351" s="33">
        <f>Ocupacao_Calendario!H351*C351*31</f>
        <v>6492.95</v>
      </c>
      <c r="L351" s="33">
        <f>Ocupacao_Calendario!I351*C351*31</f>
        <v>6858.75</v>
      </c>
      <c r="M351" s="33">
        <f>Ocupacao_Calendario!J351*C351*30</f>
        <v>7080</v>
      </c>
      <c r="N351" s="33">
        <f>Ocupacao_Calendario!K351*C351*31</f>
        <v>8504.85</v>
      </c>
      <c r="O351" s="33">
        <f>Ocupacao_Calendario!L351*C351*30</f>
        <v>6726</v>
      </c>
      <c r="P351" s="33">
        <f>Ocupacao_Calendario!M351*C351*31</f>
        <v>6950.2</v>
      </c>
      <c r="Q351" s="33">
        <f t="shared" si="1"/>
        <v>84281.5</v>
      </c>
      <c r="R351" s="33">
        <f>IFS(D351=2,vacation_home_main_costs!$M$2,D351=3,vacation_home_main_costs!$M$3,D351=4,vacation_home_main_costs!$M$4,D351=5,vacation_home_main_costs!$M$5,D351=6,vacation_home_main_costs!$M$6)</f>
        <v>40660</v>
      </c>
      <c r="S351" s="33">
        <f t="shared" si="19"/>
        <v>43621.5</v>
      </c>
      <c r="T351" s="34" t="str">
        <f t="shared" si="3"/>
        <v>Lucro</v>
      </c>
    </row>
    <row r="352" ht="12.75" customHeight="1">
      <c r="A352" s="8">
        <v>6305833.0</v>
      </c>
      <c r="B352" s="30" t="s">
        <v>396</v>
      </c>
      <c r="C352" s="11">
        <v>112.0</v>
      </c>
      <c r="D352" s="24">
        <v>4.0</v>
      </c>
      <c r="E352" s="33">
        <f>Ocupacao_Calendario!B352*C352*31</f>
        <v>2881.76</v>
      </c>
      <c r="F352" s="33">
        <f>Ocupacao_Calendario!C352*C352*28</f>
        <v>2791.04</v>
      </c>
      <c r="G352" s="33">
        <f>Ocupacao_Calendario!D352*C352*31</f>
        <v>1909.6</v>
      </c>
      <c r="H352" s="33">
        <f>Ocupacao_Calendario!E352*C352*30</f>
        <v>1646.4</v>
      </c>
      <c r="I352" s="33">
        <f>Ocupacao_Calendario!F352*C352*31</f>
        <v>2430.4</v>
      </c>
      <c r="J352" s="33">
        <f>Ocupacao_Calendario!G352*C352*30</f>
        <v>2184</v>
      </c>
      <c r="K352" s="33">
        <f>Ocupacao_Calendario!H352*C352*31</f>
        <v>3228.96</v>
      </c>
      <c r="L352" s="33">
        <f>Ocupacao_Calendario!I352*C352*31</f>
        <v>3055.36</v>
      </c>
      <c r="M352" s="33">
        <f>Ocupacao_Calendario!J352*C352*30</f>
        <v>3360</v>
      </c>
      <c r="N352" s="33">
        <f>Ocupacao_Calendario!K352*C352*31</f>
        <v>2604</v>
      </c>
      <c r="O352" s="33">
        <f>Ocupacao_Calendario!L352*C352*30</f>
        <v>3225.6</v>
      </c>
      <c r="P352" s="33">
        <f>Ocupacao_Calendario!M352*C352*31</f>
        <v>2847.04</v>
      </c>
      <c r="Q352" s="33">
        <f t="shared" si="1"/>
        <v>32164.16</v>
      </c>
      <c r="R352" s="33">
        <f>IFS(D352=2,vacation_home_main_costs!$M$2,D352=3,vacation_home_main_costs!$M$3,D352=4,vacation_home_main_costs!$M$4,D352=5,vacation_home_main_costs!$M$5,D352=6,vacation_home_main_costs!$M$6)</f>
        <v>40660</v>
      </c>
      <c r="S352" s="33">
        <f t="shared" si="19"/>
        <v>-8495.84</v>
      </c>
      <c r="T352" s="34" t="str">
        <f t="shared" si="3"/>
        <v>Prejuizo</v>
      </c>
    </row>
    <row r="353" ht="12.75" customHeight="1">
      <c r="A353" s="8">
        <v>8809051.0</v>
      </c>
      <c r="B353" s="30" t="s">
        <v>397</v>
      </c>
      <c r="C353" s="11">
        <v>210.0</v>
      </c>
      <c r="D353" s="24">
        <v>3.0</v>
      </c>
      <c r="E353" s="33">
        <f>Ocupacao_Calendario!B353*C353*31</f>
        <v>4426.8</v>
      </c>
      <c r="F353" s="33">
        <f>Ocupacao_Calendario!C353*C353*28</f>
        <v>3939.6</v>
      </c>
      <c r="G353" s="33">
        <f>Ocupacao_Calendario!D353*C353*31</f>
        <v>3189.9</v>
      </c>
      <c r="H353" s="33">
        <f>Ocupacao_Calendario!E353*C353*30</f>
        <v>3150</v>
      </c>
      <c r="I353" s="33">
        <f>Ocupacao_Calendario!F353*C353*31</f>
        <v>5012.7</v>
      </c>
      <c r="J353" s="33">
        <f>Ocupacao_Calendario!G353*C353*30</f>
        <v>5544</v>
      </c>
      <c r="K353" s="33">
        <f>Ocupacao_Calendario!H353*C353*31</f>
        <v>6119.4</v>
      </c>
      <c r="L353" s="33">
        <f>Ocupacao_Calendario!I353*C353*31</f>
        <v>5012.7</v>
      </c>
      <c r="M353" s="33">
        <f>Ocupacao_Calendario!J353*C353*30</f>
        <v>5292</v>
      </c>
      <c r="N353" s="33">
        <f>Ocupacao_Calendario!K353*C353*31</f>
        <v>5924.1</v>
      </c>
      <c r="O353" s="33">
        <f>Ocupacao_Calendario!L353*C353*30</f>
        <v>5418</v>
      </c>
      <c r="P353" s="33">
        <f>Ocupacao_Calendario!M353*C353*31</f>
        <v>5338.2</v>
      </c>
      <c r="Q353" s="33">
        <f t="shared" si="1"/>
        <v>58367.4</v>
      </c>
      <c r="R353" s="33">
        <f>IFS(D353=2,vacation_home_main_costs!$M$2,D353=3,vacation_home_main_costs!$M$3,D353=4,vacation_home_main_costs!$M$4,D353=5,vacation_home_main_costs!$M$5,D353=6,vacation_home_main_costs!$M$6)</f>
        <v>34800</v>
      </c>
      <c r="S353" s="33">
        <f t="shared" si="19"/>
        <v>23567.4</v>
      </c>
      <c r="T353" s="34" t="str">
        <f t="shared" si="3"/>
        <v>Lucro</v>
      </c>
    </row>
    <row r="354" ht="12.75" customHeight="1">
      <c r="A354" s="8">
        <v>1.7731571E7</v>
      </c>
      <c r="B354" s="30" t="s">
        <v>398</v>
      </c>
      <c r="C354" s="11">
        <v>71.0</v>
      </c>
      <c r="D354" s="24">
        <v>3.0</v>
      </c>
      <c r="E354" s="33">
        <f>Ocupacao_Calendario!B354*C354*31</f>
        <v>1716.78</v>
      </c>
      <c r="F354" s="33">
        <f>Ocupacao_Calendario!C354*C354*28</f>
        <v>1888.6</v>
      </c>
      <c r="G354" s="33">
        <f>Ocupacao_Calendario!D354*C354*31</f>
        <v>1562.71</v>
      </c>
      <c r="H354" s="33">
        <f>Ocupacao_Calendario!E354*C354*30</f>
        <v>1214.1</v>
      </c>
      <c r="I354" s="33">
        <f>Ocupacao_Calendario!F354*C354*31</f>
        <v>1518.69</v>
      </c>
      <c r="J354" s="33">
        <f>Ocupacao_Calendario!G354*C354*30</f>
        <v>1874.4</v>
      </c>
      <c r="K354" s="33">
        <f>Ocupacao_Calendario!H354*C354*31</f>
        <v>2134.97</v>
      </c>
      <c r="L354" s="33">
        <f>Ocupacao_Calendario!I354*C354*31</f>
        <v>2156.98</v>
      </c>
      <c r="M354" s="33">
        <f>Ocupacao_Calendario!J354*C354*30</f>
        <v>1895.7</v>
      </c>
      <c r="N354" s="33">
        <f>Ocupacao_Calendario!K354*C354*31</f>
        <v>1650.75</v>
      </c>
      <c r="O354" s="33">
        <f>Ocupacao_Calendario!L354*C354*30</f>
        <v>1789.2</v>
      </c>
      <c r="P354" s="33">
        <f>Ocupacao_Calendario!M354*C354*31</f>
        <v>2046.93</v>
      </c>
      <c r="Q354" s="33">
        <f t="shared" si="1"/>
        <v>21449.81</v>
      </c>
      <c r="R354" s="33">
        <f>IFS(D354=2,vacation_home_main_costs!$M$2,D354=3,vacation_home_main_costs!$M$3,D354=4,vacation_home_main_costs!$M$4,D354=5,vacation_home_main_costs!$M$5,D354=6,vacation_home_main_costs!$M$6)</f>
        <v>34800</v>
      </c>
      <c r="S354" s="33">
        <f t="shared" si="19"/>
        <v>-13350.19</v>
      </c>
      <c r="T354" s="34" t="str">
        <f t="shared" si="3"/>
        <v>Prejuizo</v>
      </c>
    </row>
    <row r="355" ht="12.75" customHeight="1">
      <c r="A355" s="8">
        <v>1.9437507E7</v>
      </c>
      <c r="B355" s="30" t="s">
        <v>399</v>
      </c>
      <c r="C355" s="11">
        <v>135.0</v>
      </c>
      <c r="D355" s="24">
        <v>3.0</v>
      </c>
      <c r="E355" s="33">
        <f>Ocupacao_Calendario!B355*C355*31</f>
        <v>3808.35</v>
      </c>
      <c r="F355" s="33">
        <f>Ocupacao_Calendario!C355*C355*28</f>
        <v>2948.4</v>
      </c>
      <c r="G355" s="33">
        <f>Ocupacao_Calendario!D355*C355*31</f>
        <v>2427.3</v>
      </c>
      <c r="H355" s="33">
        <f>Ocupacao_Calendario!E355*C355*30</f>
        <v>2835</v>
      </c>
      <c r="I355" s="33">
        <f>Ocupacao_Calendario!F355*C355*31</f>
        <v>3180.6</v>
      </c>
      <c r="J355" s="33">
        <f>Ocupacao_Calendario!G355*C355*30</f>
        <v>3240</v>
      </c>
      <c r="K355" s="33">
        <f>Ocupacao_Calendario!H355*C355*31</f>
        <v>3431.7</v>
      </c>
      <c r="L355" s="33">
        <f>Ocupacao_Calendario!I355*C355*31</f>
        <v>2929.5</v>
      </c>
      <c r="M355" s="33">
        <f>Ocupacao_Calendario!J355*C355*30</f>
        <v>3523.5</v>
      </c>
      <c r="N355" s="33">
        <f>Ocupacao_Calendario!K355*C355*31</f>
        <v>3892.05</v>
      </c>
      <c r="O355" s="33">
        <f>Ocupacao_Calendario!L355*C355*30</f>
        <v>3645</v>
      </c>
      <c r="P355" s="33">
        <f>Ocupacao_Calendario!M355*C355*31</f>
        <v>3180.6</v>
      </c>
      <c r="Q355" s="33">
        <f t="shared" si="1"/>
        <v>39042</v>
      </c>
      <c r="R355" s="33">
        <f>IFS(D355=2,vacation_home_main_costs!$M$2,D355=3,vacation_home_main_costs!$M$3,D355=4,vacation_home_main_costs!$M$4,D355=5,vacation_home_main_costs!$M$5,D355=6,vacation_home_main_costs!$M$6)</f>
        <v>34800</v>
      </c>
      <c r="S355" s="33">
        <f t="shared" si="19"/>
        <v>4242</v>
      </c>
      <c r="T355" s="34" t="str">
        <f t="shared" si="3"/>
        <v>Lucro</v>
      </c>
    </row>
    <row r="356" ht="12.75" customHeight="1">
      <c r="A356" s="8">
        <v>2985306.0</v>
      </c>
      <c r="B356" s="30" t="s">
        <v>400</v>
      </c>
      <c r="C356" s="11">
        <v>140.0</v>
      </c>
      <c r="D356" s="24">
        <v>3.0</v>
      </c>
      <c r="E356" s="33">
        <f>Ocupacao_Calendario!B356*C356*31</f>
        <v>4123</v>
      </c>
      <c r="F356" s="33">
        <f>Ocupacao_Calendario!C356*C356*28</f>
        <v>2900.8</v>
      </c>
      <c r="G356" s="33">
        <f>Ocupacao_Calendario!D356*C356*31</f>
        <v>1909.6</v>
      </c>
      <c r="H356" s="33">
        <f>Ocupacao_Calendario!E356*C356*30</f>
        <v>2352</v>
      </c>
      <c r="I356" s="33">
        <f>Ocupacao_Calendario!F356*C356*31</f>
        <v>1779.4</v>
      </c>
      <c r="J356" s="33">
        <f>Ocupacao_Calendario!G356*C356*30</f>
        <v>2856</v>
      </c>
      <c r="K356" s="33">
        <f>Ocupacao_Calendario!H356*C356*31</f>
        <v>4036.2</v>
      </c>
      <c r="L356" s="33">
        <f>Ocupacao_Calendario!I356*C356*31</f>
        <v>3775.8</v>
      </c>
      <c r="M356" s="33">
        <f>Ocupacao_Calendario!J356*C356*30</f>
        <v>3570</v>
      </c>
      <c r="N356" s="33">
        <f>Ocupacao_Calendario!K356*C356*31</f>
        <v>3081.4</v>
      </c>
      <c r="O356" s="33">
        <f>Ocupacao_Calendario!L356*C356*30</f>
        <v>3696</v>
      </c>
      <c r="P356" s="33">
        <f>Ocupacao_Calendario!M356*C356*31</f>
        <v>3862.6</v>
      </c>
      <c r="Q356" s="33">
        <f t="shared" si="1"/>
        <v>37942.8</v>
      </c>
      <c r="R356" s="33">
        <f>IFS(D356=2,vacation_home_main_costs!$M$2,D356=3,vacation_home_main_costs!$M$3,D356=4,vacation_home_main_costs!$M$4,D356=5,vacation_home_main_costs!$M$5,D356=6,vacation_home_main_costs!$M$6)</f>
        <v>34800</v>
      </c>
      <c r="S356" s="33">
        <f t="shared" si="19"/>
        <v>3142.8</v>
      </c>
      <c r="T356" s="34" t="str">
        <f t="shared" si="3"/>
        <v>Lucro</v>
      </c>
    </row>
    <row r="357" ht="12.75" customHeight="1">
      <c r="A357" s="8">
        <v>8014031.0</v>
      </c>
      <c r="B357" s="30" t="s">
        <v>401</v>
      </c>
      <c r="C357" s="11">
        <v>150.0</v>
      </c>
      <c r="D357" s="24">
        <v>3.0</v>
      </c>
      <c r="E357" s="33">
        <f>Ocupacao_Calendario!B357*C357*31</f>
        <v>3022.5</v>
      </c>
      <c r="F357" s="33">
        <f>Ocupacao_Calendario!C357*C357*28</f>
        <v>4032</v>
      </c>
      <c r="G357" s="33">
        <f>Ocupacao_Calendario!D357*C357*31</f>
        <v>3162</v>
      </c>
      <c r="H357" s="33">
        <f>Ocupacao_Calendario!E357*C357*30</f>
        <v>2835</v>
      </c>
      <c r="I357" s="33">
        <f>Ocupacao_Calendario!F357*C357*31</f>
        <v>3766.5</v>
      </c>
      <c r="J357" s="33">
        <f>Ocupacao_Calendario!G357*C357*30</f>
        <v>4320</v>
      </c>
      <c r="K357" s="33">
        <f>Ocupacao_Calendario!H357*C357*31</f>
        <v>4185</v>
      </c>
      <c r="L357" s="33">
        <f>Ocupacao_Calendario!I357*C357*31</f>
        <v>3487.5</v>
      </c>
      <c r="M357" s="33">
        <f>Ocupacao_Calendario!J357*C357*30</f>
        <v>4455</v>
      </c>
      <c r="N357" s="33">
        <f>Ocupacao_Calendario!K357*C357*31</f>
        <v>4371</v>
      </c>
      <c r="O357" s="33">
        <f>Ocupacao_Calendario!L357*C357*30</f>
        <v>4455</v>
      </c>
      <c r="P357" s="33">
        <f>Ocupacao_Calendario!M357*C357*31</f>
        <v>3394.5</v>
      </c>
      <c r="Q357" s="33">
        <f t="shared" si="1"/>
        <v>45486</v>
      </c>
      <c r="R357" s="33">
        <f>IFS(D357=2,vacation_home_main_costs!$M$2,D357=3,vacation_home_main_costs!$M$3,D357=4,vacation_home_main_costs!$M$4,D357=5,vacation_home_main_costs!$M$5,D357=6,vacation_home_main_costs!$M$6)</f>
        <v>34800</v>
      </c>
      <c r="S357" s="33">
        <f t="shared" si="19"/>
        <v>10686</v>
      </c>
      <c r="T357" s="34" t="str">
        <f t="shared" si="3"/>
        <v>Lucro</v>
      </c>
    </row>
    <row r="358" ht="12.75" customHeight="1">
      <c r="A358" s="8">
        <v>8274616.0</v>
      </c>
      <c r="B358" s="30" t="s">
        <v>402</v>
      </c>
      <c r="C358" s="11">
        <v>119.0</v>
      </c>
      <c r="D358" s="24">
        <v>4.0</v>
      </c>
      <c r="E358" s="33">
        <f>Ocupacao_Calendario!B358*C358*31</f>
        <v>2324.07</v>
      </c>
      <c r="F358" s="33">
        <f>Ocupacao_Calendario!C358*C358*28</f>
        <v>2765.56</v>
      </c>
      <c r="G358" s="33">
        <f>Ocupacao_Calendario!D358*C358*31</f>
        <v>1586.27</v>
      </c>
      <c r="H358" s="33">
        <f>Ocupacao_Calendario!E358*C358*30</f>
        <v>2034.9</v>
      </c>
      <c r="I358" s="33">
        <f>Ocupacao_Calendario!F358*C358*31</f>
        <v>2434.74</v>
      </c>
      <c r="J358" s="33">
        <f>Ocupacao_Calendario!G358*C358*30</f>
        <v>2856</v>
      </c>
      <c r="K358" s="33">
        <f>Ocupacao_Calendario!H358*C358*31</f>
        <v>3615.22</v>
      </c>
      <c r="L358" s="33">
        <f>Ocupacao_Calendario!I358*C358*31</f>
        <v>3689</v>
      </c>
      <c r="M358" s="33">
        <f>Ocupacao_Calendario!J358*C358*30</f>
        <v>2998.8</v>
      </c>
      <c r="N358" s="33">
        <f>Ocupacao_Calendario!K358*C358*31</f>
        <v>3430.77</v>
      </c>
      <c r="O358" s="33">
        <f>Ocupacao_Calendario!L358*C358*30</f>
        <v>3248.7</v>
      </c>
      <c r="P358" s="33">
        <f>Ocupacao_Calendario!M358*C358*31</f>
        <v>2766.75</v>
      </c>
      <c r="Q358" s="33">
        <f t="shared" si="1"/>
        <v>33750.78</v>
      </c>
      <c r="R358" s="33">
        <f>IFS(D358=2,vacation_home_main_costs!$M$2,D358=3,vacation_home_main_costs!$M$3,D358=4,vacation_home_main_costs!$M$4,D358=5,vacation_home_main_costs!$M$5,D358=6,vacation_home_main_costs!$M$6)</f>
        <v>40660</v>
      </c>
      <c r="S358" s="33">
        <f t="shared" si="19"/>
        <v>-6909.22</v>
      </c>
      <c r="T358" s="34" t="str">
        <f t="shared" si="3"/>
        <v>Prejuizo</v>
      </c>
    </row>
    <row r="359" ht="12.75" customHeight="1">
      <c r="A359" s="8">
        <v>3323744.0</v>
      </c>
      <c r="B359" s="30" t="s">
        <v>403</v>
      </c>
      <c r="C359" s="11">
        <v>110.0</v>
      </c>
      <c r="D359" s="24">
        <v>4.0</v>
      </c>
      <c r="E359" s="33">
        <f>Ocupacao_Calendario!B359*C359*31</f>
        <v>3137.2</v>
      </c>
      <c r="F359" s="33">
        <f>Ocupacao_Calendario!C359*C359*28</f>
        <v>2802.8</v>
      </c>
      <c r="G359" s="33">
        <f>Ocupacao_Calendario!D359*C359*31</f>
        <v>1568.6</v>
      </c>
      <c r="H359" s="33">
        <f>Ocupacao_Calendario!E359*C359*30</f>
        <v>2607</v>
      </c>
      <c r="I359" s="33">
        <f>Ocupacao_Calendario!F359*C359*31</f>
        <v>2864.4</v>
      </c>
      <c r="J359" s="33">
        <f>Ocupacao_Calendario!G359*C359*30</f>
        <v>2640</v>
      </c>
      <c r="K359" s="33">
        <f>Ocupacao_Calendario!H359*C359*31</f>
        <v>2864.4</v>
      </c>
      <c r="L359" s="33">
        <f>Ocupacao_Calendario!I359*C359*31</f>
        <v>2421.1</v>
      </c>
      <c r="M359" s="33">
        <f>Ocupacao_Calendario!J359*C359*30</f>
        <v>2805</v>
      </c>
      <c r="N359" s="33">
        <f>Ocupacao_Calendario!K359*C359*31</f>
        <v>2421.1</v>
      </c>
      <c r="O359" s="33">
        <f>Ocupacao_Calendario!L359*C359*30</f>
        <v>3036</v>
      </c>
      <c r="P359" s="33">
        <f>Ocupacao_Calendario!M359*C359*31</f>
        <v>3273.6</v>
      </c>
      <c r="Q359" s="33">
        <f t="shared" si="1"/>
        <v>32441.2</v>
      </c>
      <c r="R359" s="33">
        <f>IFS(D359=2,vacation_home_main_costs!$M$2,D359=3,vacation_home_main_costs!$M$3,D359=4,vacation_home_main_costs!$M$4,D359=5,vacation_home_main_costs!$M$5,D359=6,vacation_home_main_costs!$M$6)</f>
        <v>40660</v>
      </c>
      <c r="S359" s="33">
        <f t="shared" si="19"/>
        <v>-8218.8</v>
      </c>
      <c r="T359" s="34" t="str">
        <f t="shared" si="3"/>
        <v>Prejuizo</v>
      </c>
    </row>
    <row r="360" ht="12.75" customHeight="1">
      <c r="A360" s="8">
        <v>3414014.0</v>
      </c>
      <c r="B360" s="30" t="s">
        <v>404</v>
      </c>
      <c r="C360" s="11">
        <v>195.0</v>
      </c>
      <c r="D360" s="24">
        <v>4.0</v>
      </c>
      <c r="E360" s="33">
        <f>Ocupacao_Calendario!B360*C360*31</f>
        <v>5138.25</v>
      </c>
      <c r="F360" s="33">
        <f>Ocupacao_Calendario!C360*C360*28</f>
        <v>4204.2</v>
      </c>
      <c r="G360" s="33">
        <f>Ocupacao_Calendario!D360*C360*31</f>
        <v>4352.4</v>
      </c>
      <c r="H360" s="33">
        <f>Ocupacao_Calendario!E360*C360*30</f>
        <v>4563</v>
      </c>
      <c r="I360" s="33">
        <f>Ocupacao_Calendario!F360*C360*31</f>
        <v>4473.3</v>
      </c>
      <c r="J360" s="33">
        <f>Ocupacao_Calendario!G360*C360*30</f>
        <v>3802.5</v>
      </c>
      <c r="K360" s="33">
        <f>Ocupacao_Calendario!H360*C360*31</f>
        <v>5440.5</v>
      </c>
      <c r="L360" s="33">
        <f>Ocupacao_Calendario!I360*C360*31</f>
        <v>5742.75</v>
      </c>
      <c r="M360" s="33">
        <f>Ocupacao_Calendario!J360*C360*30</f>
        <v>4329</v>
      </c>
      <c r="N360" s="33">
        <f>Ocupacao_Calendario!K360*C360*31</f>
        <v>4775.55</v>
      </c>
      <c r="O360" s="33">
        <f>Ocupacao_Calendario!L360*C360*30</f>
        <v>5733</v>
      </c>
      <c r="P360" s="33">
        <f>Ocupacao_Calendario!M360*C360*31</f>
        <v>5924.1</v>
      </c>
      <c r="Q360" s="33">
        <f t="shared" si="1"/>
        <v>58478.55</v>
      </c>
      <c r="R360" s="33">
        <f>IFS(D360=2,vacation_home_main_costs!$M$2,D360=3,vacation_home_main_costs!$M$3,D360=4,vacation_home_main_costs!$M$4,D360=5,vacation_home_main_costs!$M$5,D360=6,vacation_home_main_costs!$M$6)</f>
        <v>40660</v>
      </c>
      <c r="S360" s="33">
        <f t="shared" si="19"/>
        <v>17818.55</v>
      </c>
      <c r="T360" s="34" t="str">
        <f t="shared" si="3"/>
        <v>Lucro</v>
      </c>
    </row>
    <row r="361" ht="12.75" customHeight="1">
      <c r="A361" s="8">
        <v>1.9769199E7</v>
      </c>
      <c r="B361" s="30" t="s">
        <v>405</v>
      </c>
      <c r="C361" s="11">
        <v>135.0</v>
      </c>
      <c r="D361" s="24">
        <v>4.0</v>
      </c>
      <c r="E361" s="33">
        <f>Ocupacao_Calendario!B361*C361*31</f>
        <v>4017.6</v>
      </c>
      <c r="F361" s="33">
        <f>Ocupacao_Calendario!C361*C361*28</f>
        <v>3591</v>
      </c>
      <c r="G361" s="33">
        <f>Ocupacao_Calendario!D361*C361*31</f>
        <v>1799.55</v>
      </c>
      <c r="H361" s="33">
        <f>Ocupacao_Calendario!E361*C361*30</f>
        <v>3199.5</v>
      </c>
      <c r="I361" s="33">
        <f>Ocupacao_Calendario!F361*C361*31</f>
        <v>2971.35</v>
      </c>
      <c r="J361" s="33">
        <f>Ocupacao_Calendario!G361*C361*30</f>
        <v>3888</v>
      </c>
      <c r="K361" s="33">
        <f>Ocupacao_Calendario!H361*C361*31</f>
        <v>4101.3</v>
      </c>
      <c r="L361" s="33">
        <f>Ocupacao_Calendario!I361*C361*31</f>
        <v>3348</v>
      </c>
      <c r="M361" s="33">
        <f>Ocupacao_Calendario!J361*C361*30</f>
        <v>3847.5</v>
      </c>
      <c r="N361" s="33">
        <f>Ocupacao_Calendario!K361*C361*31</f>
        <v>3892.05</v>
      </c>
      <c r="O361" s="33">
        <f>Ocupacao_Calendario!L361*C361*30</f>
        <v>3523.5</v>
      </c>
      <c r="P361" s="33">
        <f>Ocupacao_Calendario!M361*C361*31</f>
        <v>3640.95</v>
      </c>
      <c r="Q361" s="33">
        <f t="shared" si="1"/>
        <v>41820.3</v>
      </c>
      <c r="R361" s="33">
        <f>IFS(D361=2,vacation_home_main_costs!$M$2,D361=3,vacation_home_main_costs!$M$3,D361=4,vacation_home_main_costs!$M$4,D361=5,vacation_home_main_costs!$M$5,D361=6,vacation_home_main_costs!$M$6)</f>
        <v>40660</v>
      </c>
      <c r="S361" s="33">
        <f t="shared" si="19"/>
        <v>1160.3</v>
      </c>
      <c r="T361" s="34" t="str">
        <f t="shared" si="3"/>
        <v>Lucro</v>
      </c>
    </row>
    <row r="362" ht="12.75" customHeight="1">
      <c r="A362" s="8">
        <v>1.0729095E7</v>
      </c>
      <c r="B362" s="30" t="s">
        <v>406</v>
      </c>
      <c r="C362" s="11">
        <v>150.0</v>
      </c>
      <c r="D362" s="24">
        <v>4.0</v>
      </c>
      <c r="E362" s="33">
        <f>Ocupacao_Calendario!B362*C362*31</f>
        <v>4464</v>
      </c>
      <c r="F362" s="33">
        <f>Ocupacao_Calendario!C362*C362*28</f>
        <v>3108</v>
      </c>
      <c r="G362" s="33">
        <f>Ocupacao_Calendario!D362*C362*31</f>
        <v>3859.5</v>
      </c>
      <c r="H362" s="33">
        <f>Ocupacao_Calendario!E362*C362*30</f>
        <v>3825</v>
      </c>
      <c r="I362" s="33">
        <f>Ocupacao_Calendario!F362*C362*31</f>
        <v>3301.5</v>
      </c>
      <c r="J362" s="33">
        <f>Ocupacao_Calendario!G362*C362*30</f>
        <v>3960</v>
      </c>
      <c r="K362" s="33">
        <f>Ocupacao_Calendario!H362*C362*31</f>
        <v>3859.5</v>
      </c>
      <c r="L362" s="33">
        <f>Ocupacao_Calendario!I362*C362*31</f>
        <v>3441</v>
      </c>
      <c r="M362" s="33">
        <f>Ocupacao_Calendario!J362*C362*30</f>
        <v>4230</v>
      </c>
      <c r="N362" s="33">
        <f>Ocupacao_Calendario!K362*C362*31</f>
        <v>3952.5</v>
      </c>
      <c r="O362" s="33">
        <f>Ocupacao_Calendario!L362*C362*30</f>
        <v>4455</v>
      </c>
      <c r="P362" s="33">
        <f>Ocupacao_Calendario!M362*C362*31</f>
        <v>3720</v>
      </c>
      <c r="Q362" s="33">
        <f t="shared" si="1"/>
        <v>46176</v>
      </c>
      <c r="R362" s="33">
        <f>IFS(D362=2,vacation_home_main_costs!$M$2,D362=3,vacation_home_main_costs!$M$3,D362=4,vacation_home_main_costs!$M$4,D362=5,vacation_home_main_costs!$M$5,D362=6,vacation_home_main_costs!$M$6)</f>
        <v>40660</v>
      </c>
      <c r="S362" s="33">
        <f t="shared" si="19"/>
        <v>5516</v>
      </c>
      <c r="T362" s="34" t="str">
        <f t="shared" si="3"/>
        <v>Lucro</v>
      </c>
    </row>
    <row r="363" ht="12.75" customHeight="1">
      <c r="A363" s="8">
        <v>1.1658737E7</v>
      </c>
      <c r="B363" s="30" t="s">
        <v>407</v>
      </c>
      <c r="C363" s="11">
        <v>129.0</v>
      </c>
      <c r="D363" s="24">
        <v>3.0</v>
      </c>
      <c r="E363" s="33">
        <f>Ocupacao_Calendario!B363*C363*31</f>
        <v>2919.27</v>
      </c>
      <c r="F363" s="33">
        <f>Ocupacao_Calendario!C363*C363*28</f>
        <v>2961.84</v>
      </c>
      <c r="G363" s="33">
        <f>Ocupacao_Calendario!D363*C363*31</f>
        <v>1759.56</v>
      </c>
      <c r="H363" s="33">
        <f>Ocupacao_Calendario!E363*C363*30</f>
        <v>2128.5</v>
      </c>
      <c r="I363" s="33">
        <f>Ocupacao_Calendario!F363*C363*31</f>
        <v>2199.45</v>
      </c>
      <c r="J363" s="33">
        <f>Ocupacao_Calendario!G363*C363*30</f>
        <v>3676.5</v>
      </c>
      <c r="K363" s="33">
        <f>Ocupacao_Calendario!H363*C363*31</f>
        <v>3319.17</v>
      </c>
      <c r="L363" s="33">
        <f>Ocupacao_Calendario!I363*C363*31</f>
        <v>3559.11</v>
      </c>
      <c r="M363" s="33">
        <f>Ocupacao_Calendario!J363*C363*30</f>
        <v>3483</v>
      </c>
      <c r="N363" s="33">
        <f>Ocupacao_Calendario!K363*C363*31</f>
        <v>3759.06</v>
      </c>
      <c r="O363" s="33">
        <f>Ocupacao_Calendario!L363*C363*30</f>
        <v>3637.8</v>
      </c>
      <c r="P363" s="33">
        <f>Ocupacao_Calendario!M363*C363*31</f>
        <v>3879.03</v>
      </c>
      <c r="Q363" s="33">
        <f t="shared" si="1"/>
        <v>37282.29</v>
      </c>
      <c r="R363" s="33">
        <f>IFS(D363=2,vacation_home_main_costs!$M$2,D363=3,vacation_home_main_costs!$M$3,D363=4,vacation_home_main_costs!$M$4,D363=5,vacation_home_main_costs!$M$5,D363=6,vacation_home_main_costs!$M$6)</f>
        <v>34800</v>
      </c>
      <c r="S363" s="33">
        <f t="shared" si="19"/>
        <v>2482.29</v>
      </c>
      <c r="T363" s="34" t="str">
        <f t="shared" si="3"/>
        <v>Lucro</v>
      </c>
    </row>
    <row r="364" ht="12.75" customHeight="1">
      <c r="A364" s="8">
        <v>1.4520119E7</v>
      </c>
      <c r="B364" s="30" t="s">
        <v>408</v>
      </c>
      <c r="C364" s="11">
        <v>150.0</v>
      </c>
      <c r="D364" s="24">
        <v>4.0</v>
      </c>
      <c r="E364" s="33">
        <f>Ocupacao_Calendario!B364*C364*31</f>
        <v>3115.5</v>
      </c>
      <c r="F364" s="33">
        <f>Ocupacao_Calendario!C364*C364*28</f>
        <v>3318</v>
      </c>
      <c r="G364" s="33">
        <f>Ocupacao_Calendario!D364*C364*31</f>
        <v>1999.5</v>
      </c>
      <c r="H364" s="33">
        <f>Ocupacao_Calendario!E364*C364*30</f>
        <v>3195</v>
      </c>
      <c r="I364" s="33">
        <f>Ocupacao_Calendario!F364*C364*31</f>
        <v>2418</v>
      </c>
      <c r="J364" s="33">
        <f>Ocupacao_Calendario!G364*C364*30</f>
        <v>3690</v>
      </c>
      <c r="K364" s="33">
        <f>Ocupacao_Calendario!H364*C364*31</f>
        <v>4324.5</v>
      </c>
      <c r="L364" s="33">
        <f>Ocupacao_Calendario!I364*C364*31</f>
        <v>3906</v>
      </c>
      <c r="M364" s="33">
        <f>Ocupacao_Calendario!J364*C364*30</f>
        <v>4410</v>
      </c>
      <c r="N364" s="33">
        <f>Ocupacao_Calendario!K364*C364*31</f>
        <v>4138.5</v>
      </c>
      <c r="O364" s="33">
        <f>Ocupacao_Calendario!L364*C364*30</f>
        <v>3690</v>
      </c>
      <c r="P364" s="33">
        <f>Ocupacao_Calendario!M364*C364*31</f>
        <v>4231.5</v>
      </c>
      <c r="Q364" s="33">
        <f t="shared" si="1"/>
        <v>42436.5</v>
      </c>
      <c r="R364" s="33">
        <f>IFS(D364=2,vacation_home_main_costs!$M$2,D364=3,vacation_home_main_costs!$M$3,D364=4,vacation_home_main_costs!$M$4,D364=5,vacation_home_main_costs!$M$5,D364=6,vacation_home_main_costs!$M$6)</f>
        <v>40660</v>
      </c>
      <c r="S364" s="33">
        <f t="shared" si="19"/>
        <v>1776.5</v>
      </c>
      <c r="T364" s="34" t="str">
        <f t="shared" si="3"/>
        <v>Lucro</v>
      </c>
    </row>
    <row r="365" ht="12.75" customHeight="1">
      <c r="A365" s="8">
        <v>1.4628547E7</v>
      </c>
      <c r="B365" s="30" t="s">
        <v>409</v>
      </c>
      <c r="C365" s="11">
        <v>145.0</v>
      </c>
      <c r="D365" s="24">
        <v>4.0</v>
      </c>
      <c r="E365" s="33">
        <f>Ocupacao_Calendario!B365*C365*31</f>
        <v>3730.85</v>
      </c>
      <c r="F365" s="33">
        <f>Ocupacao_Calendario!C365*C365*28</f>
        <v>3938.2</v>
      </c>
      <c r="G365" s="33">
        <f>Ocupacao_Calendario!D365*C365*31</f>
        <v>3820.75</v>
      </c>
      <c r="H365" s="33">
        <f>Ocupacao_Calendario!E365*C365*30</f>
        <v>3915</v>
      </c>
      <c r="I365" s="33">
        <f>Ocupacao_Calendario!F365*C365*31</f>
        <v>2831.85</v>
      </c>
      <c r="J365" s="33">
        <f>Ocupacao_Calendario!G365*C365*30</f>
        <v>3393</v>
      </c>
      <c r="K365" s="33">
        <f>Ocupacao_Calendario!H365*C365*31</f>
        <v>4135.4</v>
      </c>
      <c r="L365" s="33">
        <f>Ocupacao_Calendario!I365*C365*31</f>
        <v>4135.4</v>
      </c>
      <c r="M365" s="33">
        <f>Ocupacao_Calendario!J365*C365*30</f>
        <v>3262.5</v>
      </c>
      <c r="N365" s="33">
        <f>Ocupacao_Calendario!K365*C365*31</f>
        <v>4090.45</v>
      </c>
      <c r="O365" s="33">
        <f>Ocupacao_Calendario!L365*C365*30</f>
        <v>3436.5</v>
      </c>
      <c r="P365" s="33">
        <f>Ocupacao_Calendario!M365*C365*31</f>
        <v>4090.45</v>
      </c>
      <c r="Q365" s="33">
        <f t="shared" si="1"/>
        <v>44780.35</v>
      </c>
      <c r="R365" s="33">
        <f>IFS(D365=2,vacation_home_main_costs!$M$2,D365=3,vacation_home_main_costs!$M$3,D365=4,vacation_home_main_costs!$M$4,D365=5,vacation_home_main_costs!$M$5,D365=6,vacation_home_main_costs!$M$6)</f>
        <v>40660</v>
      </c>
      <c r="S365" s="33">
        <f t="shared" si="19"/>
        <v>4120.35</v>
      </c>
      <c r="T365" s="34" t="str">
        <f t="shared" si="3"/>
        <v>Lucro</v>
      </c>
    </row>
    <row r="366" ht="12.75" customHeight="1">
      <c r="A366" s="8">
        <v>1.5057034E7</v>
      </c>
      <c r="B366" s="30" t="s">
        <v>410</v>
      </c>
      <c r="C366" s="11">
        <v>107.0</v>
      </c>
      <c r="D366" s="24">
        <v>2.0</v>
      </c>
      <c r="E366" s="33">
        <f>Ocupacao_Calendario!B366*C366*31</f>
        <v>3084.81</v>
      </c>
      <c r="F366" s="33">
        <f>Ocupacao_Calendario!C366*C366*28</f>
        <v>2157.12</v>
      </c>
      <c r="G366" s="33">
        <f>Ocupacao_Calendario!D366*C366*31</f>
        <v>1592.16</v>
      </c>
      <c r="H366" s="33">
        <f>Ocupacao_Calendario!E366*C366*30</f>
        <v>2118.6</v>
      </c>
      <c r="I366" s="33">
        <f>Ocupacao_Calendario!F366*C366*31</f>
        <v>2487.75</v>
      </c>
      <c r="J366" s="33">
        <f>Ocupacao_Calendario!G366*C366*30</f>
        <v>3113.7</v>
      </c>
      <c r="K366" s="33">
        <f>Ocupacao_Calendario!H366*C366*31</f>
        <v>2819.45</v>
      </c>
      <c r="L366" s="33">
        <f>Ocupacao_Calendario!I366*C366*31</f>
        <v>2819.45</v>
      </c>
      <c r="M366" s="33">
        <f>Ocupacao_Calendario!J366*C366*30</f>
        <v>2856.9</v>
      </c>
      <c r="N366" s="33">
        <f>Ocupacao_Calendario!K366*C366*31</f>
        <v>2355.07</v>
      </c>
      <c r="O366" s="33">
        <f>Ocupacao_Calendario!L366*C366*30</f>
        <v>2375.4</v>
      </c>
      <c r="P366" s="33">
        <f>Ocupacao_Calendario!M366*C366*31</f>
        <v>3250.66</v>
      </c>
      <c r="Q366" s="33">
        <f t="shared" si="1"/>
        <v>31031.07</v>
      </c>
      <c r="R366" s="33">
        <f>IFS(D366=2,vacation_home_main_costs!$M$2,D366=3,vacation_home_main_costs!$M$3,D366=4,vacation_home_main_costs!$M$4,D366=5,vacation_home_main_costs!$M$5,D366=6,vacation_home_main_costs!$M$6)</f>
        <v>31100</v>
      </c>
      <c r="S366" s="33">
        <f t="shared" si="19"/>
        <v>-68.93</v>
      </c>
      <c r="T366" s="34" t="str">
        <f t="shared" si="3"/>
        <v>Prejuizo</v>
      </c>
    </row>
    <row r="367" ht="12.75" customHeight="1">
      <c r="A367" s="8">
        <v>3888457.0</v>
      </c>
      <c r="B367" s="30" t="s">
        <v>411</v>
      </c>
      <c r="C367" s="11">
        <v>110.0</v>
      </c>
      <c r="D367" s="24">
        <v>4.0</v>
      </c>
      <c r="E367" s="33">
        <f>Ocupacao_Calendario!B367*C367*31</f>
        <v>2693.9</v>
      </c>
      <c r="F367" s="33">
        <f>Ocupacao_Calendario!C367*C367*28</f>
        <v>3018.4</v>
      </c>
      <c r="G367" s="33">
        <f>Ocupacao_Calendario!D367*C367*31</f>
        <v>2898.5</v>
      </c>
      <c r="H367" s="33">
        <f>Ocupacao_Calendario!E367*C367*30</f>
        <v>2178</v>
      </c>
      <c r="I367" s="33">
        <f>Ocupacao_Calendario!F367*C367*31</f>
        <v>1500.4</v>
      </c>
      <c r="J367" s="33">
        <f>Ocupacao_Calendario!G367*C367*30</f>
        <v>2541</v>
      </c>
      <c r="K367" s="33">
        <f>Ocupacao_Calendario!H367*C367*31</f>
        <v>2728</v>
      </c>
      <c r="L367" s="33">
        <f>Ocupacao_Calendario!I367*C367*31</f>
        <v>3205.4</v>
      </c>
      <c r="M367" s="33">
        <f>Ocupacao_Calendario!J367*C367*30</f>
        <v>2574</v>
      </c>
      <c r="N367" s="33">
        <f>Ocupacao_Calendario!K367*C367*31</f>
        <v>3103.1</v>
      </c>
      <c r="O367" s="33">
        <f>Ocupacao_Calendario!L367*C367*30</f>
        <v>3234</v>
      </c>
      <c r="P367" s="33">
        <f>Ocupacao_Calendario!M367*C367*31</f>
        <v>2864.4</v>
      </c>
      <c r="Q367" s="33">
        <f t="shared" si="1"/>
        <v>32539.1</v>
      </c>
      <c r="R367" s="33">
        <f>IFS(D367=2,vacation_home_main_costs!$M$2,D367=3,vacation_home_main_costs!$M$3,D367=4,vacation_home_main_costs!$M$4,D367=5,vacation_home_main_costs!$M$5,D367=6,vacation_home_main_costs!$M$6)</f>
        <v>40660</v>
      </c>
      <c r="S367" s="33">
        <f t="shared" si="19"/>
        <v>-8120.9</v>
      </c>
      <c r="T367" s="34" t="str">
        <f t="shared" si="3"/>
        <v>Prejuizo</v>
      </c>
    </row>
    <row r="368" ht="12.75" customHeight="1">
      <c r="A368" s="8">
        <v>1.3866723E7</v>
      </c>
      <c r="B368" s="30" t="s">
        <v>412</v>
      </c>
      <c r="C368" s="11">
        <v>90.0</v>
      </c>
      <c r="D368" s="24">
        <v>3.0</v>
      </c>
      <c r="E368" s="33">
        <f>Ocupacao_Calendario!B368*C368*31</f>
        <v>1869.3</v>
      </c>
      <c r="F368" s="33">
        <f>Ocupacao_Calendario!C368*C368*28</f>
        <v>2091.6</v>
      </c>
      <c r="G368" s="33">
        <f>Ocupacao_Calendario!D368*C368*31</f>
        <v>1729.8</v>
      </c>
      <c r="H368" s="33">
        <f>Ocupacao_Calendario!E368*C368*30</f>
        <v>2079</v>
      </c>
      <c r="I368" s="33">
        <f>Ocupacao_Calendario!F368*C368*31</f>
        <v>1506.6</v>
      </c>
      <c r="J368" s="33">
        <f>Ocupacao_Calendario!G368*C368*30</f>
        <v>1836</v>
      </c>
      <c r="K368" s="33">
        <f>Ocupacao_Calendario!H368*C368*31</f>
        <v>2120.4</v>
      </c>
      <c r="L368" s="33">
        <f>Ocupacao_Calendario!I368*C368*31</f>
        <v>2287.8</v>
      </c>
      <c r="M368" s="33">
        <f>Ocupacao_Calendario!J368*C368*30</f>
        <v>1998</v>
      </c>
      <c r="N368" s="33">
        <f>Ocupacao_Calendario!K368*C368*31</f>
        <v>2538.9</v>
      </c>
      <c r="O368" s="33">
        <f>Ocupacao_Calendario!L368*C368*30</f>
        <v>2268</v>
      </c>
      <c r="P368" s="33">
        <f>Ocupacao_Calendario!M368*C368*31</f>
        <v>2148.3</v>
      </c>
      <c r="Q368" s="33">
        <f t="shared" si="1"/>
        <v>24473.7</v>
      </c>
      <c r="R368" s="33">
        <f>IFS(D368=2,vacation_home_main_costs!$M$2,D368=3,vacation_home_main_costs!$M$3,D368=4,vacation_home_main_costs!$M$4,D368=5,vacation_home_main_costs!$M$5,D368=6,vacation_home_main_costs!$M$6)</f>
        <v>34800</v>
      </c>
      <c r="S368" s="33">
        <f t="shared" si="19"/>
        <v>-10326.3</v>
      </c>
      <c r="T368" s="34" t="str">
        <f t="shared" si="3"/>
        <v>Prejuizo</v>
      </c>
    </row>
    <row r="369" ht="12.75" customHeight="1">
      <c r="A369" s="8">
        <v>1.4072047E7</v>
      </c>
      <c r="B369" s="30" t="s">
        <v>413</v>
      </c>
      <c r="C369" s="11">
        <v>92.0</v>
      </c>
      <c r="D369" s="24">
        <v>3.0</v>
      </c>
      <c r="E369" s="33">
        <f>Ocupacao_Calendario!B369*C369*31</f>
        <v>2367.16</v>
      </c>
      <c r="F369" s="33">
        <f>Ocupacao_Calendario!C369*C369*28</f>
        <v>1725.92</v>
      </c>
      <c r="G369" s="33">
        <f>Ocupacao_Calendario!D369*C369*31</f>
        <v>2224.56</v>
      </c>
      <c r="H369" s="33">
        <f>Ocupacao_Calendario!E369*C369*30</f>
        <v>1324.8</v>
      </c>
      <c r="I369" s="33">
        <f>Ocupacao_Calendario!F369*C369*31</f>
        <v>2310.12</v>
      </c>
      <c r="J369" s="33">
        <f>Ocupacao_Calendario!G369*C369*30</f>
        <v>2704.8</v>
      </c>
      <c r="K369" s="33">
        <f>Ocupacao_Calendario!H369*C369*31</f>
        <v>2623.84</v>
      </c>
      <c r="L369" s="33">
        <f>Ocupacao_Calendario!I369*C369*31</f>
        <v>2253.08</v>
      </c>
      <c r="M369" s="33">
        <f>Ocupacao_Calendario!J369*C369*30</f>
        <v>2097.6</v>
      </c>
      <c r="N369" s="33">
        <f>Ocupacao_Calendario!K369*C369*31</f>
        <v>2338.64</v>
      </c>
      <c r="O369" s="33">
        <f>Ocupacao_Calendario!L369*C369*30</f>
        <v>2704.8</v>
      </c>
      <c r="P369" s="33">
        <f>Ocupacao_Calendario!M369*C369*31</f>
        <v>2709.4</v>
      </c>
      <c r="Q369" s="33">
        <f t="shared" si="1"/>
        <v>27384.72</v>
      </c>
      <c r="R369" s="33">
        <f>IFS(D369=2,vacation_home_main_costs!$M$2,D369=3,vacation_home_main_costs!$M$3,D369=4,vacation_home_main_costs!$M$4,D369=5,vacation_home_main_costs!$M$5,D369=6,vacation_home_main_costs!$M$6)</f>
        <v>34800</v>
      </c>
      <c r="S369" s="33">
        <f t="shared" si="19"/>
        <v>-7415.28</v>
      </c>
      <c r="T369" s="34" t="str">
        <f t="shared" si="3"/>
        <v>Prejuizo</v>
      </c>
    </row>
    <row r="370" ht="12.75" customHeight="1">
      <c r="A370" s="8">
        <v>1.4121078E7</v>
      </c>
      <c r="B370" s="30" t="s">
        <v>414</v>
      </c>
      <c r="C370" s="11">
        <v>90.0</v>
      </c>
      <c r="D370" s="24">
        <v>2.0</v>
      </c>
      <c r="E370" s="33">
        <f>Ocupacao_Calendario!B370*C370*31</f>
        <v>2650.5</v>
      </c>
      <c r="F370" s="33">
        <f>Ocupacao_Calendario!C370*C370*28</f>
        <v>2293.2</v>
      </c>
      <c r="G370" s="33">
        <f>Ocupacao_Calendario!D370*C370*31</f>
        <v>2371.5</v>
      </c>
      <c r="H370" s="33">
        <f>Ocupacao_Calendario!E370*C370*30</f>
        <v>1917</v>
      </c>
      <c r="I370" s="33">
        <f>Ocupacao_Calendario!F370*C370*31</f>
        <v>1534.5</v>
      </c>
      <c r="J370" s="33">
        <f>Ocupacao_Calendario!G370*C370*30</f>
        <v>1809</v>
      </c>
      <c r="K370" s="33">
        <f>Ocupacao_Calendario!H370*C370*31</f>
        <v>2120.4</v>
      </c>
      <c r="L370" s="33">
        <f>Ocupacao_Calendario!I370*C370*31</f>
        <v>2678.4</v>
      </c>
      <c r="M370" s="33">
        <f>Ocupacao_Calendario!J370*C370*30</f>
        <v>2538</v>
      </c>
      <c r="N370" s="33">
        <f>Ocupacao_Calendario!K370*C370*31</f>
        <v>2343.6</v>
      </c>
      <c r="O370" s="33">
        <f>Ocupacao_Calendario!L370*C370*30</f>
        <v>2673</v>
      </c>
      <c r="P370" s="33">
        <f>Ocupacao_Calendario!M370*C370*31</f>
        <v>2008.8</v>
      </c>
      <c r="Q370" s="33">
        <f t="shared" si="1"/>
        <v>26937.9</v>
      </c>
      <c r="R370" s="33">
        <f>IFS(D370=2,vacation_home_main_costs!$M$2,D370=3,vacation_home_main_costs!$M$3,D370=4,vacation_home_main_costs!$M$4,D370=5,vacation_home_main_costs!$M$5,D370=6,vacation_home_main_costs!$M$6)</f>
        <v>31100</v>
      </c>
      <c r="S370" s="33">
        <f t="shared" si="19"/>
        <v>-4162.1</v>
      </c>
      <c r="T370" s="34" t="str">
        <f t="shared" si="3"/>
        <v>Prejuizo</v>
      </c>
    </row>
    <row r="371" ht="12.75" customHeight="1">
      <c r="A371" s="8">
        <v>4029356.0</v>
      </c>
      <c r="B371" s="30" t="s">
        <v>415</v>
      </c>
      <c r="C371" s="11">
        <v>134.0</v>
      </c>
      <c r="D371" s="24">
        <v>4.0</v>
      </c>
      <c r="E371" s="33">
        <f>Ocupacao_Calendario!B371*C371*31</f>
        <v>3115.5</v>
      </c>
      <c r="F371" s="33">
        <f>Ocupacao_Calendario!C371*C371*28</f>
        <v>2701.44</v>
      </c>
      <c r="G371" s="33">
        <f>Ocupacao_Calendario!D371*C371*31</f>
        <v>3198.58</v>
      </c>
      <c r="H371" s="33">
        <f>Ocupacao_Calendario!E371*C371*30</f>
        <v>2452.2</v>
      </c>
      <c r="I371" s="33">
        <f>Ocupacao_Calendario!F371*C371*31</f>
        <v>2824.72</v>
      </c>
      <c r="J371" s="33">
        <f>Ocupacao_Calendario!G371*C371*30</f>
        <v>3497.4</v>
      </c>
      <c r="K371" s="33">
        <f>Ocupacao_Calendario!H371*C371*31</f>
        <v>3157.04</v>
      </c>
      <c r="L371" s="33">
        <f>Ocupacao_Calendario!I371*C371*31</f>
        <v>3281.66</v>
      </c>
      <c r="M371" s="33">
        <f>Ocupacao_Calendario!J371*C371*30</f>
        <v>3577.8</v>
      </c>
      <c r="N371" s="33">
        <f>Ocupacao_Calendario!K371*C371*31</f>
        <v>3697.06</v>
      </c>
      <c r="O371" s="33">
        <f>Ocupacao_Calendario!L371*C371*30</f>
        <v>3256.2</v>
      </c>
      <c r="P371" s="33">
        <f>Ocupacao_Calendario!M371*C371*31</f>
        <v>3281.66</v>
      </c>
      <c r="Q371" s="33">
        <f t="shared" si="1"/>
        <v>38041.26</v>
      </c>
      <c r="R371" s="33">
        <f>IFS(D371=2,vacation_home_main_costs!$M$2,D371=3,vacation_home_main_costs!$M$3,D371=4,vacation_home_main_costs!$M$4,D371=5,vacation_home_main_costs!$M$5,D371=6,vacation_home_main_costs!$M$6)</f>
        <v>40660</v>
      </c>
      <c r="S371" s="33">
        <f t="shared" si="19"/>
        <v>-2618.74</v>
      </c>
      <c r="T371" s="34" t="str">
        <f t="shared" si="3"/>
        <v>Prejuizo</v>
      </c>
    </row>
    <row r="372" ht="12.75" customHeight="1">
      <c r="A372" s="8">
        <v>1.3651273E7</v>
      </c>
      <c r="B372" s="30" t="s">
        <v>416</v>
      </c>
      <c r="C372" s="11">
        <v>133.0</v>
      </c>
      <c r="D372" s="24">
        <v>3.0</v>
      </c>
      <c r="E372" s="33">
        <f>Ocupacao_Calendario!B372*C372*31</f>
        <v>3174.71</v>
      </c>
      <c r="F372" s="33">
        <f>Ocupacao_Calendario!C372*C372*28</f>
        <v>3090.92</v>
      </c>
      <c r="G372" s="33">
        <f>Ocupacao_Calendario!D372*C372*31</f>
        <v>3257.17</v>
      </c>
      <c r="H372" s="33">
        <f>Ocupacao_Calendario!E372*C372*30</f>
        <v>3471.3</v>
      </c>
      <c r="I372" s="33">
        <f>Ocupacao_Calendario!F372*C372*31</f>
        <v>2226.42</v>
      </c>
      <c r="J372" s="33">
        <f>Ocupacao_Calendario!G372*C372*30</f>
        <v>3391.5</v>
      </c>
      <c r="K372" s="33">
        <f>Ocupacao_Calendario!H372*C372*31</f>
        <v>3751.93</v>
      </c>
      <c r="L372" s="33">
        <f>Ocupacao_Calendario!I372*C372*31</f>
        <v>3875.62</v>
      </c>
      <c r="M372" s="33">
        <f>Ocupacao_Calendario!J372*C372*30</f>
        <v>3311.7</v>
      </c>
      <c r="N372" s="33">
        <f>Ocupacao_Calendario!K372*C372*31</f>
        <v>2968.56</v>
      </c>
      <c r="O372" s="33">
        <f>Ocupacao_Calendario!L372*C372*30</f>
        <v>3790.5</v>
      </c>
      <c r="P372" s="33">
        <f>Ocupacao_Calendario!M372*C372*31</f>
        <v>3504.55</v>
      </c>
      <c r="Q372" s="33">
        <f t="shared" si="1"/>
        <v>39814.88</v>
      </c>
      <c r="R372" s="33">
        <f>IFS(D372=2,vacation_home_main_costs!$M$2,D372=3,vacation_home_main_costs!$M$3,D372=4,vacation_home_main_costs!$M$4,D372=5,vacation_home_main_costs!$M$5,D372=6,vacation_home_main_costs!$M$6)</f>
        <v>34800</v>
      </c>
      <c r="S372" s="33">
        <f t="shared" si="19"/>
        <v>5014.88</v>
      </c>
      <c r="T372" s="34" t="str">
        <f t="shared" si="3"/>
        <v>Lucro</v>
      </c>
    </row>
    <row r="373" ht="12.75" customHeight="1">
      <c r="A373" s="8">
        <v>1.3651792E7</v>
      </c>
      <c r="B373" s="30" t="s">
        <v>417</v>
      </c>
      <c r="C373" s="11">
        <v>133.0</v>
      </c>
      <c r="D373" s="24">
        <v>4.0</v>
      </c>
      <c r="E373" s="33">
        <f>Ocupacao_Calendario!B373*C373*31</f>
        <v>3215.94</v>
      </c>
      <c r="F373" s="33">
        <f>Ocupacao_Calendario!C373*C373*28</f>
        <v>2941.96</v>
      </c>
      <c r="G373" s="33">
        <f>Ocupacao_Calendario!D373*C373*31</f>
        <v>2803.64</v>
      </c>
      <c r="H373" s="33">
        <f>Ocupacao_Calendario!E373*C373*30</f>
        <v>3032.4</v>
      </c>
      <c r="I373" s="33">
        <f>Ocupacao_Calendario!F373*C373*31</f>
        <v>3133.48</v>
      </c>
      <c r="J373" s="33">
        <f>Ocupacao_Calendario!G373*C373*30</f>
        <v>2952.6</v>
      </c>
      <c r="K373" s="33">
        <f>Ocupacao_Calendario!H373*C373*31</f>
        <v>4040.54</v>
      </c>
      <c r="L373" s="33">
        <f>Ocupacao_Calendario!I373*C373*31</f>
        <v>3958.08</v>
      </c>
      <c r="M373" s="33">
        <f>Ocupacao_Calendario!J373*C373*30</f>
        <v>3471.3</v>
      </c>
      <c r="N373" s="33">
        <f>Ocupacao_Calendario!K373*C373*31</f>
        <v>3257.17</v>
      </c>
      <c r="O373" s="33">
        <f>Ocupacao_Calendario!L373*C373*30</f>
        <v>2952.6</v>
      </c>
      <c r="P373" s="33">
        <f>Ocupacao_Calendario!M373*C373*31</f>
        <v>3999.31</v>
      </c>
      <c r="Q373" s="33">
        <f t="shared" si="1"/>
        <v>39759.02</v>
      </c>
      <c r="R373" s="33">
        <f>IFS(D373=2,vacation_home_main_costs!$M$2,D373=3,vacation_home_main_costs!$M$3,D373=4,vacation_home_main_costs!$M$4,D373=5,vacation_home_main_costs!$M$5,D373=6,vacation_home_main_costs!$M$6)</f>
        <v>40660</v>
      </c>
      <c r="S373" s="33">
        <f t="shared" si="19"/>
        <v>-900.98</v>
      </c>
      <c r="T373" s="34" t="str">
        <f t="shared" si="3"/>
        <v>Prejuizo</v>
      </c>
    </row>
    <row r="374" ht="12.75" customHeight="1">
      <c r="A374" s="8">
        <v>1.3655042E7</v>
      </c>
      <c r="B374" s="30" t="s">
        <v>418</v>
      </c>
      <c r="C374" s="11">
        <v>122.0</v>
      </c>
      <c r="D374" s="24">
        <v>3.0</v>
      </c>
      <c r="E374" s="33">
        <f>Ocupacao_Calendario!B374*C374*31</f>
        <v>3630.72</v>
      </c>
      <c r="F374" s="33">
        <f>Ocupacao_Calendario!C374*C374*28</f>
        <v>2903.6</v>
      </c>
      <c r="G374" s="33">
        <f>Ocupacao_Calendario!D374*C374*31</f>
        <v>1739.72</v>
      </c>
      <c r="H374" s="33">
        <f>Ocupacao_Calendario!E374*C374*30</f>
        <v>2635.2</v>
      </c>
      <c r="I374" s="33">
        <f>Ocupacao_Calendario!F374*C374*31</f>
        <v>2496.12</v>
      </c>
      <c r="J374" s="33">
        <f>Ocupacao_Calendario!G374*C374*30</f>
        <v>3111</v>
      </c>
      <c r="K374" s="33">
        <f>Ocupacao_Calendario!H374*C374*31</f>
        <v>3555.08</v>
      </c>
      <c r="L374" s="33">
        <f>Ocupacao_Calendario!I374*C374*31</f>
        <v>3592.9</v>
      </c>
      <c r="M374" s="33">
        <f>Ocupacao_Calendario!J374*C374*30</f>
        <v>3111</v>
      </c>
      <c r="N374" s="33">
        <f>Ocupacao_Calendario!K374*C374*31</f>
        <v>3668.54</v>
      </c>
      <c r="O374" s="33">
        <f>Ocupacao_Calendario!L374*C374*30</f>
        <v>3147.6</v>
      </c>
      <c r="P374" s="33">
        <f>Ocupacao_Calendario!M374*C374*31</f>
        <v>3365.98</v>
      </c>
      <c r="Q374" s="33">
        <f t="shared" si="1"/>
        <v>36957.46</v>
      </c>
      <c r="R374" s="33">
        <f>IFS(D374=2,vacation_home_main_costs!$M$2,D374=3,vacation_home_main_costs!$M$3,D374=4,vacation_home_main_costs!$M$4,D374=5,vacation_home_main_costs!$M$5,D374=6,vacation_home_main_costs!$M$6)</f>
        <v>34800</v>
      </c>
      <c r="S374" s="33">
        <f t="shared" si="19"/>
        <v>2157.46</v>
      </c>
      <c r="T374" s="34" t="str">
        <f t="shared" si="3"/>
        <v>Lucro</v>
      </c>
    </row>
    <row r="375" ht="12.75" customHeight="1">
      <c r="A375" s="8">
        <v>1.4022539E7</v>
      </c>
      <c r="B375" s="30" t="s">
        <v>419</v>
      </c>
      <c r="C375" s="11">
        <v>172.0</v>
      </c>
      <c r="D375" s="24">
        <v>4.0</v>
      </c>
      <c r="E375" s="33">
        <f>Ocupacao_Calendario!B375*C375*31</f>
        <v>5065.4</v>
      </c>
      <c r="F375" s="33">
        <f>Ocupacao_Calendario!C375*C375*28</f>
        <v>4575.2</v>
      </c>
      <c r="G375" s="33">
        <f>Ocupacao_Calendario!D375*C375*31</f>
        <v>2239.44</v>
      </c>
      <c r="H375" s="33">
        <f>Ocupacao_Calendario!E375*C375*30</f>
        <v>3663.6</v>
      </c>
      <c r="I375" s="33">
        <f>Ocupacao_Calendario!F375*C375*31</f>
        <v>3519.12</v>
      </c>
      <c r="J375" s="33">
        <f>Ocupacao_Calendario!G375*C375*30</f>
        <v>3508.8</v>
      </c>
      <c r="K375" s="33">
        <f>Ocupacao_Calendario!H375*C375*31</f>
        <v>4425.56</v>
      </c>
      <c r="L375" s="33">
        <f>Ocupacao_Calendario!I375*C375*31</f>
        <v>4905.44</v>
      </c>
      <c r="M375" s="33">
        <f>Ocupacao_Calendario!J375*C375*30</f>
        <v>3921.6</v>
      </c>
      <c r="N375" s="33">
        <f>Ocupacao_Calendario!K375*C375*31</f>
        <v>4212.28</v>
      </c>
      <c r="O375" s="33">
        <f>Ocupacao_Calendario!L375*C375*30</f>
        <v>3715.2</v>
      </c>
      <c r="P375" s="33">
        <f>Ocupacao_Calendario!M375*C375*31</f>
        <v>4532.2</v>
      </c>
      <c r="Q375" s="33">
        <f t="shared" si="1"/>
        <v>48283.84</v>
      </c>
      <c r="R375" s="33">
        <f>IFS(D375=2,vacation_home_main_costs!$M$2,D375=3,vacation_home_main_costs!$M$3,D375=4,vacation_home_main_costs!$M$4,D375=5,vacation_home_main_costs!$M$5,D375=6,vacation_home_main_costs!$M$6)</f>
        <v>40660</v>
      </c>
      <c r="S375" s="33">
        <f t="shared" si="19"/>
        <v>7623.84</v>
      </c>
      <c r="T375" s="34" t="str">
        <f t="shared" si="3"/>
        <v>Lucro</v>
      </c>
    </row>
    <row r="376" ht="12.75" customHeight="1">
      <c r="A376" s="8">
        <v>1.4023841E7</v>
      </c>
      <c r="B376" s="30" t="s">
        <v>420</v>
      </c>
      <c r="C376" s="11">
        <v>161.0</v>
      </c>
      <c r="D376" s="24">
        <v>5.0</v>
      </c>
      <c r="E376" s="33">
        <f>Ocupacao_Calendario!B376*C376*31</f>
        <v>3443.79</v>
      </c>
      <c r="F376" s="33">
        <f>Ocupacao_Calendario!C376*C376*28</f>
        <v>3245.76</v>
      </c>
      <c r="G376" s="33">
        <f>Ocupacao_Calendario!D376*C376*31</f>
        <v>3743.25</v>
      </c>
      <c r="H376" s="33">
        <f>Ocupacao_Calendario!E376*C376*30</f>
        <v>2559.9</v>
      </c>
      <c r="I376" s="33">
        <f>Ocupacao_Calendario!F376*C376*31</f>
        <v>4142.53</v>
      </c>
      <c r="J376" s="33">
        <f>Ocupacao_Calendario!G376*C376*30</f>
        <v>4443.6</v>
      </c>
      <c r="K376" s="33">
        <f>Ocupacao_Calendario!H376*C376*31</f>
        <v>3593.52</v>
      </c>
      <c r="L376" s="33">
        <f>Ocupacao_Calendario!I376*C376*31</f>
        <v>4791.36</v>
      </c>
      <c r="M376" s="33">
        <f>Ocupacao_Calendario!J376*C376*30</f>
        <v>4733.4</v>
      </c>
      <c r="N376" s="33">
        <f>Ocupacao_Calendario!K376*C376*31</f>
        <v>4192.44</v>
      </c>
      <c r="O376" s="33">
        <f>Ocupacao_Calendario!L376*C376*30</f>
        <v>4250.4</v>
      </c>
      <c r="P376" s="33">
        <f>Ocupacao_Calendario!M376*C376*31</f>
        <v>4791.36</v>
      </c>
      <c r="Q376" s="33">
        <f t="shared" si="1"/>
        <v>47931.31</v>
      </c>
      <c r="R376" s="33">
        <f>IFS(D376=2,vacation_home_main_costs!$M$2,D376=3,vacation_home_main_costs!$M$3,D376=4,vacation_home_main_costs!$M$4,D376=5,vacation_home_main_costs!$M$5,D376=6,vacation_home_main_costs!$M$6)</f>
        <v>45400</v>
      </c>
      <c r="S376" s="33">
        <f t="shared" si="19"/>
        <v>2531.31</v>
      </c>
      <c r="T376" s="34" t="str">
        <f t="shared" si="3"/>
        <v>Lucro</v>
      </c>
    </row>
    <row r="377" ht="12.75" customHeight="1">
      <c r="A377" s="8">
        <v>1.4065462E7</v>
      </c>
      <c r="B377" s="30" t="s">
        <v>421</v>
      </c>
      <c r="C377" s="11">
        <v>152.0</v>
      </c>
      <c r="D377" s="24">
        <v>5.0</v>
      </c>
      <c r="E377" s="33">
        <f>Ocupacao_Calendario!B377*C377*31</f>
        <v>3204.16</v>
      </c>
      <c r="F377" s="33">
        <f>Ocupacao_Calendario!C377*C377*28</f>
        <v>3915.52</v>
      </c>
      <c r="G377" s="33">
        <f>Ocupacao_Calendario!D377*C377*31</f>
        <v>2591.6</v>
      </c>
      <c r="H377" s="33">
        <f>Ocupacao_Calendario!E377*C377*30</f>
        <v>2872.8</v>
      </c>
      <c r="I377" s="33">
        <f>Ocupacao_Calendario!F377*C377*31</f>
        <v>2120.4</v>
      </c>
      <c r="J377" s="33">
        <f>Ocupacao_Calendario!G377*C377*30</f>
        <v>3602.4</v>
      </c>
      <c r="K377" s="33">
        <f>Ocupacao_Calendario!H377*C377*31</f>
        <v>4287.92</v>
      </c>
      <c r="L377" s="33">
        <f>Ocupacao_Calendario!I377*C377*31</f>
        <v>3958.08</v>
      </c>
      <c r="M377" s="33">
        <f>Ocupacao_Calendario!J377*C377*30</f>
        <v>4286.4</v>
      </c>
      <c r="N377" s="33">
        <f>Ocupacao_Calendario!K377*C377*31</f>
        <v>3345.52</v>
      </c>
      <c r="O377" s="33">
        <f>Ocupacao_Calendario!L377*C377*30</f>
        <v>3876</v>
      </c>
      <c r="P377" s="33">
        <f>Ocupacao_Calendario!M377*C377*31</f>
        <v>3581.12</v>
      </c>
      <c r="Q377" s="33">
        <f t="shared" si="1"/>
        <v>41641.92</v>
      </c>
      <c r="R377" s="33">
        <f>IFS(D377=2,vacation_home_main_costs!$M$2,D377=3,vacation_home_main_costs!$M$3,D377=4,vacation_home_main_costs!$M$4,D377=5,vacation_home_main_costs!$M$5,D377=6,vacation_home_main_costs!$M$6)</f>
        <v>45400</v>
      </c>
      <c r="S377" s="33">
        <f t="shared" si="19"/>
        <v>-3758.08</v>
      </c>
      <c r="T377" s="34" t="str">
        <f t="shared" si="3"/>
        <v>Prejuizo</v>
      </c>
    </row>
    <row r="378" ht="12.75" customHeight="1">
      <c r="A378" s="8">
        <v>1.8039471E7</v>
      </c>
      <c r="B378" s="30" t="s">
        <v>422</v>
      </c>
      <c r="C378" s="11">
        <v>272.0</v>
      </c>
      <c r="D378" s="24">
        <v>5.0</v>
      </c>
      <c r="E378" s="33">
        <f>Ocupacao_Calendario!B378*C378*31</f>
        <v>5312.16</v>
      </c>
      <c r="F378" s="33">
        <f>Ocupacao_Calendario!C378*C378*28</f>
        <v>7159.04</v>
      </c>
      <c r="G378" s="33">
        <f>Ocupacao_Calendario!D378*C378*31</f>
        <v>3541.44</v>
      </c>
      <c r="H378" s="33">
        <f>Ocupacao_Calendario!E378*C378*30</f>
        <v>4324.8</v>
      </c>
      <c r="I378" s="33">
        <f>Ocupacao_Calendario!F378*C378*31</f>
        <v>6998.56</v>
      </c>
      <c r="J378" s="33">
        <f>Ocupacao_Calendario!G378*C378*30</f>
        <v>7017.6</v>
      </c>
      <c r="K378" s="33">
        <f>Ocupacao_Calendario!H378*C378*31</f>
        <v>7167.2</v>
      </c>
      <c r="L378" s="33">
        <f>Ocupacao_Calendario!I378*C378*31</f>
        <v>5818.08</v>
      </c>
      <c r="M378" s="33">
        <f>Ocupacao_Calendario!J378*C378*30</f>
        <v>7262.4</v>
      </c>
      <c r="N378" s="33">
        <f>Ocupacao_Calendario!K378*C378*31</f>
        <v>7588.8</v>
      </c>
      <c r="O378" s="33">
        <f>Ocupacao_Calendario!L378*C378*30</f>
        <v>7996.8</v>
      </c>
      <c r="P378" s="33">
        <f>Ocupacao_Calendario!M378*C378*31</f>
        <v>8347.68</v>
      </c>
      <c r="Q378" s="33">
        <f t="shared" si="1"/>
        <v>78534.56</v>
      </c>
      <c r="R378" s="33">
        <f>IFS(D378=2,vacation_home_main_costs!$M$2,D378=3,vacation_home_main_costs!$M$3,D378=4,vacation_home_main_costs!$M$4,D378=5,vacation_home_main_costs!$M$5,D378=6,vacation_home_main_costs!$M$6)</f>
        <v>45400</v>
      </c>
      <c r="S378" s="33">
        <f t="shared" si="19"/>
        <v>33134.56</v>
      </c>
      <c r="T378" s="34" t="str">
        <f t="shared" si="3"/>
        <v>Lucro</v>
      </c>
    </row>
    <row r="379" ht="12.75" customHeight="1">
      <c r="A379" s="8">
        <v>1.9778899E7</v>
      </c>
      <c r="B379" s="30" t="s">
        <v>423</v>
      </c>
      <c r="C379" s="11">
        <v>272.0</v>
      </c>
      <c r="D379" s="24">
        <v>5.0</v>
      </c>
      <c r="E379" s="33">
        <f>Ocupacao_Calendario!B379*C379*31</f>
        <v>5227.84</v>
      </c>
      <c r="F379" s="33">
        <f>Ocupacao_Calendario!C379*C379*28</f>
        <v>5559.68</v>
      </c>
      <c r="G379" s="33">
        <f>Ocupacao_Calendario!D379*C379*31</f>
        <v>6324</v>
      </c>
      <c r="H379" s="33">
        <f>Ocupacao_Calendario!E379*C379*30</f>
        <v>6609.6</v>
      </c>
      <c r="I379" s="33">
        <f>Ocupacao_Calendario!F379*C379*31</f>
        <v>6408.32</v>
      </c>
      <c r="J379" s="33">
        <f>Ocupacao_Calendario!G379*C379*30</f>
        <v>6528</v>
      </c>
      <c r="K379" s="33">
        <f>Ocupacao_Calendario!H379*C379*31</f>
        <v>6661.28</v>
      </c>
      <c r="L379" s="33">
        <f>Ocupacao_Calendario!I379*C379*31</f>
        <v>6829.92</v>
      </c>
      <c r="M379" s="33">
        <f>Ocupacao_Calendario!J379*C379*30</f>
        <v>7833.6</v>
      </c>
      <c r="N379" s="33">
        <f>Ocupacao_Calendario!K379*C379*31</f>
        <v>6324</v>
      </c>
      <c r="O379" s="33">
        <f>Ocupacao_Calendario!L379*C379*30</f>
        <v>7833.6</v>
      </c>
      <c r="P379" s="33">
        <f>Ocupacao_Calendario!M379*C379*31</f>
        <v>5733.76</v>
      </c>
      <c r="Q379" s="33">
        <f t="shared" si="1"/>
        <v>77873.6</v>
      </c>
      <c r="R379" s="33">
        <f>IFS(D379=2,vacation_home_main_costs!$M$2,D379=3,vacation_home_main_costs!$M$3,D379=4,vacation_home_main_costs!$M$4,D379=5,vacation_home_main_costs!$M$5,D379=6,vacation_home_main_costs!$M$6)</f>
        <v>45400</v>
      </c>
      <c r="S379" s="33">
        <f t="shared" si="19"/>
        <v>32473.6</v>
      </c>
      <c r="T379" s="34" t="str">
        <f t="shared" si="3"/>
        <v>Lucro</v>
      </c>
    </row>
    <row r="380" ht="12.75" customHeight="1">
      <c r="A380" s="8">
        <v>2.6807059E7</v>
      </c>
      <c r="B380" s="30" t="s">
        <v>424</v>
      </c>
      <c r="C380" s="11">
        <v>399.0</v>
      </c>
      <c r="D380" s="24">
        <v>7.0</v>
      </c>
      <c r="E380" s="33">
        <f>Ocupacao_Calendario!B380*C380*31</f>
        <v>11503.17</v>
      </c>
      <c r="F380" s="33">
        <f>Ocupacao_Calendario!C380*C380*28</f>
        <v>11060.28</v>
      </c>
      <c r="G380" s="33">
        <f>Ocupacao_Calendario!D380*C380*31</f>
        <v>5813.43</v>
      </c>
      <c r="H380" s="33">
        <f>Ocupacao_Calendario!E380*C380*30</f>
        <v>6104.7</v>
      </c>
      <c r="I380" s="33">
        <f>Ocupacao_Calendario!F380*C380*31</f>
        <v>5566.05</v>
      </c>
      <c r="J380" s="33">
        <f>Ocupacao_Calendario!G380*C380*30</f>
        <v>11850.3</v>
      </c>
      <c r="K380" s="33">
        <f>Ocupacao_Calendario!H380*C380*31</f>
        <v>11503.17</v>
      </c>
      <c r="L380" s="33">
        <f>Ocupacao_Calendario!I380*C380*31</f>
        <v>9153.06</v>
      </c>
      <c r="M380" s="33">
        <f>Ocupacao_Calendario!J380*C380*30</f>
        <v>10533.6</v>
      </c>
      <c r="N380" s="33">
        <f>Ocupacao_Calendario!K380*C380*31</f>
        <v>11503.17</v>
      </c>
      <c r="O380" s="33">
        <f>Ocupacao_Calendario!L380*C380*30</f>
        <v>8738.1</v>
      </c>
      <c r="P380" s="33">
        <f>Ocupacao_Calendario!M380*C380*31</f>
        <v>9276.75</v>
      </c>
      <c r="Q380" s="33">
        <f t="shared" si="1"/>
        <v>112605.78</v>
      </c>
      <c r="R380" s="37" t="str">
        <f>IFS(D380=2,vacation_home_main_costs!$M$2,D380=3,vacation_home_main_costs!$M$3,D380=4,vacation_home_main_costs!$M$4,D380=5,vacation_home_main_costs!$M$5,D380=6,vacation_home_main_costs!$M$6)</f>
        <v>#N/A</v>
      </c>
      <c r="S380" s="38" t="s">
        <v>55</v>
      </c>
      <c r="T380" s="34" t="str">
        <f t="shared" si="3"/>
        <v>Lucro</v>
      </c>
    </row>
    <row r="381" ht="12.75" customHeight="1">
      <c r="A381" s="8">
        <v>1.2436741E7</v>
      </c>
      <c r="B381" s="30" t="s">
        <v>425</v>
      </c>
      <c r="C381" s="11">
        <v>104.0</v>
      </c>
      <c r="D381" s="24">
        <v>4.0</v>
      </c>
      <c r="E381" s="33">
        <f>Ocupacao_Calendario!B381*C381*31</f>
        <v>2966.08</v>
      </c>
      <c r="F381" s="33">
        <f>Ocupacao_Calendario!C381*C381*28</f>
        <v>2125.76</v>
      </c>
      <c r="G381" s="33">
        <f>Ocupacao_Calendario!D381*C381*31</f>
        <v>1708.72</v>
      </c>
      <c r="H381" s="33">
        <f>Ocupacao_Calendario!E381*C381*30</f>
        <v>1435.2</v>
      </c>
      <c r="I381" s="33">
        <f>Ocupacao_Calendario!F381*C381*31</f>
        <v>1386.32</v>
      </c>
      <c r="J381" s="33">
        <f>Ocupacao_Calendario!G381*C381*30</f>
        <v>2652</v>
      </c>
      <c r="K381" s="33">
        <f>Ocupacao_Calendario!H381*C381*31</f>
        <v>3127.28</v>
      </c>
      <c r="L381" s="33">
        <f>Ocupacao_Calendario!I381*C381*31</f>
        <v>2450.24</v>
      </c>
      <c r="M381" s="33">
        <f>Ocupacao_Calendario!J381*C381*30</f>
        <v>3057.6</v>
      </c>
      <c r="N381" s="33">
        <f>Ocupacao_Calendario!K381*C381*31</f>
        <v>2869.36</v>
      </c>
      <c r="O381" s="33">
        <f>Ocupacao_Calendario!L381*C381*30</f>
        <v>2776.8</v>
      </c>
      <c r="P381" s="33">
        <f>Ocupacao_Calendario!M381*C381*31</f>
        <v>2933.84</v>
      </c>
      <c r="Q381" s="33">
        <f t="shared" si="1"/>
        <v>29489.2</v>
      </c>
      <c r="R381" s="33">
        <f>IFS(D381=2,vacation_home_main_costs!$M$2,D381=3,vacation_home_main_costs!$M$3,D381=4,vacation_home_main_costs!$M$4,D381=5,vacation_home_main_costs!$M$5,D381=6,vacation_home_main_costs!$M$6)</f>
        <v>40660</v>
      </c>
      <c r="S381" s="33">
        <f t="shared" ref="S381:S386" si="20">Q381-R381</f>
        <v>-11170.8</v>
      </c>
      <c r="T381" s="34" t="str">
        <f t="shared" si="3"/>
        <v>Prejuizo</v>
      </c>
    </row>
    <row r="382" ht="12.75" customHeight="1">
      <c r="A382" s="8">
        <v>1.9716237E7</v>
      </c>
      <c r="B382" s="30" t="s">
        <v>426</v>
      </c>
      <c r="C382" s="11">
        <v>199.0</v>
      </c>
      <c r="D382" s="24">
        <v>3.0</v>
      </c>
      <c r="E382" s="33">
        <f>Ocupacao_Calendario!B382*C382*31</f>
        <v>5058.58</v>
      </c>
      <c r="F382" s="33">
        <f>Ocupacao_Calendario!C382*C382*28</f>
        <v>4903.36</v>
      </c>
      <c r="G382" s="33">
        <f>Ocupacao_Calendario!D382*C382*31</f>
        <v>4071.54</v>
      </c>
      <c r="H382" s="33">
        <f>Ocupacao_Calendario!E382*C382*30</f>
        <v>3701.4</v>
      </c>
      <c r="I382" s="33">
        <f>Ocupacao_Calendario!F382*C382*31</f>
        <v>3084.5</v>
      </c>
      <c r="J382" s="33">
        <f>Ocupacao_Calendario!G382*C382*30</f>
        <v>4238.7</v>
      </c>
      <c r="K382" s="33">
        <f>Ocupacao_Calendario!H382*C382*31</f>
        <v>5428.72</v>
      </c>
      <c r="L382" s="33">
        <f>Ocupacao_Calendario!I382*C382*31</f>
        <v>4503.37</v>
      </c>
      <c r="M382" s="33">
        <f>Ocupacao_Calendario!J382*C382*30</f>
        <v>5313.3</v>
      </c>
      <c r="N382" s="33">
        <f>Ocupacao_Calendario!K382*C382*31</f>
        <v>5243.65</v>
      </c>
      <c r="O382" s="33">
        <f>Ocupacao_Calendario!L382*C382*30</f>
        <v>4656.6</v>
      </c>
      <c r="P382" s="33">
        <f>Ocupacao_Calendario!M382*C382*31</f>
        <v>4626.75</v>
      </c>
      <c r="Q382" s="33">
        <f t="shared" si="1"/>
        <v>54830.47</v>
      </c>
      <c r="R382" s="33">
        <f>IFS(D382=2,vacation_home_main_costs!$M$2,D382=3,vacation_home_main_costs!$M$3,D382=4,vacation_home_main_costs!$M$4,D382=5,vacation_home_main_costs!$M$5,D382=6,vacation_home_main_costs!$M$6)</f>
        <v>34800</v>
      </c>
      <c r="S382" s="33">
        <f t="shared" si="20"/>
        <v>20030.47</v>
      </c>
      <c r="T382" s="34" t="str">
        <f t="shared" si="3"/>
        <v>Lucro</v>
      </c>
    </row>
    <row r="383" ht="12.75" customHeight="1">
      <c r="A383" s="8">
        <v>5201454.0</v>
      </c>
      <c r="B383" s="30" t="s">
        <v>427</v>
      </c>
      <c r="C383" s="11">
        <v>95.0</v>
      </c>
      <c r="D383" s="24">
        <v>2.0</v>
      </c>
      <c r="E383" s="33">
        <f>Ocupacao_Calendario!B383*C383*31</f>
        <v>2797.75</v>
      </c>
      <c r="F383" s="33">
        <f>Ocupacao_Calendario!C383*C383*28</f>
        <v>2207.8</v>
      </c>
      <c r="G383" s="33">
        <f>Ocupacao_Calendario!D383*C383*31</f>
        <v>2090.95</v>
      </c>
      <c r="H383" s="33">
        <f>Ocupacao_Calendario!E383*C383*30</f>
        <v>1824</v>
      </c>
      <c r="I383" s="33">
        <f>Ocupacao_Calendario!F383*C383*31</f>
        <v>1119.1</v>
      </c>
      <c r="J383" s="33">
        <f>Ocupacao_Calendario!G383*C383*30</f>
        <v>2793</v>
      </c>
      <c r="K383" s="33">
        <f>Ocupacao_Calendario!H383*C383*31</f>
        <v>2945</v>
      </c>
      <c r="L383" s="33">
        <f>Ocupacao_Calendario!I383*C383*31</f>
        <v>2591.6</v>
      </c>
      <c r="M383" s="33">
        <f>Ocupacao_Calendario!J383*C383*30</f>
        <v>2365.5</v>
      </c>
      <c r="N383" s="33">
        <f>Ocupacao_Calendario!K383*C383*31</f>
        <v>2473.8</v>
      </c>
      <c r="O383" s="33">
        <f>Ocupacao_Calendario!L383*C383*30</f>
        <v>2536.5</v>
      </c>
      <c r="P383" s="33">
        <f>Ocupacao_Calendario!M383*C383*31</f>
        <v>2326.55</v>
      </c>
      <c r="Q383" s="33">
        <f t="shared" si="1"/>
        <v>28071.55</v>
      </c>
      <c r="R383" s="33">
        <f>IFS(D383=2,vacation_home_main_costs!$M$2,D383=3,vacation_home_main_costs!$M$3,D383=4,vacation_home_main_costs!$M$4,D383=5,vacation_home_main_costs!$M$5,D383=6,vacation_home_main_costs!$M$6)</f>
        <v>31100</v>
      </c>
      <c r="S383" s="33">
        <f t="shared" si="20"/>
        <v>-3028.45</v>
      </c>
      <c r="T383" s="34" t="str">
        <f t="shared" si="3"/>
        <v>Prejuizo</v>
      </c>
    </row>
    <row r="384" ht="12.75" customHeight="1">
      <c r="A384" s="8">
        <v>6223609.0</v>
      </c>
      <c r="B384" s="30" t="s">
        <v>428</v>
      </c>
      <c r="C384" s="11">
        <v>106.0</v>
      </c>
      <c r="D384" s="24">
        <v>3.0</v>
      </c>
      <c r="E384" s="33">
        <f>Ocupacao_Calendario!B384*C384*31</f>
        <v>2365.92</v>
      </c>
      <c r="F384" s="33">
        <f>Ocupacao_Calendario!C384*C384*28</f>
        <v>2255.68</v>
      </c>
      <c r="G384" s="33">
        <f>Ocupacao_Calendario!D384*C384*31</f>
        <v>1445.84</v>
      </c>
      <c r="H384" s="33">
        <f>Ocupacao_Calendario!E384*C384*30</f>
        <v>2893.8</v>
      </c>
      <c r="I384" s="33">
        <f>Ocupacao_Calendario!F384*C384*31</f>
        <v>2201.62</v>
      </c>
      <c r="J384" s="33">
        <f>Ocupacao_Calendario!G384*C384*30</f>
        <v>2544</v>
      </c>
      <c r="K384" s="33">
        <f>Ocupacao_Calendario!H384*C384*31</f>
        <v>2530.22</v>
      </c>
      <c r="L384" s="33">
        <f>Ocupacao_Calendario!I384*C384*31</f>
        <v>3154.56</v>
      </c>
      <c r="M384" s="33">
        <f>Ocupacao_Calendario!J384*C384*30</f>
        <v>2480.4</v>
      </c>
      <c r="N384" s="33">
        <f>Ocupacao_Calendario!K384*C384*31</f>
        <v>3220.28</v>
      </c>
      <c r="O384" s="33">
        <f>Ocupacao_Calendario!L384*C384*30</f>
        <v>2893.8</v>
      </c>
      <c r="P384" s="33">
        <f>Ocupacao_Calendario!M384*C384*31</f>
        <v>2858.82</v>
      </c>
      <c r="Q384" s="33">
        <f t="shared" si="1"/>
        <v>30844.94</v>
      </c>
      <c r="R384" s="33">
        <f>IFS(D384=2,vacation_home_main_costs!$M$2,D384=3,vacation_home_main_costs!$M$3,D384=4,vacation_home_main_costs!$M$4,D384=5,vacation_home_main_costs!$M$5,D384=6,vacation_home_main_costs!$M$6)</f>
        <v>34800</v>
      </c>
      <c r="S384" s="33">
        <f t="shared" si="20"/>
        <v>-3955.06</v>
      </c>
      <c r="T384" s="34" t="str">
        <f t="shared" si="3"/>
        <v>Prejuizo</v>
      </c>
    </row>
    <row r="385" ht="12.75" customHeight="1">
      <c r="A385" s="8">
        <v>4537332.0</v>
      </c>
      <c r="B385" s="30" t="s">
        <v>429</v>
      </c>
      <c r="C385" s="11">
        <v>109.0</v>
      </c>
      <c r="D385" s="24">
        <v>4.0</v>
      </c>
      <c r="E385" s="33">
        <f>Ocupacao_Calendario!B385*C385*31</f>
        <v>2128.77</v>
      </c>
      <c r="F385" s="33">
        <f>Ocupacao_Calendario!C385*C385*28</f>
        <v>2716.28</v>
      </c>
      <c r="G385" s="33">
        <f>Ocupacao_Calendario!D385*C385*31</f>
        <v>2736.99</v>
      </c>
      <c r="H385" s="33">
        <f>Ocupacao_Calendario!E385*C385*30</f>
        <v>2844.9</v>
      </c>
      <c r="I385" s="33">
        <f>Ocupacao_Calendario!F385*C385*31</f>
        <v>1486.76</v>
      </c>
      <c r="J385" s="33">
        <f>Ocupacao_Calendario!G385*C385*30</f>
        <v>3106.5</v>
      </c>
      <c r="K385" s="33">
        <f>Ocupacao_Calendario!H385*C385*31</f>
        <v>2466.67</v>
      </c>
      <c r="L385" s="33">
        <f>Ocupacao_Calendario!I385*C385*31</f>
        <v>2500.46</v>
      </c>
      <c r="M385" s="33">
        <f>Ocupacao_Calendario!J385*C385*30</f>
        <v>2517.9</v>
      </c>
      <c r="N385" s="33">
        <f>Ocupacao_Calendario!K385*C385*31</f>
        <v>2399.09</v>
      </c>
      <c r="O385" s="33">
        <f>Ocupacao_Calendario!L385*C385*30</f>
        <v>2648.7</v>
      </c>
      <c r="P385" s="33">
        <f>Ocupacao_Calendario!M385*C385*31</f>
        <v>3176.26</v>
      </c>
      <c r="Q385" s="33">
        <f t="shared" si="1"/>
        <v>30729.28</v>
      </c>
      <c r="R385" s="33">
        <f>IFS(D385=2,vacation_home_main_costs!$M$2,D385=3,vacation_home_main_costs!$M$3,D385=4,vacation_home_main_costs!$M$4,D385=5,vacation_home_main_costs!$M$5,D385=6,vacation_home_main_costs!$M$6)</f>
        <v>40660</v>
      </c>
      <c r="S385" s="33">
        <f t="shared" si="20"/>
        <v>-9930.72</v>
      </c>
      <c r="T385" s="34" t="str">
        <f t="shared" si="3"/>
        <v>Prejuizo</v>
      </c>
    </row>
    <row r="386" ht="12.75" customHeight="1">
      <c r="A386" s="8">
        <v>4777140.0</v>
      </c>
      <c r="B386" s="30" t="s">
        <v>430</v>
      </c>
      <c r="C386" s="11">
        <v>96.0</v>
      </c>
      <c r="D386" s="24">
        <v>4.0</v>
      </c>
      <c r="E386" s="33">
        <f>Ocupacao_Calendario!B386*C386*31</f>
        <v>2767.68</v>
      </c>
      <c r="F386" s="33">
        <f>Ocupacao_Calendario!C386*C386*28</f>
        <v>2096.64</v>
      </c>
      <c r="G386" s="33">
        <f>Ocupacao_Calendario!D386*C386*31</f>
        <v>1874.88</v>
      </c>
      <c r="H386" s="33">
        <f>Ocupacao_Calendario!E386*C386*30</f>
        <v>1785.6</v>
      </c>
      <c r="I386" s="33">
        <f>Ocupacao_Calendario!F386*C386*31</f>
        <v>1130.88</v>
      </c>
      <c r="J386" s="33">
        <f>Ocupacao_Calendario!G386*C386*30</f>
        <v>2044.8</v>
      </c>
      <c r="K386" s="33">
        <f>Ocupacao_Calendario!H386*C386*31</f>
        <v>2499.84</v>
      </c>
      <c r="L386" s="33">
        <f>Ocupacao_Calendario!I386*C386*31</f>
        <v>2232</v>
      </c>
      <c r="M386" s="33">
        <f>Ocupacao_Calendario!J386*C386*30</f>
        <v>2563.2</v>
      </c>
      <c r="N386" s="33">
        <f>Ocupacao_Calendario!K386*C386*31</f>
        <v>2529.6</v>
      </c>
      <c r="O386" s="33">
        <f>Ocupacao_Calendario!L386*C386*30</f>
        <v>2361.6</v>
      </c>
      <c r="P386" s="33">
        <f>Ocupacao_Calendario!M386*C386*31</f>
        <v>2708.16</v>
      </c>
      <c r="Q386" s="33">
        <f t="shared" si="1"/>
        <v>26594.88</v>
      </c>
      <c r="R386" s="33">
        <f>IFS(D386=2,vacation_home_main_costs!$M$2,D386=3,vacation_home_main_costs!$M$3,D386=4,vacation_home_main_costs!$M$4,D386=5,vacation_home_main_costs!$M$5,D386=6,vacation_home_main_costs!$M$6)</f>
        <v>40660</v>
      </c>
      <c r="S386" s="33">
        <f t="shared" si="20"/>
        <v>-14065.12</v>
      </c>
      <c r="T386" s="34" t="str">
        <f t="shared" si="3"/>
        <v>Prejuizo</v>
      </c>
    </row>
    <row r="387" ht="12.75" customHeight="1">
      <c r="A387" s="8">
        <v>5434459.0</v>
      </c>
      <c r="B387" s="30" t="s">
        <v>431</v>
      </c>
      <c r="C387" s="11">
        <v>96.0</v>
      </c>
      <c r="D387" s="24" t="s">
        <v>57</v>
      </c>
      <c r="E387" s="33">
        <f>Ocupacao_Calendario!B387*C387*31</f>
        <v>2023.68</v>
      </c>
      <c r="F387" s="33">
        <f>Ocupacao_Calendario!C387*C387*28</f>
        <v>2446.08</v>
      </c>
      <c r="G387" s="33">
        <f>Ocupacao_Calendario!D387*C387*31</f>
        <v>2291.52</v>
      </c>
      <c r="H387" s="33">
        <f>Ocupacao_Calendario!E387*C387*30</f>
        <v>1612.8</v>
      </c>
      <c r="I387" s="33">
        <f>Ocupacao_Calendario!F387*C387*31</f>
        <v>2172.48</v>
      </c>
      <c r="J387" s="33">
        <f>Ocupacao_Calendario!G387*C387*30</f>
        <v>2332.8</v>
      </c>
      <c r="K387" s="33">
        <f>Ocupacao_Calendario!H387*C387*31</f>
        <v>2112.96</v>
      </c>
      <c r="L387" s="33">
        <f>Ocupacao_Calendario!I387*C387*31</f>
        <v>2886.72</v>
      </c>
      <c r="M387" s="33">
        <f>Ocupacao_Calendario!J387*C387*30</f>
        <v>2534.4</v>
      </c>
      <c r="N387" s="33">
        <f>Ocupacao_Calendario!K387*C387*31</f>
        <v>2648.64</v>
      </c>
      <c r="O387" s="33">
        <f>Ocupacao_Calendario!L387*C387*30</f>
        <v>2793.6</v>
      </c>
      <c r="P387" s="33">
        <f>Ocupacao_Calendario!M387*C387*31</f>
        <v>2589.12</v>
      </c>
      <c r="Q387" s="33">
        <f t="shared" si="1"/>
        <v>28444.8</v>
      </c>
      <c r="R387" s="37" t="str">
        <f>IFS(D387=2,vacation_home_main_costs!$M$2,D387=3,vacation_home_main_costs!$M$3,D387=4,vacation_home_main_costs!$M$4,D387=5,vacation_home_main_costs!$M$5,D387=6,vacation_home_main_costs!$M$6)</f>
        <v>#N/A</v>
      </c>
      <c r="S387" s="38" t="s">
        <v>55</v>
      </c>
      <c r="T387" s="34" t="str">
        <f t="shared" si="3"/>
        <v>Lucro</v>
      </c>
    </row>
    <row r="388" ht="12.75" customHeight="1">
      <c r="A388" s="8">
        <v>6378125.0</v>
      </c>
      <c r="B388" s="30" t="s">
        <v>432</v>
      </c>
      <c r="C388" s="11">
        <v>80.0</v>
      </c>
      <c r="D388" s="24">
        <v>3.0</v>
      </c>
      <c r="E388" s="33">
        <f>Ocupacao_Calendario!B388*C388*31</f>
        <v>1736</v>
      </c>
      <c r="F388" s="33">
        <f>Ocupacao_Calendario!C388*C388*28</f>
        <v>1769.6</v>
      </c>
      <c r="G388" s="33">
        <f>Ocupacao_Calendario!D388*C388*31</f>
        <v>1562.4</v>
      </c>
      <c r="H388" s="33">
        <f>Ocupacao_Calendario!E388*C388*30</f>
        <v>1368</v>
      </c>
      <c r="I388" s="33">
        <f>Ocupacao_Calendario!F388*C388*31</f>
        <v>1860</v>
      </c>
      <c r="J388" s="33">
        <f>Ocupacao_Calendario!G388*C388*30</f>
        <v>1656</v>
      </c>
      <c r="K388" s="33">
        <f>Ocupacao_Calendario!H388*C388*31</f>
        <v>1736</v>
      </c>
      <c r="L388" s="33">
        <f>Ocupacao_Calendario!I388*C388*31</f>
        <v>2281.6</v>
      </c>
      <c r="M388" s="33">
        <f>Ocupacao_Calendario!J388*C388*30</f>
        <v>2256</v>
      </c>
      <c r="N388" s="33">
        <f>Ocupacao_Calendario!K388*C388*31</f>
        <v>2132.8</v>
      </c>
      <c r="O388" s="33">
        <f>Ocupacao_Calendario!L388*C388*30</f>
        <v>1728</v>
      </c>
      <c r="P388" s="33">
        <f>Ocupacao_Calendario!M388*C388*31</f>
        <v>1934.4</v>
      </c>
      <c r="Q388" s="33">
        <f t="shared" si="1"/>
        <v>22020.8</v>
      </c>
      <c r="R388" s="33">
        <f>IFS(D388=2,vacation_home_main_costs!$M$2,D388=3,vacation_home_main_costs!$M$3,D388=4,vacation_home_main_costs!$M$4,D388=5,vacation_home_main_costs!$M$5,D388=6,vacation_home_main_costs!$M$6)</f>
        <v>34800</v>
      </c>
      <c r="S388" s="33">
        <f t="shared" ref="S388:S395" si="21">Q388-R388</f>
        <v>-12779.2</v>
      </c>
      <c r="T388" s="34" t="str">
        <f t="shared" si="3"/>
        <v>Prejuizo</v>
      </c>
    </row>
    <row r="389" ht="12.75" customHeight="1">
      <c r="A389" s="8">
        <v>6747568.0</v>
      </c>
      <c r="B389" s="30" t="s">
        <v>433</v>
      </c>
      <c r="C389" s="11">
        <v>219.0</v>
      </c>
      <c r="D389" s="24">
        <v>5.0</v>
      </c>
      <c r="E389" s="33">
        <f>Ocupacao_Calendario!B389*C389*31</f>
        <v>6245.88</v>
      </c>
      <c r="F389" s="33">
        <f>Ocupacao_Calendario!C389*C389*28</f>
        <v>5212.2</v>
      </c>
      <c r="G389" s="33">
        <f>Ocupacao_Calendario!D389*C389*31</f>
        <v>4005.51</v>
      </c>
      <c r="H389" s="33">
        <f>Ocupacao_Calendario!E389*C389*30</f>
        <v>3285</v>
      </c>
      <c r="I389" s="33">
        <f>Ocupacao_Calendario!F389*C389*31</f>
        <v>5091.75</v>
      </c>
      <c r="J389" s="33">
        <f>Ocupacao_Calendario!G389*C389*30</f>
        <v>6241.5</v>
      </c>
      <c r="K389" s="33">
        <f>Ocupacao_Calendario!H389*C389*31</f>
        <v>5227.53</v>
      </c>
      <c r="L389" s="33">
        <f>Ocupacao_Calendario!I389*C389*31</f>
        <v>5702.76</v>
      </c>
      <c r="M389" s="33">
        <f>Ocupacao_Calendario!J389*C389*30</f>
        <v>6372.9</v>
      </c>
      <c r="N389" s="33">
        <f>Ocupacao_Calendario!K389*C389*31</f>
        <v>5363.31</v>
      </c>
      <c r="O389" s="33">
        <f>Ocupacao_Calendario!L389*C389*30</f>
        <v>5058.9</v>
      </c>
      <c r="P389" s="33">
        <f>Ocupacao_Calendario!M389*C389*31</f>
        <v>6245.88</v>
      </c>
      <c r="Q389" s="33">
        <f t="shared" si="1"/>
        <v>64053.12</v>
      </c>
      <c r="R389" s="33">
        <f>IFS(D389=2,vacation_home_main_costs!$M$2,D389=3,vacation_home_main_costs!$M$3,D389=4,vacation_home_main_costs!$M$4,D389=5,vacation_home_main_costs!$M$5,D389=6,vacation_home_main_costs!$M$6)</f>
        <v>45400</v>
      </c>
      <c r="S389" s="33">
        <f t="shared" si="21"/>
        <v>18653.12</v>
      </c>
      <c r="T389" s="34" t="str">
        <f t="shared" si="3"/>
        <v>Lucro</v>
      </c>
    </row>
    <row r="390" ht="12.75" customHeight="1">
      <c r="A390" s="8">
        <v>7997816.0</v>
      </c>
      <c r="B390" s="30" t="s">
        <v>434</v>
      </c>
      <c r="C390" s="11">
        <v>100.0</v>
      </c>
      <c r="D390" s="24">
        <v>4.0</v>
      </c>
      <c r="E390" s="33">
        <f>Ocupacao_Calendario!B390*C390*31</f>
        <v>2852</v>
      </c>
      <c r="F390" s="33">
        <f>Ocupacao_Calendario!C390*C390*28</f>
        <v>2072</v>
      </c>
      <c r="G390" s="33">
        <f>Ocupacao_Calendario!D390*C390*31</f>
        <v>1705</v>
      </c>
      <c r="H390" s="33">
        <f>Ocupacao_Calendario!E390*C390*30</f>
        <v>1710</v>
      </c>
      <c r="I390" s="33">
        <f>Ocupacao_Calendario!F390*C390*31</f>
        <v>2108</v>
      </c>
      <c r="J390" s="33">
        <f>Ocupacao_Calendario!G390*C390*30</f>
        <v>2130</v>
      </c>
      <c r="K390" s="33">
        <f>Ocupacao_Calendario!H390*C390*31</f>
        <v>2511</v>
      </c>
      <c r="L390" s="33">
        <f>Ocupacao_Calendario!I390*C390*31</f>
        <v>2821</v>
      </c>
      <c r="M390" s="33">
        <f>Ocupacao_Calendario!J390*C390*30</f>
        <v>2670</v>
      </c>
      <c r="N390" s="33">
        <f>Ocupacao_Calendario!K390*C390*31</f>
        <v>3069</v>
      </c>
      <c r="O390" s="33">
        <f>Ocupacao_Calendario!L390*C390*30</f>
        <v>2430</v>
      </c>
      <c r="P390" s="33">
        <f>Ocupacao_Calendario!M390*C390*31</f>
        <v>2480</v>
      </c>
      <c r="Q390" s="33">
        <f t="shared" si="1"/>
        <v>28558</v>
      </c>
      <c r="R390" s="33">
        <f>IFS(D390=2,vacation_home_main_costs!$M$2,D390=3,vacation_home_main_costs!$M$3,D390=4,vacation_home_main_costs!$M$4,D390=5,vacation_home_main_costs!$M$5,D390=6,vacation_home_main_costs!$M$6)</f>
        <v>40660</v>
      </c>
      <c r="S390" s="33">
        <f t="shared" si="21"/>
        <v>-12102</v>
      </c>
      <c r="T390" s="34" t="str">
        <f t="shared" si="3"/>
        <v>Prejuizo</v>
      </c>
    </row>
    <row r="391" ht="12.75" customHeight="1">
      <c r="A391" s="8">
        <v>5606473.0</v>
      </c>
      <c r="B391" s="30" t="s">
        <v>435</v>
      </c>
      <c r="C391" s="11">
        <v>60.0</v>
      </c>
      <c r="D391" s="24">
        <v>4.0</v>
      </c>
      <c r="E391" s="33">
        <f>Ocupacao_Calendario!B391*C391*31</f>
        <v>1134.6</v>
      </c>
      <c r="F391" s="33">
        <f>Ocupacao_Calendario!C391*C391*28</f>
        <v>1125.6</v>
      </c>
      <c r="G391" s="33">
        <f>Ocupacao_Calendario!D391*C391*31</f>
        <v>1097.4</v>
      </c>
      <c r="H391" s="33">
        <f>Ocupacao_Calendario!E391*C391*30</f>
        <v>1620</v>
      </c>
      <c r="I391" s="33">
        <f>Ocupacao_Calendario!F391*C391*31</f>
        <v>1116</v>
      </c>
      <c r="J391" s="33">
        <f>Ocupacao_Calendario!G391*C391*30</f>
        <v>1656</v>
      </c>
      <c r="K391" s="33">
        <f>Ocupacao_Calendario!H391*C391*31</f>
        <v>1767</v>
      </c>
      <c r="L391" s="33">
        <f>Ocupacao_Calendario!I391*C391*31</f>
        <v>1785.6</v>
      </c>
      <c r="M391" s="33">
        <f>Ocupacao_Calendario!J391*C391*30</f>
        <v>1494</v>
      </c>
      <c r="N391" s="33">
        <f>Ocupacao_Calendario!K391*C391*31</f>
        <v>1581</v>
      </c>
      <c r="O391" s="33">
        <f>Ocupacao_Calendario!L391*C391*30</f>
        <v>1404</v>
      </c>
      <c r="P391" s="33">
        <f>Ocupacao_Calendario!M391*C391*31</f>
        <v>1748.4</v>
      </c>
      <c r="Q391" s="33">
        <f t="shared" si="1"/>
        <v>17529.6</v>
      </c>
      <c r="R391" s="33">
        <f>IFS(D391=2,vacation_home_main_costs!$M$2,D391=3,vacation_home_main_costs!$M$3,D391=4,vacation_home_main_costs!$M$4,D391=5,vacation_home_main_costs!$M$5,D391=6,vacation_home_main_costs!$M$6)</f>
        <v>40660</v>
      </c>
      <c r="S391" s="33">
        <f t="shared" si="21"/>
        <v>-23130.4</v>
      </c>
      <c r="T391" s="34" t="str">
        <f t="shared" si="3"/>
        <v>Prejuizo</v>
      </c>
    </row>
    <row r="392" ht="12.75" customHeight="1">
      <c r="A392" s="8">
        <v>1.235028E7</v>
      </c>
      <c r="B392" s="30" t="s">
        <v>436</v>
      </c>
      <c r="C392" s="11">
        <v>76.0</v>
      </c>
      <c r="D392" s="24">
        <v>5.0</v>
      </c>
      <c r="E392" s="33">
        <f>Ocupacao_Calendario!B392*C392*31</f>
        <v>2120.4</v>
      </c>
      <c r="F392" s="33">
        <f>Ocupacao_Calendario!C392*C392*28</f>
        <v>1510.88</v>
      </c>
      <c r="G392" s="33">
        <f>Ocupacao_Calendario!D392*C392*31</f>
        <v>1743.44</v>
      </c>
      <c r="H392" s="33">
        <f>Ocupacao_Calendario!E392*C392*30</f>
        <v>1892.4</v>
      </c>
      <c r="I392" s="33">
        <f>Ocupacao_Calendario!F392*C392*31</f>
        <v>1484.28</v>
      </c>
      <c r="J392" s="33">
        <f>Ocupacao_Calendario!G392*C392*30</f>
        <v>2188.8</v>
      </c>
      <c r="K392" s="33">
        <f>Ocupacao_Calendario!H392*C392*31</f>
        <v>2143.96</v>
      </c>
      <c r="L392" s="33">
        <f>Ocupacao_Calendario!I392*C392*31</f>
        <v>1979.04</v>
      </c>
      <c r="M392" s="33">
        <f>Ocupacao_Calendario!J392*C392*30</f>
        <v>1801.2</v>
      </c>
      <c r="N392" s="33">
        <f>Ocupacao_Calendario!K392*C392*31</f>
        <v>2143.96</v>
      </c>
      <c r="O392" s="33">
        <f>Ocupacao_Calendario!L392*C392*30</f>
        <v>1801.2</v>
      </c>
      <c r="P392" s="33">
        <f>Ocupacao_Calendario!M392*C392*31</f>
        <v>1696.32</v>
      </c>
      <c r="Q392" s="33">
        <f t="shared" si="1"/>
        <v>22505.88</v>
      </c>
      <c r="R392" s="33">
        <f>IFS(D392=2,vacation_home_main_costs!$M$2,D392=3,vacation_home_main_costs!$M$3,D392=4,vacation_home_main_costs!$M$4,D392=5,vacation_home_main_costs!$M$5,D392=6,vacation_home_main_costs!$M$6)</f>
        <v>45400</v>
      </c>
      <c r="S392" s="33">
        <f t="shared" si="21"/>
        <v>-22894.12</v>
      </c>
      <c r="T392" s="34" t="str">
        <f t="shared" si="3"/>
        <v>Prejuizo</v>
      </c>
    </row>
    <row r="393" ht="12.75" customHeight="1">
      <c r="A393" s="8">
        <v>5597793.0</v>
      </c>
      <c r="B393" s="30" t="s">
        <v>437</v>
      </c>
      <c r="C393" s="11">
        <v>100.0</v>
      </c>
      <c r="D393" s="24">
        <v>3.0</v>
      </c>
      <c r="E393" s="33">
        <f>Ocupacao_Calendario!B393*C393*31</f>
        <v>2170</v>
      </c>
      <c r="F393" s="33">
        <f>Ocupacao_Calendario!C393*C393*28</f>
        <v>2268</v>
      </c>
      <c r="G393" s="33">
        <f>Ocupacao_Calendario!D393*C393*31</f>
        <v>2325</v>
      </c>
      <c r="H393" s="33">
        <f>Ocupacao_Calendario!E393*C393*30</f>
        <v>1830</v>
      </c>
      <c r="I393" s="33">
        <f>Ocupacao_Calendario!F393*C393*31</f>
        <v>2294</v>
      </c>
      <c r="J393" s="33">
        <f>Ocupacao_Calendario!G393*C393*30</f>
        <v>2190</v>
      </c>
      <c r="K393" s="33">
        <f>Ocupacao_Calendario!H393*C393*31</f>
        <v>2604</v>
      </c>
      <c r="L393" s="33">
        <f>Ocupacao_Calendario!I393*C393*31</f>
        <v>3100</v>
      </c>
      <c r="M393" s="33">
        <f>Ocupacao_Calendario!J393*C393*30</f>
        <v>3000</v>
      </c>
      <c r="N393" s="33">
        <f>Ocupacao_Calendario!K393*C393*31</f>
        <v>2728</v>
      </c>
      <c r="O393" s="33">
        <f>Ocupacao_Calendario!L393*C393*30</f>
        <v>2700</v>
      </c>
      <c r="P393" s="33">
        <f>Ocupacao_Calendario!M393*C393*31</f>
        <v>3069</v>
      </c>
      <c r="Q393" s="33">
        <f t="shared" si="1"/>
        <v>30278</v>
      </c>
      <c r="R393" s="33">
        <f>IFS(D393=2,vacation_home_main_costs!$M$2,D393=3,vacation_home_main_costs!$M$3,D393=4,vacation_home_main_costs!$M$4,D393=5,vacation_home_main_costs!$M$5,D393=6,vacation_home_main_costs!$M$6)</f>
        <v>34800</v>
      </c>
      <c r="S393" s="33">
        <f t="shared" si="21"/>
        <v>-4522</v>
      </c>
      <c r="T393" s="34" t="str">
        <f t="shared" si="3"/>
        <v>Prejuizo</v>
      </c>
    </row>
    <row r="394" ht="12.75" customHeight="1">
      <c r="A394" s="8">
        <v>7965178.0</v>
      </c>
      <c r="B394" s="30" t="s">
        <v>438</v>
      </c>
      <c r="C394" s="11">
        <v>106.0</v>
      </c>
      <c r="D394" s="24">
        <v>4.0</v>
      </c>
      <c r="E394" s="33">
        <f>Ocupacao_Calendario!B394*C394*31</f>
        <v>2497.36</v>
      </c>
      <c r="F394" s="33">
        <f>Ocupacao_Calendario!C394*C394*28</f>
        <v>2611.84</v>
      </c>
      <c r="G394" s="33">
        <f>Ocupacao_Calendario!D394*C394*31</f>
        <v>2858.82</v>
      </c>
      <c r="H394" s="33">
        <f>Ocupacao_Calendario!E394*C394*30</f>
        <v>2416.8</v>
      </c>
      <c r="I394" s="33">
        <f>Ocupacao_Calendario!F394*C394*31</f>
        <v>2497.36</v>
      </c>
      <c r="J394" s="33">
        <f>Ocupacao_Calendario!G394*C394*30</f>
        <v>2194.2</v>
      </c>
      <c r="K394" s="33">
        <f>Ocupacao_Calendario!H394*C394*31</f>
        <v>3088.84</v>
      </c>
      <c r="L394" s="33">
        <f>Ocupacao_Calendario!I394*C394*31</f>
        <v>2990.26</v>
      </c>
      <c r="M394" s="33">
        <f>Ocupacao_Calendario!J394*C394*30</f>
        <v>2353.2</v>
      </c>
      <c r="N394" s="33">
        <f>Ocupacao_Calendario!K394*C394*31</f>
        <v>3154.56</v>
      </c>
      <c r="O394" s="33">
        <f>Ocupacao_Calendario!L394*C394*30</f>
        <v>3052.8</v>
      </c>
      <c r="P394" s="33">
        <f>Ocupacao_Calendario!M394*C394*31</f>
        <v>3023.12</v>
      </c>
      <c r="Q394" s="33">
        <f t="shared" si="1"/>
        <v>32739.16</v>
      </c>
      <c r="R394" s="33">
        <f>IFS(D394=2,vacation_home_main_costs!$M$2,D394=3,vacation_home_main_costs!$M$3,D394=4,vacation_home_main_costs!$M$4,D394=5,vacation_home_main_costs!$M$5,D394=6,vacation_home_main_costs!$M$6)</f>
        <v>40660</v>
      </c>
      <c r="S394" s="33">
        <f t="shared" si="21"/>
        <v>-7920.84</v>
      </c>
      <c r="T394" s="34" t="str">
        <f t="shared" si="3"/>
        <v>Prejuizo</v>
      </c>
    </row>
    <row r="395" ht="12.75" customHeight="1">
      <c r="A395" s="8">
        <v>1.1371001E7</v>
      </c>
      <c r="B395" s="30" t="s">
        <v>439</v>
      </c>
      <c r="C395" s="11">
        <v>75.0</v>
      </c>
      <c r="D395" s="24">
        <v>4.0</v>
      </c>
      <c r="E395" s="33">
        <f>Ocupacao_Calendario!B395*C395*31</f>
        <v>1441.5</v>
      </c>
      <c r="F395" s="33">
        <f>Ocupacao_Calendario!C395*C395*28</f>
        <v>1932</v>
      </c>
      <c r="G395" s="33">
        <f>Ocupacao_Calendario!D395*C395*31</f>
        <v>1581</v>
      </c>
      <c r="H395" s="33">
        <f>Ocupacao_Calendario!E395*C395*30</f>
        <v>1912.5</v>
      </c>
      <c r="I395" s="33">
        <f>Ocupacao_Calendario!F395*C395*31</f>
        <v>1581</v>
      </c>
      <c r="J395" s="33">
        <f>Ocupacao_Calendario!G395*C395*30</f>
        <v>1485</v>
      </c>
      <c r="K395" s="33">
        <f>Ocupacao_Calendario!H395*C395*31</f>
        <v>2255.25</v>
      </c>
      <c r="L395" s="33">
        <f>Ocupacao_Calendario!I395*C395*31</f>
        <v>1999.5</v>
      </c>
      <c r="M395" s="33">
        <f>Ocupacao_Calendario!J395*C395*30</f>
        <v>1800</v>
      </c>
      <c r="N395" s="33">
        <f>Ocupacao_Calendario!K395*C395*31</f>
        <v>2115.75</v>
      </c>
      <c r="O395" s="33">
        <f>Ocupacao_Calendario!L395*C395*30</f>
        <v>1800</v>
      </c>
      <c r="P395" s="33">
        <f>Ocupacao_Calendario!M395*C395*31</f>
        <v>1581</v>
      </c>
      <c r="Q395" s="33">
        <f t="shared" si="1"/>
        <v>21484.5</v>
      </c>
      <c r="R395" s="33">
        <f>IFS(D395=2,vacation_home_main_costs!$M$2,D395=3,vacation_home_main_costs!$M$3,D395=4,vacation_home_main_costs!$M$4,D395=5,vacation_home_main_costs!$M$5,D395=6,vacation_home_main_costs!$M$6)</f>
        <v>40660</v>
      </c>
      <c r="S395" s="33">
        <f t="shared" si="21"/>
        <v>-19175.5</v>
      </c>
      <c r="T395" s="34" t="str">
        <f t="shared" si="3"/>
        <v>Prejuizo</v>
      </c>
    </row>
    <row r="396" ht="12.75" customHeight="1">
      <c r="A396" s="8">
        <v>1.1654866E7</v>
      </c>
      <c r="B396" s="30" t="s">
        <v>440</v>
      </c>
      <c r="C396" s="11">
        <v>350.0</v>
      </c>
      <c r="D396" s="24">
        <v>7.0</v>
      </c>
      <c r="E396" s="33">
        <f>Ocupacao_Calendario!B396*C396*31</f>
        <v>9114</v>
      </c>
      <c r="F396" s="33">
        <f>Ocupacao_Calendario!C396*C396*28</f>
        <v>9310</v>
      </c>
      <c r="G396" s="33">
        <f>Ocupacao_Calendario!D396*C396*31</f>
        <v>6076</v>
      </c>
      <c r="H396" s="33">
        <f>Ocupacao_Calendario!E396*C396*30</f>
        <v>5880</v>
      </c>
      <c r="I396" s="33">
        <f>Ocupacao_Calendario!F396*C396*31</f>
        <v>5208</v>
      </c>
      <c r="J396" s="33">
        <f>Ocupacao_Calendario!G396*C396*30</f>
        <v>9765</v>
      </c>
      <c r="K396" s="33">
        <f>Ocupacao_Calendario!H396*C396*31</f>
        <v>8571.5</v>
      </c>
      <c r="L396" s="33">
        <f>Ocupacao_Calendario!I396*C396*31</f>
        <v>10090.5</v>
      </c>
      <c r="M396" s="33">
        <f>Ocupacao_Calendario!J396*C396*30</f>
        <v>9765</v>
      </c>
      <c r="N396" s="33">
        <f>Ocupacao_Calendario!K396*C396*31</f>
        <v>9765</v>
      </c>
      <c r="O396" s="33">
        <f>Ocupacao_Calendario!L396*C396*30</f>
        <v>9135</v>
      </c>
      <c r="P396" s="33">
        <f>Ocupacao_Calendario!M396*C396*31</f>
        <v>8246</v>
      </c>
      <c r="Q396" s="33">
        <f t="shared" si="1"/>
        <v>100926</v>
      </c>
      <c r="R396" s="37" t="str">
        <f>IFS(D396=2,vacation_home_main_costs!$M$2,D396=3,vacation_home_main_costs!$M$3,D396=4,vacation_home_main_costs!$M$4,D396=5,vacation_home_main_costs!$M$5,D396=6,vacation_home_main_costs!$M$6)</f>
        <v>#N/A</v>
      </c>
      <c r="S396" s="38" t="s">
        <v>55</v>
      </c>
      <c r="T396" s="34" t="str">
        <f t="shared" si="3"/>
        <v>Lucro</v>
      </c>
    </row>
    <row r="397" ht="12.75" customHeight="1">
      <c r="A397" s="8">
        <v>1.7779795E7</v>
      </c>
      <c r="B397" s="30" t="s">
        <v>441</v>
      </c>
      <c r="C397" s="11">
        <v>90.0</v>
      </c>
      <c r="D397" s="24">
        <v>4.0</v>
      </c>
      <c r="E397" s="33">
        <f>Ocupacao_Calendario!B397*C397*31</f>
        <v>2176.2</v>
      </c>
      <c r="F397" s="33">
        <f>Ocupacao_Calendario!C397*C397*28</f>
        <v>2368.8</v>
      </c>
      <c r="G397" s="33">
        <f>Ocupacao_Calendario!D397*C397*31</f>
        <v>1283.4</v>
      </c>
      <c r="H397" s="33">
        <f>Ocupacao_Calendario!E397*C397*30</f>
        <v>1701</v>
      </c>
      <c r="I397" s="33">
        <f>Ocupacao_Calendario!F397*C397*31</f>
        <v>1450.8</v>
      </c>
      <c r="J397" s="33">
        <f>Ocupacao_Calendario!G397*C397*30</f>
        <v>2295</v>
      </c>
      <c r="K397" s="33">
        <f>Ocupacao_Calendario!H397*C397*31</f>
        <v>2594.7</v>
      </c>
      <c r="L397" s="33">
        <f>Ocupacao_Calendario!I397*C397*31</f>
        <v>2483.1</v>
      </c>
      <c r="M397" s="33">
        <f>Ocupacao_Calendario!J397*C397*30</f>
        <v>2160</v>
      </c>
      <c r="N397" s="33">
        <f>Ocupacao_Calendario!K397*C397*31</f>
        <v>2232</v>
      </c>
      <c r="O397" s="33">
        <f>Ocupacao_Calendario!L397*C397*30</f>
        <v>2457</v>
      </c>
      <c r="P397" s="33">
        <f>Ocupacao_Calendario!M397*C397*31</f>
        <v>2287.8</v>
      </c>
      <c r="Q397" s="33">
        <f t="shared" si="1"/>
        <v>25489.8</v>
      </c>
      <c r="R397" s="33">
        <f>IFS(D397=2,vacation_home_main_costs!$M$2,D397=3,vacation_home_main_costs!$M$3,D397=4,vacation_home_main_costs!$M$4,D397=5,vacation_home_main_costs!$M$5,D397=6,vacation_home_main_costs!$M$6)</f>
        <v>40660</v>
      </c>
      <c r="S397" s="33">
        <f t="shared" ref="S397:S410" si="22">Q397-R397</f>
        <v>-15170.2</v>
      </c>
      <c r="T397" s="34" t="str">
        <f t="shared" si="3"/>
        <v>Prejuizo</v>
      </c>
    </row>
    <row r="398" ht="12.75" customHeight="1">
      <c r="A398" s="8">
        <v>2.1332427E7</v>
      </c>
      <c r="B398" s="30" t="s">
        <v>442</v>
      </c>
      <c r="C398" s="11">
        <v>120.0</v>
      </c>
      <c r="D398" s="24">
        <v>4.0</v>
      </c>
      <c r="E398" s="33">
        <f>Ocupacao_Calendario!B398*C398*31</f>
        <v>3087.6</v>
      </c>
      <c r="F398" s="33">
        <f>Ocupacao_Calendario!C398*C398*28</f>
        <v>2419.2</v>
      </c>
      <c r="G398" s="33">
        <f>Ocupacao_Calendario!D398*C398*31</f>
        <v>2194.8</v>
      </c>
      <c r="H398" s="33">
        <f>Ocupacao_Calendario!E398*C398*30</f>
        <v>1692</v>
      </c>
      <c r="I398" s="33">
        <f>Ocupacao_Calendario!F398*C398*31</f>
        <v>1860</v>
      </c>
      <c r="J398" s="33">
        <f>Ocupacao_Calendario!G398*C398*30</f>
        <v>3276</v>
      </c>
      <c r="K398" s="33">
        <f>Ocupacao_Calendario!H398*C398*31</f>
        <v>3236.4</v>
      </c>
      <c r="L398" s="33">
        <f>Ocupacao_Calendario!I398*C398*31</f>
        <v>2938.8</v>
      </c>
      <c r="M398" s="33">
        <f>Ocupacao_Calendario!J398*C398*30</f>
        <v>2880</v>
      </c>
      <c r="N398" s="33">
        <f>Ocupacao_Calendario!K398*C398*31</f>
        <v>2827.2</v>
      </c>
      <c r="O398" s="33">
        <f>Ocupacao_Calendario!L398*C398*30</f>
        <v>2880</v>
      </c>
      <c r="P398" s="33">
        <f>Ocupacao_Calendario!M398*C398*31</f>
        <v>3534</v>
      </c>
      <c r="Q398" s="33">
        <f t="shared" si="1"/>
        <v>32826</v>
      </c>
      <c r="R398" s="33">
        <f>IFS(D398=2,vacation_home_main_costs!$M$2,D398=3,vacation_home_main_costs!$M$3,D398=4,vacation_home_main_costs!$M$4,D398=5,vacation_home_main_costs!$M$5,D398=6,vacation_home_main_costs!$M$6)</f>
        <v>40660</v>
      </c>
      <c r="S398" s="33">
        <f t="shared" si="22"/>
        <v>-7834</v>
      </c>
      <c r="T398" s="34" t="str">
        <f t="shared" si="3"/>
        <v>Prejuizo</v>
      </c>
    </row>
    <row r="399" ht="12.75" customHeight="1">
      <c r="A399" s="8">
        <v>1.1203116E7</v>
      </c>
      <c r="B399" s="30" t="s">
        <v>443</v>
      </c>
      <c r="C399" s="11">
        <v>150.0</v>
      </c>
      <c r="D399" s="24">
        <v>2.0</v>
      </c>
      <c r="E399" s="33">
        <f>Ocupacao_Calendario!B399*C399*31</f>
        <v>4510.5</v>
      </c>
      <c r="F399" s="33">
        <f>Ocupacao_Calendario!C399*C399*28</f>
        <v>4200</v>
      </c>
      <c r="G399" s="33">
        <f>Ocupacao_Calendario!D399*C399*31</f>
        <v>2139</v>
      </c>
      <c r="H399" s="33">
        <f>Ocupacao_Calendario!E399*C399*30</f>
        <v>2745</v>
      </c>
      <c r="I399" s="33">
        <f>Ocupacao_Calendario!F399*C399*31</f>
        <v>2743.5</v>
      </c>
      <c r="J399" s="33">
        <f>Ocupacao_Calendario!G399*C399*30</f>
        <v>3780</v>
      </c>
      <c r="K399" s="33">
        <f>Ocupacao_Calendario!H399*C399*31</f>
        <v>4603.5</v>
      </c>
      <c r="L399" s="33">
        <f>Ocupacao_Calendario!I399*C399*31</f>
        <v>3487.5</v>
      </c>
      <c r="M399" s="33">
        <f>Ocupacao_Calendario!J399*C399*30</f>
        <v>4455</v>
      </c>
      <c r="N399" s="33">
        <f>Ocupacao_Calendario!K399*C399*31</f>
        <v>4603.5</v>
      </c>
      <c r="O399" s="33">
        <f>Ocupacao_Calendario!L399*C399*30</f>
        <v>4050</v>
      </c>
      <c r="P399" s="33">
        <f>Ocupacao_Calendario!M399*C399*31</f>
        <v>3813</v>
      </c>
      <c r="Q399" s="33">
        <f t="shared" si="1"/>
        <v>45130.5</v>
      </c>
      <c r="R399" s="33">
        <f>IFS(D399=2,vacation_home_main_costs!$M$2,D399=3,vacation_home_main_costs!$M$3,D399=4,vacation_home_main_costs!$M$4,D399=5,vacation_home_main_costs!$M$5,D399=6,vacation_home_main_costs!$M$6)</f>
        <v>31100</v>
      </c>
      <c r="S399" s="33">
        <f t="shared" si="22"/>
        <v>14030.5</v>
      </c>
      <c r="T399" s="34" t="str">
        <f t="shared" si="3"/>
        <v>Lucro</v>
      </c>
    </row>
    <row r="400" ht="12.75" customHeight="1">
      <c r="A400" s="8">
        <v>1.7591776E7</v>
      </c>
      <c r="B400" s="30" t="s">
        <v>444</v>
      </c>
      <c r="C400" s="11">
        <v>100.0</v>
      </c>
      <c r="D400" s="24">
        <v>3.0</v>
      </c>
      <c r="E400" s="33">
        <f>Ocupacao_Calendario!B400*C400*31</f>
        <v>2387</v>
      </c>
      <c r="F400" s="33">
        <f>Ocupacao_Calendario!C400*C400*28</f>
        <v>1876</v>
      </c>
      <c r="G400" s="33">
        <f>Ocupacao_Calendario!D400*C400*31</f>
        <v>1550</v>
      </c>
      <c r="H400" s="33">
        <f>Ocupacao_Calendario!E400*C400*30</f>
        <v>2490</v>
      </c>
      <c r="I400" s="33">
        <f>Ocupacao_Calendario!F400*C400*31</f>
        <v>2170</v>
      </c>
      <c r="J400" s="33">
        <f>Ocupacao_Calendario!G400*C400*30</f>
        <v>2160</v>
      </c>
      <c r="K400" s="33">
        <f>Ocupacao_Calendario!H400*C400*31</f>
        <v>2201</v>
      </c>
      <c r="L400" s="33">
        <f>Ocupacao_Calendario!I400*C400*31</f>
        <v>2325</v>
      </c>
      <c r="M400" s="33">
        <f>Ocupacao_Calendario!J400*C400*30</f>
        <v>2850</v>
      </c>
      <c r="N400" s="33">
        <f>Ocupacao_Calendario!K400*C400*31</f>
        <v>2821</v>
      </c>
      <c r="O400" s="33">
        <f>Ocupacao_Calendario!L400*C400*30</f>
        <v>2940</v>
      </c>
      <c r="P400" s="33">
        <f>Ocupacao_Calendario!M400*C400*31</f>
        <v>2449</v>
      </c>
      <c r="Q400" s="33">
        <f t="shared" si="1"/>
        <v>28219</v>
      </c>
      <c r="R400" s="33">
        <f>IFS(D400=2,vacation_home_main_costs!$M$2,D400=3,vacation_home_main_costs!$M$3,D400=4,vacation_home_main_costs!$M$4,D400=5,vacation_home_main_costs!$M$5,D400=6,vacation_home_main_costs!$M$6)</f>
        <v>34800</v>
      </c>
      <c r="S400" s="33">
        <f t="shared" si="22"/>
        <v>-6581</v>
      </c>
      <c r="T400" s="34" t="str">
        <f t="shared" si="3"/>
        <v>Prejuizo</v>
      </c>
    </row>
    <row r="401" ht="12.75" customHeight="1">
      <c r="A401" s="8">
        <v>1.8525733E7</v>
      </c>
      <c r="B401" s="30" t="s">
        <v>445</v>
      </c>
      <c r="C401" s="11">
        <v>169.0</v>
      </c>
      <c r="D401" s="24">
        <v>4.0</v>
      </c>
      <c r="E401" s="33">
        <f>Ocupacao_Calendario!B401*C401*31</f>
        <v>4243.59</v>
      </c>
      <c r="F401" s="33">
        <f>Ocupacao_Calendario!C401*C401*28</f>
        <v>3170.44</v>
      </c>
      <c r="G401" s="33">
        <f>Ocupacao_Calendario!D401*C401*31</f>
        <v>3614.91</v>
      </c>
      <c r="H401" s="33">
        <f>Ocupacao_Calendario!E401*C401*30</f>
        <v>2737.8</v>
      </c>
      <c r="I401" s="33">
        <f>Ocupacao_Calendario!F401*C401*31</f>
        <v>3876.86</v>
      </c>
      <c r="J401" s="33">
        <f>Ocupacao_Calendario!G401*C401*30</f>
        <v>4765.8</v>
      </c>
      <c r="K401" s="33">
        <f>Ocupacao_Calendario!H401*C401*31</f>
        <v>4400.76</v>
      </c>
      <c r="L401" s="33">
        <f>Ocupacao_Calendario!I401*C401*31</f>
        <v>4453.15</v>
      </c>
      <c r="M401" s="33">
        <f>Ocupacao_Calendario!J401*C401*30</f>
        <v>3954.6</v>
      </c>
      <c r="N401" s="33">
        <f>Ocupacao_Calendario!K401*C401*31</f>
        <v>4767.49</v>
      </c>
      <c r="O401" s="33">
        <f>Ocupacao_Calendario!L401*C401*30</f>
        <v>4157.4</v>
      </c>
      <c r="P401" s="33">
        <f>Ocupacao_Calendario!M401*C401*31</f>
        <v>4243.59</v>
      </c>
      <c r="Q401" s="33">
        <f t="shared" si="1"/>
        <v>48386.39</v>
      </c>
      <c r="R401" s="33">
        <f>IFS(D401=2,vacation_home_main_costs!$M$2,D401=3,vacation_home_main_costs!$M$3,D401=4,vacation_home_main_costs!$M$4,D401=5,vacation_home_main_costs!$M$5,D401=6,vacation_home_main_costs!$M$6)</f>
        <v>40660</v>
      </c>
      <c r="S401" s="33">
        <f t="shared" si="22"/>
        <v>7726.39</v>
      </c>
      <c r="T401" s="34" t="str">
        <f t="shared" si="3"/>
        <v>Lucro</v>
      </c>
    </row>
    <row r="402" ht="12.75" customHeight="1">
      <c r="A402" s="8">
        <v>6332230.0</v>
      </c>
      <c r="B402" s="30" t="s">
        <v>446</v>
      </c>
      <c r="C402" s="11">
        <v>105.0</v>
      </c>
      <c r="D402" s="24">
        <v>3.0</v>
      </c>
      <c r="E402" s="33">
        <f>Ocupacao_Calendario!B402*C402*31</f>
        <v>3092.25</v>
      </c>
      <c r="F402" s="33">
        <f>Ocupacao_Calendario!C402*C402*28</f>
        <v>2440.2</v>
      </c>
      <c r="G402" s="33">
        <f>Ocupacao_Calendario!D402*C402*31</f>
        <v>2050.65</v>
      </c>
      <c r="H402" s="33">
        <f>Ocupacao_Calendario!E402*C402*30</f>
        <v>2205</v>
      </c>
      <c r="I402" s="33">
        <f>Ocupacao_Calendario!F402*C402*31</f>
        <v>2180.85</v>
      </c>
      <c r="J402" s="33">
        <f>Ocupacao_Calendario!G402*C402*30</f>
        <v>2488.5</v>
      </c>
      <c r="K402" s="33">
        <f>Ocupacao_Calendario!H402*C402*31</f>
        <v>2799.3</v>
      </c>
      <c r="L402" s="33">
        <f>Ocupacao_Calendario!I402*C402*31</f>
        <v>3124.8</v>
      </c>
      <c r="M402" s="33">
        <f>Ocupacao_Calendario!J402*C402*30</f>
        <v>2457</v>
      </c>
      <c r="N402" s="33">
        <f>Ocupacao_Calendario!K402*C402*31</f>
        <v>3059.7</v>
      </c>
      <c r="O402" s="33">
        <f>Ocupacao_Calendario!L402*C402*30</f>
        <v>2740.5</v>
      </c>
      <c r="P402" s="33">
        <f>Ocupacao_Calendario!M402*C402*31</f>
        <v>2799.3</v>
      </c>
      <c r="Q402" s="33">
        <f t="shared" si="1"/>
        <v>31438.05</v>
      </c>
      <c r="R402" s="33">
        <f>IFS(D402=2,vacation_home_main_costs!$M$2,D402=3,vacation_home_main_costs!$M$3,D402=4,vacation_home_main_costs!$M$4,D402=5,vacation_home_main_costs!$M$5,D402=6,vacation_home_main_costs!$M$6)</f>
        <v>34800</v>
      </c>
      <c r="S402" s="33">
        <f t="shared" si="22"/>
        <v>-3361.95</v>
      </c>
      <c r="T402" s="34" t="str">
        <f t="shared" si="3"/>
        <v>Prejuizo</v>
      </c>
    </row>
    <row r="403" ht="12.75" customHeight="1">
      <c r="A403" s="8">
        <v>6569956.0</v>
      </c>
      <c r="B403" s="30" t="s">
        <v>447</v>
      </c>
      <c r="C403" s="11">
        <v>80.0</v>
      </c>
      <c r="D403" s="24">
        <v>4.0</v>
      </c>
      <c r="E403" s="33">
        <f>Ocupacao_Calendario!B403*C403*31</f>
        <v>2132.8</v>
      </c>
      <c r="F403" s="33">
        <f>Ocupacao_Calendario!C403*C403*28</f>
        <v>1590.4</v>
      </c>
      <c r="G403" s="33">
        <f>Ocupacao_Calendario!D403*C403*31</f>
        <v>1314.4</v>
      </c>
      <c r="H403" s="33">
        <f>Ocupacao_Calendario!E403*C403*30</f>
        <v>2040</v>
      </c>
      <c r="I403" s="33">
        <f>Ocupacao_Calendario!F403*C403*31</f>
        <v>992</v>
      </c>
      <c r="J403" s="33">
        <f>Ocupacao_Calendario!G403*C403*30</f>
        <v>1944</v>
      </c>
      <c r="K403" s="33">
        <f>Ocupacao_Calendario!H403*C403*31</f>
        <v>1736</v>
      </c>
      <c r="L403" s="33">
        <f>Ocupacao_Calendario!I403*C403*31</f>
        <v>2356</v>
      </c>
      <c r="M403" s="33">
        <f>Ocupacao_Calendario!J403*C403*30</f>
        <v>2088</v>
      </c>
      <c r="N403" s="33">
        <f>Ocupacao_Calendario!K403*C403*31</f>
        <v>2157.6</v>
      </c>
      <c r="O403" s="33">
        <f>Ocupacao_Calendario!L403*C403*30</f>
        <v>2016</v>
      </c>
      <c r="P403" s="33">
        <f>Ocupacao_Calendario!M403*C403*31</f>
        <v>1959.2</v>
      </c>
      <c r="Q403" s="33">
        <f t="shared" si="1"/>
        <v>22326.4</v>
      </c>
      <c r="R403" s="33">
        <f>IFS(D403=2,vacation_home_main_costs!$M$2,D403=3,vacation_home_main_costs!$M$3,D403=4,vacation_home_main_costs!$M$4,D403=5,vacation_home_main_costs!$M$5,D403=6,vacation_home_main_costs!$M$6)</f>
        <v>40660</v>
      </c>
      <c r="S403" s="33">
        <f t="shared" si="22"/>
        <v>-18333.6</v>
      </c>
      <c r="T403" s="34" t="str">
        <f t="shared" si="3"/>
        <v>Prejuizo</v>
      </c>
    </row>
    <row r="404" ht="12.75" customHeight="1">
      <c r="A404" s="8">
        <v>9387718.0</v>
      </c>
      <c r="B404" s="30" t="s">
        <v>448</v>
      </c>
      <c r="C404" s="11">
        <v>185.0</v>
      </c>
      <c r="D404" s="24">
        <v>5.0</v>
      </c>
      <c r="E404" s="33">
        <f>Ocupacao_Calendario!B404*C404*31</f>
        <v>5218.85</v>
      </c>
      <c r="F404" s="33">
        <f>Ocupacao_Calendario!C404*C404*28</f>
        <v>3833.2</v>
      </c>
      <c r="G404" s="33">
        <f>Ocupacao_Calendario!D404*C404*31</f>
        <v>4186.55</v>
      </c>
      <c r="H404" s="33">
        <f>Ocupacao_Calendario!E404*C404*30</f>
        <v>4051.5</v>
      </c>
      <c r="I404" s="33">
        <f>Ocupacao_Calendario!F404*C404*31</f>
        <v>3498.35</v>
      </c>
      <c r="J404" s="33">
        <f>Ocupacao_Calendario!G404*C404*30</f>
        <v>5161.5</v>
      </c>
      <c r="K404" s="33">
        <f>Ocupacao_Calendario!H404*C404*31</f>
        <v>4989.45</v>
      </c>
      <c r="L404" s="33">
        <f>Ocupacao_Calendario!I404*C404*31</f>
        <v>5046.8</v>
      </c>
      <c r="M404" s="33">
        <f>Ocupacao_Calendario!J404*C404*30</f>
        <v>4440</v>
      </c>
      <c r="N404" s="33">
        <f>Ocupacao_Calendario!K404*C404*31</f>
        <v>5448.25</v>
      </c>
      <c r="O404" s="33">
        <f>Ocupacao_Calendario!L404*C404*30</f>
        <v>4051.5</v>
      </c>
      <c r="P404" s="33">
        <f>Ocupacao_Calendario!M404*C404*31</f>
        <v>5620.3</v>
      </c>
      <c r="Q404" s="33">
        <f t="shared" si="1"/>
        <v>55546.25</v>
      </c>
      <c r="R404" s="33">
        <f>IFS(D404=2,vacation_home_main_costs!$M$2,D404=3,vacation_home_main_costs!$M$3,D404=4,vacation_home_main_costs!$M$4,D404=5,vacation_home_main_costs!$M$5,D404=6,vacation_home_main_costs!$M$6)</f>
        <v>45400</v>
      </c>
      <c r="S404" s="33">
        <f t="shared" si="22"/>
        <v>10146.25</v>
      </c>
      <c r="T404" s="34" t="str">
        <f t="shared" si="3"/>
        <v>Lucro</v>
      </c>
    </row>
    <row r="405" ht="12.75" customHeight="1">
      <c r="A405" s="8">
        <v>2.138041E7</v>
      </c>
      <c r="B405" s="30" t="s">
        <v>449</v>
      </c>
      <c r="C405" s="11">
        <v>130.0</v>
      </c>
      <c r="D405" s="24">
        <v>3.0</v>
      </c>
      <c r="E405" s="33">
        <f>Ocupacao_Calendario!B405*C405*31</f>
        <v>3828.5</v>
      </c>
      <c r="F405" s="33">
        <f>Ocupacao_Calendario!C405*C405*28</f>
        <v>2475.2</v>
      </c>
      <c r="G405" s="33">
        <f>Ocupacao_Calendario!D405*C405*31</f>
        <v>3224</v>
      </c>
      <c r="H405" s="33">
        <f>Ocupacao_Calendario!E405*C405*30</f>
        <v>1872</v>
      </c>
      <c r="I405" s="33">
        <f>Ocupacao_Calendario!F405*C405*31</f>
        <v>3103.1</v>
      </c>
      <c r="J405" s="33">
        <f>Ocupacao_Calendario!G405*C405*30</f>
        <v>3549</v>
      </c>
      <c r="K405" s="33">
        <f>Ocupacao_Calendario!H405*C405*31</f>
        <v>3586.7</v>
      </c>
      <c r="L405" s="33">
        <f>Ocupacao_Calendario!I405*C405*31</f>
        <v>3627</v>
      </c>
      <c r="M405" s="33">
        <f>Ocupacao_Calendario!J405*C405*30</f>
        <v>3588</v>
      </c>
      <c r="N405" s="33">
        <f>Ocupacao_Calendario!K405*C405*31</f>
        <v>3788.2</v>
      </c>
      <c r="O405" s="33">
        <f>Ocupacao_Calendario!L405*C405*30</f>
        <v>2964</v>
      </c>
      <c r="P405" s="33">
        <f>Ocupacao_Calendario!M405*C405*31</f>
        <v>3264.3</v>
      </c>
      <c r="Q405" s="33">
        <f t="shared" si="1"/>
        <v>38870</v>
      </c>
      <c r="R405" s="33">
        <f>IFS(D405=2,vacation_home_main_costs!$M$2,D405=3,vacation_home_main_costs!$M$3,D405=4,vacation_home_main_costs!$M$4,D405=5,vacation_home_main_costs!$M$5,D405=6,vacation_home_main_costs!$M$6)</f>
        <v>34800</v>
      </c>
      <c r="S405" s="33">
        <f t="shared" si="22"/>
        <v>4070</v>
      </c>
      <c r="T405" s="34" t="str">
        <f t="shared" si="3"/>
        <v>Lucro</v>
      </c>
    </row>
    <row r="406" ht="12.75" customHeight="1">
      <c r="A406" s="8">
        <v>6711443.0</v>
      </c>
      <c r="B406" s="30" t="s">
        <v>450</v>
      </c>
      <c r="C406" s="11">
        <v>105.0</v>
      </c>
      <c r="D406" s="24">
        <v>4.0</v>
      </c>
      <c r="E406" s="33">
        <f>Ocupacao_Calendario!B406*C406*31</f>
        <v>2018.1</v>
      </c>
      <c r="F406" s="33">
        <f>Ocupacao_Calendario!C406*C406*28</f>
        <v>2704.8</v>
      </c>
      <c r="G406" s="33">
        <f>Ocupacao_Calendario!D406*C406*31</f>
        <v>1887.9</v>
      </c>
      <c r="H406" s="33">
        <f>Ocupacao_Calendario!E406*C406*30</f>
        <v>1543.5</v>
      </c>
      <c r="I406" s="33">
        <f>Ocupacao_Calendario!F406*C406*31</f>
        <v>1399.65</v>
      </c>
      <c r="J406" s="33">
        <f>Ocupacao_Calendario!G406*C406*30</f>
        <v>2992.5</v>
      </c>
      <c r="K406" s="33">
        <f>Ocupacao_Calendario!H406*C406*31</f>
        <v>2799.3</v>
      </c>
      <c r="L406" s="33">
        <f>Ocupacao_Calendario!I406*C406*31</f>
        <v>2506.35</v>
      </c>
      <c r="M406" s="33">
        <f>Ocupacao_Calendario!J406*C406*30</f>
        <v>2331</v>
      </c>
      <c r="N406" s="33">
        <f>Ocupacao_Calendario!K406*C406*31</f>
        <v>3157.35</v>
      </c>
      <c r="O406" s="33">
        <f>Ocupacao_Calendario!L406*C406*30</f>
        <v>2236.5</v>
      </c>
      <c r="P406" s="33">
        <f>Ocupacao_Calendario!M406*C406*31</f>
        <v>3222.45</v>
      </c>
      <c r="Q406" s="33">
        <f t="shared" si="1"/>
        <v>28799.4</v>
      </c>
      <c r="R406" s="33">
        <f>IFS(D406=2,vacation_home_main_costs!$M$2,D406=3,vacation_home_main_costs!$M$3,D406=4,vacation_home_main_costs!$M$4,D406=5,vacation_home_main_costs!$M$5,D406=6,vacation_home_main_costs!$M$6)</f>
        <v>40660</v>
      </c>
      <c r="S406" s="33">
        <f t="shared" si="22"/>
        <v>-11860.6</v>
      </c>
      <c r="T406" s="34" t="str">
        <f t="shared" si="3"/>
        <v>Prejuizo</v>
      </c>
    </row>
    <row r="407" ht="12.75" customHeight="1">
      <c r="A407" s="8">
        <v>6744153.0</v>
      </c>
      <c r="B407" s="30" t="s">
        <v>451</v>
      </c>
      <c r="C407" s="11">
        <v>199.0</v>
      </c>
      <c r="D407" s="24">
        <v>5.0</v>
      </c>
      <c r="E407" s="33">
        <f>Ocupacao_Calendario!B407*C407*31</f>
        <v>5613.79</v>
      </c>
      <c r="F407" s="33">
        <f>Ocupacao_Calendario!C407*C407*28</f>
        <v>4624.76</v>
      </c>
      <c r="G407" s="33">
        <f>Ocupacao_Calendario!D407*C407*31</f>
        <v>4935.2</v>
      </c>
      <c r="H407" s="33">
        <f>Ocupacao_Calendario!E407*C407*30</f>
        <v>3164.1</v>
      </c>
      <c r="I407" s="33">
        <f>Ocupacao_Calendario!F407*C407*31</f>
        <v>2961.12</v>
      </c>
      <c r="J407" s="33">
        <f>Ocupacao_Calendario!G407*C407*30</f>
        <v>5313.3</v>
      </c>
      <c r="K407" s="33">
        <f>Ocupacao_Calendario!H407*C407*31</f>
        <v>5983.93</v>
      </c>
      <c r="L407" s="33">
        <f>Ocupacao_Calendario!I407*C407*31</f>
        <v>5922.24</v>
      </c>
      <c r="M407" s="33">
        <f>Ocupacao_Calendario!J407*C407*30</f>
        <v>5313.3</v>
      </c>
      <c r="N407" s="33">
        <f>Ocupacao_Calendario!K407*C407*31</f>
        <v>5305.34</v>
      </c>
      <c r="O407" s="33">
        <f>Ocupacao_Calendario!L407*C407*30</f>
        <v>4656.6</v>
      </c>
      <c r="P407" s="33">
        <f>Ocupacao_Calendario!M407*C407*31</f>
        <v>4565.06</v>
      </c>
      <c r="Q407" s="33">
        <f t="shared" si="1"/>
        <v>58358.74</v>
      </c>
      <c r="R407" s="33">
        <f>IFS(D407=2,vacation_home_main_costs!$M$2,D407=3,vacation_home_main_costs!$M$3,D407=4,vacation_home_main_costs!$M$4,D407=5,vacation_home_main_costs!$M$5,D407=6,vacation_home_main_costs!$M$6)</f>
        <v>45400</v>
      </c>
      <c r="S407" s="33">
        <f t="shared" si="22"/>
        <v>12958.74</v>
      </c>
      <c r="T407" s="34" t="str">
        <f t="shared" si="3"/>
        <v>Lucro</v>
      </c>
    </row>
    <row r="408" ht="12.75" customHeight="1">
      <c r="A408" s="8">
        <v>1.0590841E7</v>
      </c>
      <c r="B408" s="30" t="s">
        <v>452</v>
      </c>
      <c r="C408" s="11">
        <v>199.0</v>
      </c>
      <c r="D408" s="24">
        <v>5.0</v>
      </c>
      <c r="E408" s="33">
        <f>Ocupacao_Calendario!B408*C408*31</f>
        <v>5120.27</v>
      </c>
      <c r="F408" s="33">
        <f>Ocupacao_Calendario!C408*C408*28</f>
        <v>5293.4</v>
      </c>
      <c r="G408" s="33">
        <f>Ocupacao_Calendario!D408*C408*31</f>
        <v>2652.67</v>
      </c>
      <c r="H408" s="33">
        <f>Ocupacao_Calendario!E408*C408*30</f>
        <v>4895.4</v>
      </c>
      <c r="I408" s="33">
        <f>Ocupacao_Calendario!F408*C408*31</f>
        <v>4873.51</v>
      </c>
      <c r="J408" s="33">
        <f>Ocupacao_Calendario!G408*C408*30</f>
        <v>4835.7</v>
      </c>
      <c r="K408" s="33">
        <f>Ocupacao_Calendario!H408*C408*31</f>
        <v>5490.41</v>
      </c>
      <c r="L408" s="33">
        <f>Ocupacao_Calendario!I408*C408*31</f>
        <v>4750.13</v>
      </c>
      <c r="M408" s="33">
        <f>Ocupacao_Calendario!J408*C408*30</f>
        <v>5850.6</v>
      </c>
      <c r="N408" s="33">
        <f>Ocupacao_Calendario!K408*C408*31</f>
        <v>5058.58</v>
      </c>
      <c r="O408" s="33">
        <f>Ocupacao_Calendario!L408*C408*30</f>
        <v>5373</v>
      </c>
      <c r="P408" s="33">
        <f>Ocupacao_Calendario!M408*C408*31</f>
        <v>5613.79</v>
      </c>
      <c r="Q408" s="33">
        <f t="shared" si="1"/>
        <v>59807.46</v>
      </c>
      <c r="R408" s="33">
        <f>IFS(D408=2,vacation_home_main_costs!$M$2,D408=3,vacation_home_main_costs!$M$3,D408=4,vacation_home_main_costs!$M$4,D408=5,vacation_home_main_costs!$M$5,D408=6,vacation_home_main_costs!$M$6)</f>
        <v>45400</v>
      </c>
      <c r="S408" s="33">
        <f t="shared" si="22"/>
        <v>14407.46</v>
      </c>
      <c r="T408" s="34" t="str">
        <f t="shared" si="3"/>
        <v>Lucro</v>
      </c>
    </row>
    <row r="409" ht="12.75" customHeight="1">
      <c r="A409" s="8">
        <v>1.3417244E7</v>
      </c>
      <c r="B409" s="30" t="s">
        <v>453</v>
      </c>
      <c r="C409" s="11">
        <v>125.0</v>
      </c>
      <c r="D409" s="24">
        <v>4.0</v>
      </c>
      <c r="E409" s="33">
        <f>Ocupacao_Calendario!B409*C409*31</f>
        <v>2712.5</v>
      </c>
      <c r="F409" s="33">
        <f>Ocupacao_Calendario!C409*C409*28</f>
        <v>2940</v>
      </c>
      <c r="G409" s="33">
        <f>Ocupacao_Calendario!D409*C409*31</f>
        <v>2053.75</v>
      </c>
      <c r="H409" s="33">
        <f>Ocupacao_Calendario!E409*C409*30</f>
        <v>2362.5</v>
      </c>
      <c r="I409" s="33">
        <f>Ocupacao_Calendario!F409*C409*31</f>
        <v>2518.75</v>
      </c>
      <c r="J409" s="33">
        <f>Ocupacao_Calendario!G409*C409*30</f>
        <v>2437.5</v>
      </c>
      <c r="K409" s="33">
        <f>Ocupacao_Calendario!H409*C409*31</f>
        <v>3720</v>
      </c>
      <c r="L409" s="33">
        <f>Ocupacao_Calendario!I409*C409*31</f>
        <v>2906.25</v>
      </c>
      <c r="M409" s="33">
        <f>Ocupacao_Calendario!J409*C409*30</f>
        <v>3112.5</v>
      </c>
      <c r="N409" s="33">
        <f>Ocupacao_Calendario!K409*C409*31</f>
        <v>3720</v>
      </c>
      <c r="O409" s="33">
        <f>Ocupacao_Calendario!L409*C409*30</f>
        <v>3375</v>
      </c>
      <c r="P409" s="33">
        <f>Ocupacao_Calendario!M409*C409*31</f>
        <v>3448.75</v>
      </c>
      <c r="Q409" s="33">
        <f t="shared" si="1"/>
        <v>35307.5</v>
      </c>
      <c r="R409" s="33">
        <f>IFS(D409=2,vacation_home_main_costs!$M$2,D409=3,vacation_home_main_costs!$M$3,D409=4,vacation_home_main_costs!$M$4,D409=5,vacation_home_main_costs!$M$5,D409=6,vacation_home_main_costs!$M$6)</f>
        <v>40660</v>
      </c>
      <c r="S409" s="33">
        <f t="shared" si="22"/>
        <v>-5352.5</v>
      </c>
      <c r="T409" s="34" t="str">
        <f t="shared" si="3"/>
        <v>Prejuizo</v>
      </c>
    </row>
    <row r="410" ht="12.75" customHeight="1">
      <c r="A410" s="8">
        <v>1.7343622E7</v>
      </c>
      <c r="B410" s="30" t="s">
        <v>454</v>
      </c>
      <c r="C410" s="11">
        <v>100.0</v>
      </c>
      <c r="D410" s="24">
        <v>4.0</v>
      </c>
      <c r="E410" s="33">
        <f>Ocupacao_Calendario!B410*C410*31</f>
        <v>2294</v>
      </c>
      <c r="F410" s="33">
        <f>Ocupacao_Calendario!C410*C410*28</f>
        <v>2492</v>
      </c>
      <c r="G410" s="33">
        <f>Ocupacao_Calendario!D410*C410*31</f>
        <v>2356</v>
      </c>
      <c r="H410" s="33">
        <f>Ocupacao_Calendario!E410*C410*30</f>
        <v>2400</v>
      </c>
      <c r="I410" s="33">
        <f>Ocupacao_Calendario!F410*C410*31</f>
        <v>1674</v>
      </c>
      <c r="J410" s="33">
        <f>Ocupacao_Calendario!G410*C410*30</f>
        <v>2670</v>
      </c>
      <c r="K410" s="33">
        <f>Ocupacao_Calendario!H410*C410*31</f>
        <v>3100</v>
      </c>
      <c r="L410" s="33">
        <f>Ocupacao_Calendario!I410*C410*31</f>
        <v>2945</v>
      </c>
      <c r="M410" s="33">
        <f>Ocupacao_Calendario!J410*C410*30</f>
        <v>2760</v>
      </c>
      <c r="N410" s="33">
        <f>Ocupacao_Calendario!K410*C410*31</f>
        <v>2263</v>
      </c>
      <c r="O410" s="33">
        <f>Ocupacao_Calendario!L410*C410*30</f>
        <v>2790</v>
      </c>
      <c r="P410" s="33">
        <f>Ocupacao_Calendario!M410*C410*31</f>
        <v>2852</v>
      </c>
      <c r="Q410" s="33">
        <f t="shared" si="1"/>
        <v>30596</v>
      </c>
      <c r="R410" s="33">
        <f>IFS(D410=2,vacation_home_main_costs!$M$2,D410=3,vacation_home_main_costs!$M$3,D410=4,vacation_home_main_costs!$M$4,D410=5,vacation_home_main_costs!$M$5,D410=6,vacation_home_main_costs!$M$6)</f>
        <v>40660</v>
      </c>
      <c r="S410" s="33">
        <f t="shared" si="22"/>
        <v>-10064</v>
      </c>
      <c r="T410" s="34" t="str">
        <f t="shared" si="3"/>
        <v>Prejuizo</v>
      </c>
    </row>
    <row r="411" ht="12.75" customHeight="1">
      <c r="A411" s="8">
        <v>1.7904841E7</v>
      </c>
      <c r="B411" s="30" t="s">
        <v>455</v>
      </c>
      <c r="C411" s="11">
        <v>123.0</v>
      </c>
      <c r="D411" s="24">
        <v>7.0</v>
      </c>
      <c r="E411" s="33">
        <f>Ocupacao_Calendario!B411*C411*31</f>
        <v>3088.53</v>
      </c>
      <c r="F411" s="33">
        <f>Ocupacao_Calendario!C411*C411*28</f>
        <v>2755.2</v>
      </c>
      <c r="G411" s="33">
        <f>Ocupacao_Calendario!D411*C411*31</f>
        <v>2974.14</v>
      </c>
      <c r="H411" s="33">
        <f>Ocupacao_Calendario!E411*C411*30</f>
        <v>2214</v>
      </c>
      <c r="I411" s="33">
        <f>Ocupacao_Calendario!F411*C411*31</f>
        <v>1715.85</v>
      </c>
      <c r="J411" s="33">
        <f>Ocupacao_Calendario!G411*C411*30</f>
        <v>2546.1</v>
      </c>
      <c r="K411" s="33">
        <f>Ocupacao_Calendario!H411*C411*31</f>
        <v>3088.53</v>
      </c>
      <c r="L411" s="33">
        <f>Ocupacao_Calendario!I411*C411*31</f>
        <v>3164.79</v>
      </c>
      <c r="M411" s="33">
        <f>Ocupacao_Calendario!J411*C411*30</f>
        <v>3136.5</v>
      </c>
      <c r="N411" s="33">
        <f>Ocupacao_Calendario!K411*C411*31</f>
        <v>3469.83</v>
      </c>
      <c r="O411" s="33">
        <f>Ocupacao_Calendario!L411*C411*30</f>
        <v>3542.4</v>
      </c>
      <c r="P411" s="33">
        <f>Ocupacao_Calendario!M411*C411*31</f>
        <v>3126.66</v>
      </c>
      <c r="Q411" s="33">
        <f t="shared" si="1"/>
        <v>34822.53</v>
      </c>
      <c r="R411" s="37" t="str">
        <f>IFS(D411=2,vacation_home_main_costs!$M$2,D411=3,vacation_home_main_costs!$M$3,D411=4,vacation_home_main_costs!$M$4,D411=5,vacation_home_main_costs!$M$5,D411=6,vacation_home_main_costs!$M$6)</f>
        <v>#N/A</v>
      </c>
      <c r="S411" s="38" t="s">
        <v>55</v>
      </c>
      <c r="T411" s="34" t="str">
        <f t="shared" si="3"/>
        <v>Lucro</v>
      </c>
    </row>
    <row r="412" ht="12.75" customHeight="1">
      <c r="A412" s="8">
        <v>2.0087984E7</v>
      </c>
      <c r="B412" s="30" t="s">
        <v>456</v>
      </c>
      <c r="C412" s="11">
        <v>96.0</v>
      </c>
      <c r="D412" s="24">
        <v>3.0</v>
      </c>
      <c r="E412" s="33">
        <f>Ocupacao_Calendario!B412*C412*31</f>
        <v>2202.24</v>
      </c>
      <c r="F412" s="33">
        <f>Ocupacao_Calendario!C412*C412*28</f>
        <v>2419.2</v>
      </c>
      <c r="G412" s="33">
        <f>Ocupacao_Calendario!D412*C412*31</f>
        <v>2321.28</v>
      </c>
      <c r="H412" s="33">
        <f>Ocupacao_Calendario!E412*C412*30</f>
        <v>2073.6</v>
      </c>
      <c r="I412" s="33">
        <f>Ocupacao_Calendario!F412*C412*31</f>
        <v>1726.08</v>
      </c>
      <c r="J412" s="33">
        <f>Ocupacao_Calendario!G412*C412*30</f>
        <v>2448</v>
      </c>
      <c r="K412" s="33">
        <f>Ocupacao_Calendario!H412*C412*31</f>
        <v>2737.92</v>
      </c>
      <c r="L412" s="33">
        <f>Ocupacao_Calendario!I412*C412*31</f>
        <v>2053.44</v>
      </c>
      <c r="M412" s="33">
        <f>Ocupacao_Calendario!J412*C412*30</f>
        <v>2476.8</v>
      </c>
      <c r="N412" s="33">
        <f>Ocupacao_Calendario!K412*C412*31</f>
        <v>2291.52</v>
      </c>
      <c r="O412" s="33">
        <f>Ocupacao_Calendario!L412*C412*30</f>
        <v>2678.4</v>
      </c>
      <c r="P412" s="33">
        <f>Ocupacao_Calendario!M412*C412*31</f>
        <v>2470.08</v>
      </c>
      <c r="Q412" s="33">
        <f t="shared" si="1"/>
        <v>27898.56</v>
      </c>
      <c r="R412" s="33">
        <f>IFS(D412=2,vacation_home_main_costs!$M$2,D412=3,vacation_home_main_costs!$M$3,D412=4,vacation_home_main_costs!$M$4,D412=5,vacation_home_main_costs!$M$5,D412=6,vacation_home_main_costs!$M$6)</f>
        <v>34800</v>
      </c>
      <c r="S412" s="33">
        <f t="shared" ref="S412:S439" si="23">Q412-R412</f>
        <v>-6901.44</v>
      </c>
      <c r="T412" s="34" t="str">
        <f t="shared" si="3"/>
        <v>Prejuizo</v>
      </c>
    </row>
    <row r="413" ht="12.75" customHeight="1">
      <c r="A413" s="8">
        <v>7171230.0</v>
      </c>
      <c r="B413" s="30" t="s">
        <v>457</v>
      </c>
      <c r="C413" s="11">
        <v>160.0</v>
      </c>
      <c r="D413" s="24">
        <v>5.0</v>
      </c>
      <c r="E413" s="33">
        <f>Ocupacao_Calendario!B413*C413*31</f>
        <v>4216</v>
      </c>
      <c r="F413" s="33">
        <f>Ocupacao_Calendario!C413*C413*28</f>
        <v>3897.6</v>
      </c>
      <c r="G413" s="33">
        <f>Ocupacao_Calendario!D413*C413*31</f>
        <v>4017.6</v>
      </c>
      <c r="H413" s="33">
        <f>Ocupacao_Calendario!E413*C413*30</f>
        <v>2784</v>
      </c>
      <c r="I413" s="33">
        <f>Ocupacao_Calendario!F413*C413*31</f>
        <v>3472</v>
      </c>
      <c r="J413" s="33">
        <f>Ocupacao_Calendario!G413*C413*30</f>
        <v>3552</v>
      </c>
      <c r="K413" s="33">
        <f>Ocupacao_Calendario!H413*C413*31</f>
        <v>4067.2</v>
      </c>
      <c r="L413" s="33">
        <f>Ocupacao_Calendario!I413*C413*31</f>
        <v>4612.8</v>
      </c>
      <c r="M413" s="33">
        <f>Ocupacao_Calendario!J413*C413*30</f>
        <v>3504</v>
      </c>
      <c r="N413" s="33">
        <f>Ocupacao_Calendario!K413*C413*31</f>
        <v>3720</v>
      </c>
      <c r="O413" s="33">
        <f>Ocupacao_Calendario!L413*C413*30</f>
        <v>4560</v>
      </c>
      <c r="P413" s="33">
        <f>Ocupacao_Calendario!M413*C413*31</f>
        <v>4067.2</v>
      </c>
      <c r="Q413" s="33">
        <f t="shared" si="1"/>
        <v>46470.4</v>
      </c>
      <c r="R413" s="33">
        <f>IFS(D413=2,vacation_home_main_costs!$M$2,D413=3,vacation_home_main_costs!$M$3,D413=4,vacation_home_main_costs!$M$4,D413=5,vacation_home_main_costs!$M$5,D413=6,vacation_home_main_costs!$M$6)</f>
        <v>45400</v>
      </c>
      <c r="S413" s="33">
        <f t="shared" si="23"/>
        <v>1070.4</v>
      </c>
      <c r="T413" s="34" t="str">
        <f t="shared" si="3"/>
        <v>Lucro</v>
      </c>
    </row>
    <row r="414" ht="12.75" customHeight="1">
      <c r="A414" s="8">
        <v>7558456.0</v>
      </c>
      <c r="B414" s="30" t="s">
        <v>458</v>
      </c>
      <c r="C414" s="11">
        <v>86.0</v>
      </c>
      <c r="D414" s="24">
        <v>3.0</v>
      </c>
      <c r="E414" s="33">
        <f>Ocupacao_Calendario!B414*C414*31</f>
        <v>1652.92</v>
      </c>
      <c r="F414" s="33">
        <f>Ocupacao_Calendario!C414*C414*28</f>
        <v>2167.2</v>
      </c>
      <c r="G414" s="33">
        <f>Ocupacao_Calendario!D414*C414*31</f>
        <v>1706.24</v>
      </c>
      <c r="H414" s="33">
        <f>Ocupacao_Calendario!E414*C414*30</f>
        <v>2193</v>
      </c>
      <c r="I414" s="33">
        <f>Ocupacao_Calendario!F414*C414*31</f>
        <v>1226.36</v>
      </c>
      <c r="J414" s="33">
        <f>Ocupacao_Calendario!G414*C414*30</f>
        <v>1780.2</v>
      </c>
      <c r="K414" s="33">
        <f>Ocupacao_Calendario!H414*C414*31</f>
        <v>2319.42</v>
      </c>
      <c r="L414" s="33">
        <f>Ocupacao_Calendario!I414*C414*31</f>
        <v>2479.38</v>
      </c>
      <c r="M414" s="33">
        <f>Ocupacao_Calendario!J414*C414*30</f>
        <v>1883.4</v>
      </c>
      <c r="N414" s="33">
        <f>Ocupacao_Calendario!K414*C414*31</f>
        <v>2106.14</v>
      </c>
      <c r="O414" s="33">
        <f>Ocupacao_Calendario!L414*C414*30</f>
        <v>2476.8</v>
      </c>
      <c r="P414" s="33">
        <f>Ocupacao_Calendario!M414*C414*31</f>
        <v>2239.44</v>
      </c>
      <c r="Q414" s="33">
        <f t="shared" si="1"/>
        <v>24230.5</v>
      </c>
      <c r="R414" s="33">
        <f>IFS(D414=2,vacation_home_main_costs!$M$2,D414=3,vacation_home_main_costs!$M$3,D414=4,vacation_home_main_costs!$M$4,D414=5,vacation_home_main_costs!$M$5,D414=6,vacation_home_main_costs!$M$6)</f>
        <v>34800</v>
      </c>
      <c r="S414" s="33">
        <f t="shared" si="23"/>
        <v>-10569.5</v>
      </c>
      <c r="T414" s="34" t="str">
        <f t="shared" si="3"/>
        <v>Prejuizo</v>
      </c>
    </row>
    <row r="415" ht="12.75" customHeight="1">
      <c r="A415" s="8">
        <v>1.2762999E7</v>
      </c>
      <c r="B415" s="30" t="s">
        <v>459</v>
      </c>
      <c r="C415" s="11">
        <v>90.0</v>
      </c>
      <c r="D415" s="24">
        <v>2.0</v>
      </c>
      <c r="E415" s="33">
        <f>Ocupacao_Calendario!B415*C415*31</f>
        <v>2371.5</v>
      </c>
      <c r="F415" s="33">
        <f>Ocupacao_Calendario!C415*C415*28</f>
        <v>2091.6</v>
      </c>
      <c r="G415" s="33">
        <f>Ocupacao_Calendario!D415*C415*31</f>
        <v>2148.3</v>
      </c>
      <c r="H415" s="33">
        <f>Ocupacao_Calendario!E415*C415*30</f>
        <v>2457</v>
      </c>
      <c r="I415" s="33">
        <f>Ocupacao_Calendario!F415*C415*31</f>
        <v>1339.2</v>
      </c>
      <c r="J415" s="33">
        <f>Ocupacao_Calendario!G415*C415*30</f>
        <v>1971</v>
      </c>
      <c r="K415" s="33">
        <f>Ocupacao_Calendario!H415*C415*31</f>
        <v>2120.4</v>
      </c>
      <c r="L415" s="33">
        <f>Ocupacao_Calendario!I415*C415*31</f>
        <v>2762.1</v>
      </c>
      <c r="M415" s="33">
        <f>Ocupacao_Calendario!J415*C415*30</f>
        <v>2673</v>
      </c>
      <c r="N415" s="33">
        <f>Ocupacao_Calendario!K415*C415*31</f>
        <v>2008.8</v>
      </c>
      <c r="O415" s="33">
        <f>Ocupacao_Calendario!L415*C415*30</f>
        <v>2511</v>
      </c>
      <c r="P415" s="33">
        <f>Ocupacao_Calendario!M415*C415*31</f>
        <v>2008.8</v>
      </c>
      <c r="Q415" s="33">
        <f t="shared" si="1"/>
        <v>26462.7</v>
      </c>
      <c r="R415" s="33">
        <f>IFS(D415=2,vacation_home_main_costs!$M$2,D415=3,vacation_home_main_costs!$M$3,D415=4,vacation_home_main_costs!$M$4,D415=5,vacation_home_main_costs!$M$5,D415=6,vacation_home_main_costs!$M$6)</f>
        <v>31100</v>
      </c>
      <c r="S415" s="33">
        <f t="shared" si="23"/>
        <v>-4637.3</v>
      </c>
      <c r="T415" s="34" t="str">
        <f t="shared" si="3"/>
        <v>Prejuizo</v>
      </c>
    </row>
    <row r="416" ht="12.75" customHeight="1">
      <c r="A416" s="8">
        <v>1.4820514E7</v>
      </c>
      <c r="B416" s="30" t="s">
        <v>460</v>
      </c>
      <c r="C416" s="11">
        <v>165.0</v>
      </c>
      <c r="D416" s="24">
        <v>4.0</v>
      </c>
      <c r="E416" s="33">
        <f>Ocupacao_Calendario!B416*C416*31</f>
        <v>3375.9</v>
      </c>
      <c r="F416" s="33">
        <f>Ocupacao_Calendario!C416*C416*28</f>
        <v>3649.8</v>
      </c>
      <c r="G416" s="33">
        <f>Ocupacao_Calendario!D416*C416*31</f>
        <v>4347.75</v>
      </c>
      <c r="H416" s="33">
        <f>Ocupacao_Calendario!E416*C416*30</f>
        <v>3168</v>
      </c>
      <c r="I416" s="33">
        <f>Ocupacao_Calendario!F416*C416*31</f>
        <v>2046</v>
      </c>
      <c r="J416" s="33">
        <f>Ocupacao_Calendario!G416*C416*30</f>
        <v>4950</v>
      </c>
      <c r="K416" s="33">
        <f>Ocupacao_Calendario!H416*C416*31</f>
        <v>4092</v>
      </c>
      <c r="L416" s="33">
        <f>Ocupacao_Calendario!I416*C416*31</f>
        <v>4603.5</v>
      </c>
      <c r="M416" s="33">
        <f>Ocupacao_Calendario!J416*C416*30</f>
        <v>4752</v>
      </c>
      <c r="N416" s="33">
        <f>Ocupacao_Calendario!K416*C416*31</f>
        <v>5012.7</v>
      </c>
      <c r="O416" s="33">
        <f>Ocupacao_Calendario!L416*C416*30</f>
        <v>3811.5</v>
      </c>
      <c r="P416" s="33">
        <f>Ocupacao_Calendario!M416*C416*31</f>
        <v>4143.15</v>
      </c>
      <c r="Q416" s="33">
        <f t="shared" si="1"/>
        <v>47952.3</v>
      </c>
      <c r="R416" s="33">
        <f>IFS(D416=2,vacation_home_main_costs!$M$2,D416=3,vacation_home_main_costs!$M$3,D416=4,vacation_home_main_costs!$M$4,D416=5,vacation_home_main_costs!$M$5,D416=6,vacation_home_main_costs!$M$6)</f>
        <v>40660</v>
      </c>
      <c r="S416" s="33">
        <f t="shared" si="23"/>
        <v>7292.3</v>
      </c>
      <c r="T416" s="34" t="str">
        <f t="shared" si="3"/>
        <v>Lucro</v>
      </c>
    </row>
    <row r="417" ht="12.75" customHeight="1">
      <c r="A417" s="8">
        <v>7678340.0</v>
      </c>
      <c r="B417" s="30" t="s">
        <v>461</v>
      </c>
      <c r="C417" s="11">
        <v>119.0</v>
      </c>
      <c r="D417" s="24">
        <v>3.0</v>
      </c>
      <c r="E417" s="33">
        <f>Ocupacao_Calendario!B417*C417*31</f>
        <v>2434.74</v>
      </c>
      <c r="F417" s="33">
        <f>Ocupacao_Calendario!C417*C417*28</f>
        <v>2965.48</v>
      </c>
      <c r="G417" s="33">
        <f>Ocupacao_Calendario!D417*C417*31</f>
        <v>3135.65</v>
      </c>
      <c r="H417" s="33">
        <f>Ocupacao_Calendario!E417*C417*30</f>
        <v>1677.9</v>
      </c>
      <c r="I417" s="33">
        <f>Ocupacao_Calendario!F417*C417*31</f>
        <v>2287.18</v>
      </c>
      <c r="J417" s="33">
        <f>Ocupacao_Calendario!G417*C417*30</f>
        <v>3570</v>
      </c>
      <c r="K417" s="33">
        <f>Ocupacao_Calendario!H417*C417*31</f>
        <v>2692.97</v>
      </c>
      <c r="L417" s="33">
        <f>Ocupacao_Calendario!I417*C417*31</f>
        <v>2656.08</v>
      </c>
      <c r="M417" s="33">
        <f>Ocupacao_Calendario!J417*C417*30</f>
        <v>2748.9</v>
      </c>
      <c r="N417" s="33">
        <f>Ocupacao_Calendario!K417*C417*31</f>
        <v>3356.99</v>
      </c>
      <c r="O417" s="33">
        <f>Ocupacao_Calendario!L417*C417*30</f>
        <v>2820.3</v>
      </c>
      <c r="P417" s="33">
        <f>Ocupacao_Calendario!M417*C417*31</f>
        <v>3652.11</v>
      </c>
      <c r="Q417" s="33">
        <f t="shared" si="1"/>
        <v>33998.3</v>
      </c>
      <c r="R417" s="33">
        <f>IFS(D417=2,vacation_home_main_costs!$M$2,D417=3,vacation_home_main_costs!$M$3,D417=4,vacation_home_main_costs!$M$4,D417=5,vacation_home_main_costs!$M$5,D417=6,vacation_home_main_costs!$M$6)</f>
        <v>34800</v>
      </c>
      <c r="S417" s="33">
        <f t="shared" si="23"/>
        <v>-801.7</v>
      </c>
      <c r="T417" s="34" t="str">
        <f t="shared" si="3"/>
        <v>Prejuizo</v>
      </c>
    </row>
    <row r="418" ht="12.75" customHeight="1">
      <c r="A418" s="8">
        <v>8081094.0</v>
      </c>
      <c r="B418" s="30" t="s">
        <v>462</v>
      </c>
      <c r="C418" s="11">
        <v>84.0</v>
      </c>
      <c r="D418" s="24">
        <v>4.0</v>
      </c>
      <c r="E418" s="33">
        <f>Ocupacao_Calendario!B418*C418*31</f>
        <v>2343.6</v>
      </c>
      <c r="F418" s="33">
        <f>Ocupacao_Calendario!C418*C418*28</f>
        <v>1646.4</v>
      </c>
      <c r="G418" s="33">
        <f>Ocupacao_Calendario!D418*C418*31</f>
        <v>1614.48</v>
      </c>
      <c r="H418" s="33">
        <f>Ocupacao_Calendario!E418*C418*30</f>
        <v>1461.6</v>
      </c>
      <c r="I418" s="33">
        <f>Ocupacao_Calendario!F418*C418*31</f>
        <v>1848.84</v>
      </c>
      <c r="J418" s="33">
        <f>Ocupacao_Calendario!G418*C418*30</f>
        <v>2318.4</v>
      </c>
      <c r="K418" s="33">
        <f>Ocupacao_Calendario!H418*C418*31</f>
        <v>1979.04</v>
      </c>
      <c r="L418" s="33">
        <f>Ocupacao_Calendario!I418*C418*31</f>
        <v>1900.92</v>
      </c>
      <c r="M418" s="33">
        <f>Ocupacao_Calendario!J418*C418*30</f>
        <v>1864.8</v>
      </c>
      <c r="N418" s="33">
        <f>Ocupacao_Calendario!K418*C418*31</f>
        <v>2161.32</v>
      </c>
      <c r="O418" s="33">
        <f>Ocupacao_Calendario!L418*C418*30</f>
        <v>1965.6</v>
      </c>
      <c r="P418" s="33">
        <f>Ocupacao_Calendario!M418*C418*31</f>
        <v>2135.28</v>
      </c>
      <c r="Q418" s="33">
        <f t="shared" si="1"/>
        <v>23240.28</v>
      </c>
      <c r="R418" s="33">
        <f>IFS(D418=2,vacation_home_main_costs!$M$2,D418=3,vacation_home_main_costs!$M$3,D418=4,vacation_home_main_costs!$M$4,D418=5,vacation_home_main_costs!$M$5,D418=6,vacation_home_main_costs!$M$6)</f>
        <v>40660</v>
      </c>
      <c r="S418" s="33">
        <f t="shared" si="23"/>
        <v>-17419.72</v>
      </c>
      <c r="T418" s="34" t="str">
        <f t="shared" si="3"/>
        <v>Prejuizo</v>
      </c>
    </row>
    <row r="419" ht="12.75" customHeight="1">
      <c r="A419" s="8">
        <v>8101253.0</v>
      </c>
      <c r="B419" s="30" t="s">
        <v>463</v>
      </c>
      <c r="C419" s="11">
        <v>140.0</v>
      </c>
      <c r="D419" s="24">
        <v>4.0</v>
      </c>
      <c r="E419" s="33">
        <f>Ocupacao_Calendario!B419*C419*31</f>
        <v>3298.4</v>
      </c>
      <c r="F419" s="33">
        <f>Ocupacao_Calendario!C419*C419*28</f>
        <v>2704.8</v>
      </c>
      <c r="G419" s="33">
        <f>Ocupacao_Calendario!D419*C419*31</f>
        <v>2343.6</v>
      </c>
      <c r="H419" s="33">
        <f>Ocupacao_Calendario!E419*C419*30</f>
        <v>2310</v>
      </c>
      <c r="I419" s="33">
        <f>Ocupacao_Calendario!F419*C419*31</f>
        <v>2777.6</v>
      </c>
      <c r="J419" s="33">
        <f>Ocupacao_Calendario!G419*C419*30</f>
        <v>3528</v>
      </c>
      <c r="K419" s="33">
        <f>Ocupacao_Calendario!H419*C419*31</f>
        <v>3732.4</v>
      </c>
      <c r="L419" s="33">
        <f>Ocupacao_Calendario!I419*C419*31</f>
        <v>3558.8</v>
      </c>
      <c r="M419" s="33">
        <f>Ocupacao_Calendario!J419*C419*30</f>
        <v>3528</v>
      </c>
      <c r="N419" s="33">
        <f>Ocupacao_Calendario!K419*C419*31</f>
        <v>4340</v>
      </c>
      <c r="O419" s="33">
        <f>Ocupacao_Calendario!L419*C419*30</f>
        <v>3906</v>
      </c>
      <c r="P419" s="33">
        <f>Ocupacao_Calendario!M419*C419*31</f>
        <v>3298.4</v>
      </c>
      <c r="Q419" s="33">
        <f t="shared" si="1"/>
        <v>39326</v>
      </c>
      <c r="R419" s="33">
        <f>IFS(D419=2,vacation_home_main_costs!$M$2,D419=3,vacation_home_main_costs!$M$3,D419=4,vacation_home_main_costs!$M$4,D419=5,vacation_home_main_costs!$M$5,D419=6,vacation_home_main_costs!$M$6)</f>
        <v>40660</v>
      </c>
      <c r="S419" s="33">
        <f t="shared" si="23"/>
        <v>-1334</v>
      </c>
      <c r="T419" s="34" t="str">
        <f t="shared" si="3"/>
        <v>Prejuizo</v>
      </c>
    </row>
    <row r="420" ht="12.75" customHeight="1">
      <c r="A420" s="8">
        <v>8350984.0</v>
      </c>
      <c r="B420" s="30" t="s">
        <v>464</v>
      </c>
      <c r="C420" s="11">
        <v>155.0</v>
      </c>
      <c r="D420" s="24">
        <v>4.0</v>
      </c>
      <c r="E420" s="33">
        <f>Ocupacao_Calendario!B420*C420*31</f>
        <v>4132.3</v>
      </c>
      <c r="F420" s="33">
        <f>Ocupacao_Calendario!C420*C420*28</f>
        <v>3341.8</v>
      </c>
      <c r="G420" s="33">
        <f>Ocupacao_Calendario!D420*C420*31</f>
        <v>4084.25</v>
      </c>
      <c r="H420" s="33">
        <f>Ocupacao_Calendario!E420*C420*30</f>
        <v>2418</v>
      </c>
      <c r="I420" s="33">
        <f>Ocupacao_Calendario!F420*C420*31</f>
        <v>2931.05</v>
      </c>
      <c r="J420" s="33">
        <f>Ocupacao_Calendario!G420*C420*30</f>
        <v>3487.5</v>
      </c>
      <c r="K420" s="33">
        <f>Ocupacao_Calendario!H420*C420*31</f>
        <v>4228.4</v>
      </c>
      <c r="L420" s="33">
        <f>Ocupacao_Calendario!I420*C420*31</f>
        <v>3603.75</v>
      </c>
      <c r="M420" s="33">
        <f>Ocupacao_Calendario!J420*C420*30</f>
        <v>3534</v>
      </c>
      <c r="N420" s="33">
        <f>Ocupacao_Calendario!K420*C420*31</f>
        <v>4228.4</v>
      </c>
      <c r="O420" s="33">
        <f>Ocupacao_Calendario!L420*C420*30</f>
        <v>4650</v>
      </c>
      <c r="P420" s="33">
        <f>Ocupacao_Calendario!M420*C420*31</f>
        <v>3507.65</v>
      </c>
      <c r="Q420" s="33">
        <f t="shared" si="1"/>
        <v>44147.1</v>
      </c>
      <c r="R420" s="33">
        <f>IFS(D420=2,vacation_home_main_costs!$M$2,D420=3,vacation_home_main_costs!$M$3,D420=4,vacation_home_main_costs!$M$4,D420=5,vacation_home_main_costs!$M$5,D420=6,vacation_home_main_costs!$M$6)</f>
        <v>40660</v>
      </c>
      <c r="S420" s="33">
        <f t="shared" si="23"/>
        <v>3487.1</v>
      </c>
      <c r="T420" s="34" t="str">
        <f t="shared" si="3"/>
        <v>Lucro</v>
      </c>
    </row>
    <row r="421" ht="12.75" customHeight="1">
      <c r="A421" s="8">
        <v>8419469.0</v>
      </c>
      <c r="B421" s="30" t="s">
        <v>465</v>
      </c>
      <c r="C421" s="11">
        <v>299.0</v>
      </c>
      <c r="D421" s="24">
        <v>6.0</v>
      </c>
      <c r="E421" s="33">
        <f>Ocupacao_Calendario!B421*C421*31</f>
        <v>8712.86</v>
      </c>
      <c r="F421" s="33">
        <f>Ocupacao_Calendario!C421*C421*28</f>
        <v>7283.64</v>
      </c>
      <c r="G421" s="33">
        <f>Ocupacao_Calendario!D421*C421*31</f>
        <v>5005.26</v>
      </c>
      <c r="H421" s="33">
        <f>Ocupacao_Calendario!E421*C421*30</f>
        <v>4126.2</v>
      </c>
      <c r="I421" s="33">
        <f>Ocupacao_Calendario!F421*C421*31</f>
        <v>7044.44</v>
      </c>
      <c r="J421" s="33">
        <f>Ocupacao_Calendario!G421*C421*30</f>
        <v>7983.3</v>
      </c>
      <c r="K421" s="33">
        <f>Ocupacao_Calendario!H421*C421*31</f>
        <v>9269</v>
      </c>
      <c r="L421" s="33">
        <f>Ocupacao_Calendario!I421*C421*31</f>
        <v>6302.92</v>
      </c>
      <c r="M421" s="33">
        <f>Ocupacao_Calendario!J421*C421*30</f>
        <v>6906.9</v>
      </c>
      <c r="N421" s="33">
        <f>Ocupacao_Calendario!K421*C421*31</f>
        <v>8620.17</v>
      </c>
      <c r="O421" s="33">
        <f>Ocupacao_Calendario!L421*C421*30</f>
        <v>8342.1</v>
      </c>
      <c r="P421" s="33">
        <f>Ocupacao_Calendario!M421*C421*31</f>
        <v>8342.1</v>
      </c>
      <c r="Q421" s="33">
        <f t="shared" si="1"/>
        <v>87938.89</v>
      </c>
      <c r="R421" s="33">
        <f>IFS(D421=2,vacation_home_main_costs!$M$2,D421=3,vacation_home_main_costs!$M$3,D421=4,vacation_home_main_costs!$M$4,D421=5,vacation_home_main_costs!$M$5,D421=6,vacation_home_main_costs!$M$6)</f>
        <v>51900</v>
      </c>
      <c r="S421" s="33">
        <f t="shared" si="23"/>
        <v>36038.89</v>
      </c>
      <c r="T421" s="34" t="str">
        <f t="shared" si="3"/>
        <v>Lucro</v>
      </c>
    </row>
    <row r="422" ht="12.75" customHeight="1">
      <c r="A422" s="8">
        <v>9532579.0</v>
      </c>
      <c r="B422" s="30" t="s">
        <v>466</v>
      </c>
      <c r="C422" s="11">
        <v>135.0</v>
      </c>
      <c r="D422" s="24">
        <v>3.0</v>
      </c>
      <c r="E422" s="33">
        <f>Ocupacao_Calendario!B422*C422*31</f>
        <v>4101.3</v>
      </c>
      <c r="F422" s="33">
        <f>Ocupacao_Calendario!C422*C422*28</f>
        <v>3704.4</v>
      </c>
      <c r="G422" s="33">
        <f>Ocupacao_Calendario!D422*C422*31</f>
        <v>2385.45</v>
      </c>
      <c r="H422" s="33">
        <f>Ocupacao_Calendario!E422*C422*30</f>
        <v>1984.5</v>
      </c>
      <c r="I422" s="33">
        <f>Ocupacao_Calendario!F422*C422*31</f>
        <v>3096.9</v>
      </c>
      <c r="J422" s="33">
        <f>Ocupacao_Calendario!G422*C422*30</f>
        <v>2835</v>
      </c>
      <c r="K422" s="33">
        <f>Ocupacao_Calendario!H422*C422*31</f>
        <v>2929.5</v>
      </c>
      <c r="L422" s="33">
        <f>Ocupacao_Calendario!I422*C422*31</f>
        <v>3138.75</v>
      </c>
      <c r="M422" s="33">
        <f>Ocupacao_Calendario!J422*C422*30</f>
        <v>4050</v>
      </c>
      <c r="N422" s="33">
        <f>Ocupacao_Calendario!K422*C422*31</f>
        <v>3808.35</v>
      </c>
      <c r="O422" s="33">
        <f>Ocupacao_Calendario!L422*C422*30</f>
        <v>3078</v>
      </c>
      <c r="P422" s="33">
        <f>Ocupacao_Calendario!M422*C422*31</f>
        <v>3975.75</v>
      </c>
      <c r="Q422" s="33">
        <f t="shared" si="1"/>
        <v>39087.9</v>
      </c>
      <c r="R422" s="33">
        <f>IFS(D422=2,vacation_home_main_costs!$M$2,D422=3,vacation_home_main_costs!$M$3,D422=4,vacation_home_main_costs!$M$4,D422=5,vacation_home_main_costs!$M$5,D422=6,vacation_home_main_costs!$M$6)</f>
        <v>34800</v>
      </c>
      <c r="S422" s="33">
        <f t="shared" si="23"/>
        <v>4287.9</v>
      </c>
      <c r="T422" s="34" t="str">
        <f t="shared" si="3"/>
        <v>Lucro</v>
      </c>
    </row>
    <row r="423" ht="12.75" customHeight="1">
      <c r="A423" s="8">
        <v>1.3897065E7</v>
      </c>
      <c r="B423" s="30" t="s">
        <v>467</v>
      </c>
      <c r="C423" s="11">
        <v>135.0</v>
      </c>
      <c r="D423" s="24">
        <v>3.0</v>
      </c>
      <c r="E423" s="33">
        <f>Ocupacao_Calendario!B423*C423*31</f>
        <v>2678.4</v>
      </c>
      <c r="F423" s="33">
        <f>Ocupacao_Calendario!C423*C423*28</f>
        <v>3591</v>
      </c>
      <c r="G423" s="33">
        <f>Ocupacao_Calendario!D423*C423*31</f>
        <v>2636.55</v>
      </c>
      <c r="H423" s="33">
        <f>Ocupacao_Calendario!E423*C423*30</f>
        <v>2632.5</v>
      </c>
      <c r="I423" s="33">
        <f>Ocupacao_Calendario!F423*C423*31</f>
        <v>1757.7</v>
      </c>
      <c r="J423" s="33">
        <f>Ocupacao_Calendario!G423*C423*30</f>
        <v>3564</v>
      </c>
      <c r="K423" s="33">
        <f>Ocupacao_Calendario!H423*C423*31</f>
        <v>4143.15</v>
      </c>
      <c r="L423" s="33">
        <f>Ocupacao_Calendario!I423*C423*31</f>
        <v>3682.8</v>
      </c>
      <c r="M423" s="33">
        <f>Ocupacao_Calendario!J423*C423*30</f>
        <v>3766.5</v>
      </c>
      <c r="N423" s="33">
        <f>Ocupacao_Calendario!K423*C423*31</f>
        <v>3892.05</v>
      </c>
      <c r="O423" s="33">
        <f>Ocupacao_Calendario!L423*C423*30</f>
        <v>3969</v>
      </c>
      <c r="P423" s="33">
        <f>Ocupacao_Calendario!M423*C423*31</f>
        <v>3431.7</v>
      </c>
      <c r="Q423" s="33">
        <f t="shared" si="1"/>
        <v>39745.35</v>
      </c>
      <c r="R423" s="33">
        <f>IFS(D423=2,vacation_home_main_costs!$M$2,D423=3,vacation_home_main_costs!$M$3,D423=4,vacation_home_main_costs!$M$4,D423=5,vacation_home_main_costs!$M$5,D423=6,vacation_home_main_costs!$M$6)</f>
        <v>34800</v>
      </c>
      <c r="S423" s="33">
        <f t="shared" si="23"/>
        <v>4945.35</v>
      </c>
      <c r="T423" s="34" t="str">
        <f t="shared" si="3"/>
        <v>Lucro</v>
      </c>
    </row>
    <row r="424" ht="12.75" customHeight="1">
      <c r="A424" s="8">
        <v>1.4093858E7</v>
      </c>
      <c r="B424" s="30" t="s">
        <v>468</v>
      </c>
      <c r="C424" s="11">
        <v>180.0</v>
      </c>
      <c r="D424" s="24">
        <v>4.0</v>
      </c>
      <c r="E424" s="33">
        <f>Ocupacao_Calendario!B424*C424*31</f>
        <v>5412.6</v>
      </c>
      <c r="F424" s="33">
        <f>Ocupacao_Calendario!C424*C424*28</f>
        <v>4334.4</v>
      </c>
      <c r="G424" s="33">
        <f>Ocupacao_Calendario!D424*C424*31</f>
        <v>4352.4</v>
      </c>
      <c r="H424" s="33">
        <f>Ocupacao_Calendario!E424*C424*30</f>
        <v>3078</v>
      </c>
      <c r="I424" s="33">
        <f>Ocupacao_Calendario!F424*C424*31</f>
        <v>3850.2</v>
      </c>
      <c r="J424" s="33">
        <f>Ocupacao_Calendario!G424*C424*30</f>
        <v>4536</v>
      </c>
      <c r="K424" s="33">
        <f>Ocupacao_Calendario!H424*C424*31</f>
        <v>4687.2</v>
      </c>
      <c r="L424" s="33">
        <f>Ocupacao_Calendario!I424*C424*31</f>
        <v>3850.2</v>
      </c>
      <c r="M424" s="33">
        <f>Ocupacao_Calendario!J424*C424*30</f>
        <v>3942</v>
      </c>
      <c r="N424" s="33">
        <f>Ocupacao_Calendario!K424*C424*31</f>
        <v>4296.6</v>
      </c>
      <c r="O424" s="33">
        <f>Ocupacao_Calendario!L424*C424*30</f>
        <v>4212</v>
      </c>
      <c r="P424" s="33">
        <f>Ocupacao_Calendario!M424*C424*31</f>
        <v>5356.8</v>
      </c>
      <c r="Q424" s="33">
        <f t="shared" si="1"/>
        <v>51908.4</v>
      </c>
      <c r="R424" s="33">
        <f>IFS(D424=2,vacation_home_main_costs!$M$2,D424=3,vacation_home_main_costs!$M$3,D424=4,vacation_home_main_costs!$M$4,D424=5,vacation_home_main_costs!$M$5,D424=6,vacation_home_main_costs!$M$6)</f>
        <v>40660</v>
      </c>
      <c r="S424" s="33">
        <f t="shared" si="23"/>
        <v>11248.4</v>
      </c>
      <c r="T424" s="34" t="str">
        <f t="shared" si="3"/>
        <v>Lucro</v>
      </c>
    </row>
    <row r="425" ht="12.75" customHeight="1">
      <c r="A425" s="8">
        <v>9294964.0</v>
      </c>
      <c r="B425" s="30" t="s">
        <v>469</v>
      </c>
      <c r="C425" s="11">
        <v>125.0</v>
      </c>
      <c r="D425" s="24">
        <v>4.0</v>
      </c>
      <c r="E425" s="33">
        <f>Ocupacao_Calendario!B425*C425*31</f>
        <v>2518.75</v>
      </c>
      <c r="F425" s="33">
        <f>Ocupacao_Calendario!C425*C425*28</f>
        <v>3465</v>
      </c>
      <c r="G425" s="33">
        <f>Ocupacao_Calendario!D425*C425*31</f>
        <v>2286.25</v>
      </c>
      <c r="H425" s="33">
        <f>Ocupacao_Calendario!E425*C425*30</f>
        <v>2437.5</v>
      </c>
      <c r="I425" s="33">
        <f>Ocupacao_Calendario!F425*C425*31</f>
        <v>2983.75</v>
      </c>
      <c r="J425" s="33">
        <f>Ocupacao_Calendario!G425*C425*30</f>
        <v>3225</v>
      </c>
      <c r="K425" s="33">
        <f>Ocupacao_Calendario!H425*C425*31</f>
        <v>2906.25</v>
      </c>
      <c r="L425" s="33">
        <f>Ocupacao_Calendario!I425*C425*31</f>
        <v>2867.5</v>
      </c>
      <c r="M425" s="33">
        <f>Ocupacao_Calendario!J425*C425*30</f>
        <v>3412.5</v>
      </c>
      <c r="N425" s="33">
        <f>Ocupacao_Calendario!K425*C425*31</f>
        <v>3332.5</v>
      </c>
      <c r="O425" s="33">
        <f>Ocupacao_Calendario!L425*C425*30</f>
        <v>2925</v>
      </c>
      <c r="P425" s="33">
        <f>Ocupacao_Calendario!M425*C425*31</f>
        <v>3410</v>
      </c>
      <c r="Q425" s="33">
        <f t="shared" si="1"/>
        <v>35770</v>
      </c>
      <c r="R425" s="33">
        <f>IFS(D425=2,vacation_home_main_costs!$M$2,D425=3,vacation_home_main_costs!$M$3,D425=4,vacation_home_main_costs!$M$4,D425=5,vacation_home_main_costs!$M$5,D425=6,vacation_home_main_costs!$M$6)</f>
        <v>40660</v>
      </c>
      <c r="S425" s="33">
        <f t="shared" si="23"/>
        <v>-4890</v>
      </c>
      <c r="T425" s="34" t="str">
        <f t="shared" si="3"/>
        <v>Prejuizo</v>
      </c>
    </row>
    <row r="426" ht="12.75" customHeight="1">
      <c r="A426" s="8">
        <v>1.4229356E7</v>
      </c>
      <c r="B426" s="30" t="s">
        <v>470</v>
      </c>
      <c r="C426" s="11">
        <v>169.0</v>
      </c>
      <c r="D426" s="24">
        <v>4.0</v>
      </c>
      <c r="E426" s="33">
        <f>Ocupacao_Calendario!B426*C426*31</f>
        <v>4243.59</v>
      </c>
      <c r="F426" s="33">
        <f>Ocupacao_Calendario!C426*C426*28</f>
        <v>4400.76</v>
      </c>
      <c r="G426" s="33">
        <f>Ocupacao_Calendario!D426*C426*31</f>
        <v>3405.35</v>
      </c>
      <c r="H426" s="33">
        <f>Ocupacao_Calendario!E426*C426*30</f>
        <v>3244.8</v>
      </c>
      <c r="I426" s="33">
        <f>Ocupacao_Calendario!F426*C426*31</f>
        <v>2043.21</v>
      </c>
      <c r="J426" s="33">
        <f>Ocupacao_Calendario!G426*C426*30</f>
        <v>4461.6</v>
      </c>
      <c r="K426" s="33">
        <f>Ocupacao_Calendario!H426*C426*31</f>
        <v>4924.66</v>
      </c>
      <c r="L426" s="33">
        <f>Ocupacao_Calendario!I426*C426*31</f>
        <v>4977.05</v>
      </c>
      <c r="M426" s="33">
        <f>Ocupacao_Calendario!J426*C426*30</f>
        <v>4208.1</v>
      </c>
      <c r="N426" s="33">
        <f>Ocupacao_Calendario!K426*C426*31</f>
        <v>3929.25</v>
      </c>
      <c r="O426" s="33">
        <f>Ocupacao_Calendario!L426*C426*30</f>
        <v>4968.6</v>
      </c>
      <c r="P426" s="33">
        <f>Ocupacao_Calendario!M426*C426*31</f>
        <v>4034.03</v>
      </c>
      <c r="Q426" s="33">
        <f t="shared" si="1"/>
        <v>48841</v>
      </c>
      <c r="R426" s="33">
        <f>IFS(D426=2,vacation_home_main_costs!$M$2,D426=3,vacation_home_main_costs!$M$3,D426=4,vacation_home_main_costs!$M$4,D426=5,vacation_home_main_costs!$M$5,D426=6,vacation_home_main_costs!$M$6)</f>
        <v>40660</v>
      </c>
      <c r="S426" s="33">
        <f t="shared" si="23"/>
        <v>8181</v>
      </c>
      <c r="T426" s="34" t="str">
        <f t="shared" si="3"/>
        <v>Lucro</v>
      </c>
    </row>
    <row r="427" ht="12.75" customHeight="1">
      <c r="A427" s="8">
        <v>1.7847445E7</v>
      </c>
      <c r="B427" s="30" t="s">
        <v>471</v>
      </c>
      <c r="C427" s="11">
        <v>169.0</v>
      </c>
      <c r="D427" s="24">
        <v>4.0</v>
      </c>
      <c r="E427" s="33">
        <f>Ocupacao_Calendario!B427*C427*31</f>
        <v>4557.93</v>
      </c>
      <c r="F427" s="33">
        <f>Ocupacao_Calendario!C427*C427*28</f>
        <v>3880.24</v>
      </c>
      <c r="G427" s="33">
        <f>Ocupacao_Calendario!D427*C427*31</f>
        <v>2252.77</v>
      </c>
      <c r="H427" s="33">
        <f>Ocupacao_Calendario!E427*C427*30</f>
        <v>3092.7</v>
      </c>
      <c r="I427" s="33">
        <f>Ocupacao_Calendario!F427*C427*31</f>
        <v>2619.5</v>
      </c>
      <c r="J427" s="33">
        <f>Ocupacao_Calendario!G427*C427*30</f>
        <v>4715.1</v>
      </c>
      <c r="K427" s="33">
        <f>Ocupacao_Calendario!H427*C427*31</f>
        <v>4819.88</v>
      </c>
      <c r="L427" s="33">
        <f>Ocupacao_Calendario!I427*C427*31</f>
        <v>4924.66</v>
      </c>
      <c r="M427" s="33">
        <f>Ocupacao_Calendario!J427*C427*30</f>
        <v>4512.3</v>
      </c>
      <c r="N427" s="33">
        <f>Ocupacao_Calendario!K427*C427*31</f>
        <v>5186.61</v>
      </c>
      <c r="O427" s="33">
        <f>Ocupacao_Calendario!L427*C427*30</f>
        <v>4106.7</v>
      </c>
      <c r="P427" s="33">
        <f>Ocupacao_Calendario!M427*C427*31</f>
        <v>4138.81</v>
      </c>
      <c r="Q427" s="33">
        <f t="shared" si="1"/>
        <v>48807.2</v>
      </c>
      <c r="R427" s="33">
        <f>IFS(D427=2,vacation_home_main_costs!$M$2,D427=3,vacation_home_main_costs!$M$3,D427=4,vacation_home_main_costs!$M$4,D427=5,vacation_home_main_costs!$M$5,D427=6,vacation_home_main_costs!$M$6)</f>
        <v>40660</v>
      </c>
      <c r="S427" s="33">
        <f t="shared" si="23"/>
        <v>8147.2</v>
      </c>
      <c r="T427" s="34" t="str">
        <f t="shared" si="3"/>
        <v>Lucro</v>
      </c>
    </row>
    <row r="428" ht="12.75" customHeight="1">
      <c r="A428" s="8">
        <v>1.8581965E7</v>
      </c>
      <c r="B428" s="30" t="s">
        <v>472</v>
      </c>
      <c r="C428" s="11">
        <v>169.0</v>
      </c>
      <c r="D428" s="24">
        <v>4.0</v>
      </c>
      <c r="E428" s="33">
        <f>Ocupacao_Calendario!B428*C428*31</f>
        <v>3457.74</v>
      </c>
      <c r="F428" s="33">
        <f>Ocupacao_Calendario!C428*C428*28</f>
        <v>3643.64</v>
      </c>
      <c r="G428" s="33">
        <f>Ocupacao_Calendario!D428*C428*31</f>
        <v>4505.54</v>
      </c>
      <c r="H428" s="33">
        <f>Ocupacao_Calendario!E428*C428*30</f>
        <v>3042</v>
      </c>
      <c r="I428" s="33">
        <f>Ocupacao_Calendario!F428*C428*31</f>
        <v>4086.42</v>
      </c>
      <c r="J428" s="33">
        <f>Ocupacao_Calendario!G428*C428*30</f>
        <v>4106.7</v>
      </c>
      <c r="K428" s="33">
        <f>Ocupacao_Calendario!H428*C428*31</f>
        <v>5134.22</v>
      </c>
      <c r="L428" s="33">
        <f>Ocupacao_Calendario!I428*C428*31</f>
        <v>4138.81</v>
      </c>
      <c r="M428" s="33">
        <f>Ocupacao_Calendario!J428*C428*30</f>
        <v>4410.9</v>
      </c>
      <c r="N428" s="33">
        <f>Ocupacao_Calendario!K428*C428*31</f>
        <v>5081.83</v>
      </c>
      <c r="O428" s="33">
        <f>Ocupacao_Calendario!L428*C428*30</f>
        <v>4208.1</v>
      </c>
      <c r="P428" s="33">
        <f>Ocupacao_Calendario!M428*C428*31</f>
        <v>3929.25</v>
      </c>
      <c r="Q428" s="33">
        <f t="shared" si="1"/>
        <v>49745.15</v>
      </c>
      <c r="R428" s="33">
        <f>IFS(D428=2,vacation_home_main_costs!$M$2,D428=3,vacation_home_main_costs!$M$3,D428=4,vacation_home_main_costs!$M$4,D428=5,vacation_home_main_costs!$M$5,D428=6,vacation_home_main_costs!$M$6)</f>
        <v>40660</v>
      </c>
      <c r="S428" s="33">
        <f t="shared" si="23"/>
        <v>9085.15</v>
      </c>
      <c r="T428" s="34" t="str">
        <f t="shared" si="3"/>
        <v>Lucro</v>
      </c>
    </row>
    <row r="429" ht="12.75" customHeight="1">
      <c r="A429" s="8">
        <v>2.102691E7</v>
      </c>
      <c r="B429" s="30" t="s">
        <v>473</v>
      </c>
      <c r="C429" s="11">
        <v>169.0</v>
      </c>
      <c r="D429" s="24">
        <v>4.0</v>
      </c>
      <c r="E429" s="33">
        <f>Ocupacao_Calendario!B429*C429*31</f>
        <v>3772.08</v>
      </c>
      <c r="F429" s="33">
        <f>Ocupacao_Calendario!C429*C429*28</f>
        <v>4542.72</v>
      </c>
      <c r="G429" s="33">
        <f>Ocupacao_Calendario!D429*C429*31</f>
        <v>3719.69</v>
      </c>
      <c r="H429" s="33">
        <f>Ocupacao_Calendario!E429*C429*30</f>
        <v>4360.2</v>
      </c>
      <c r="I429" s="33">
        <f>Ocupacao_Calendario!F429*C429*31</f>
        <v>4400.76</v>
      </c>
      <c r="J429" s="33">
        <f>Ocupacao_Calendario!G429*C429*30</f>
        <v>4512.3</v>
      </c>
      <c r="K429" s="33">
        <f>Ocupacao_Calendario!H429*C429*31</f>
        <v>3929.25</v>
      </c>
      <c r="L429" s="33">
        <f>Ocupacao_Calendario!I429*C429*31</f>
        <v>4348.37</v>
      </c>
      <c r="M429" s="33">
        <f>Ocupacao_Calendario!J429*C429*30</f>
        <v>4461.6</v>
      </c>
      <c r="N429" s="33">
        <f>Ocupacao_Calendario!K429*C429*31</f>
        <v>4767.49</v>
      </c>
      <c r="O429" s="33">
        <f>Ocupacao_Calendario!L429*C429*30</f>
        <v>4360.2</v>
      </c>
      <c r="P429" s="33">
        <f>Ocupacao_Calendario!M429*C429*31</f>
        <v>4662.71</v>
      </c>
      <c r="Q429" s="33">
        <f t="shared" si="1"/>
        <v>51837.37</v>
      </c>
      <c r="R429" s="33">
        <f>IFS(D429=2,vacation_home_main_costs!$M$2,D429=3,vacation_home_main_costs!$M$3,D429=4,vacation_home_main_costs!$M$4,D429=5,vacation_home_main_costs!$M$5,D429=6,vacation_home_main_costs!$M$6)</f>
        <v>40660</v>
      </c>
      <c r="S429" s="33">
        <f t="shared" si="23"/>
        <v>11177.37</v>
      </c>
      <c r="T429" s="34" t="str">
        <f t="shared" si="3"/>
        <v>Lucro</v>
      </c>
    </row>
    <row r="430" ht="12.75" customHeight="1">
      <c r="A430" s="8">
        <v>2.1698829E7</v>
      </c>
      <c r="B430" s="30" t="s">
        <v>474</v>
      </c>
      <c r="C430" s="11">
        <v>169.0</v>
      </c>
      <c r="D430" s="24">
        <v>4.0</v>
      </c>
      <c r="E430" s="33">
        <f>Ocupacao_Calendario!B430*C430*31</f>
        <v>4138.81</v>
      </c>
      <c r="F430" s="33">
        <f>Ocupacao_Calendario!C430*C430*28</f>
        <v>3501.68</v>
      </c>
      <c r="G430" s="33">
        <f>Ocupacao_Calendario!D430*C430*31</f>
        <v>3300.57</v>
      </c>
      <c r="H430" s="33">
        <f>Ocupacao_Calendario!E430*C430*30</f>
        <v>3650.4</v>
      </c>
      <c r="I430" s="33">
        <f>Ocupacao_Calendario!F430*C430*31</f>
        <v>2619.5</v>
      </c>
      <c r="J430" s="33">
        <f>Ocupacao_Calendario!G430*C430*30</f>
        <v>3853.2</v>
      </c>
      <c r="K430" s="33">
        <f>Ocupacao_Calendario!H430*C430*31</f>
        <v>4924.66</v>
      </c>
      <c r="L430" s="33">
        <f>Ocupacao_Calendario!I430*C430*31</f>
        <v>4400.76</v>
      </c>
      <c r="M430" s="33">
        <f>Ocupacao_Calendario!J430*C430*30</f>
        <v>4360.2</v>
      </c>
      <c r="N430" s="33">
        <f>Ocupacao_Calendario!K430*C430*31</f>
        <v>4348.37</v>
      </c>
      <c r="O430" s="33">
        <f>Ocupacao_Calendario!L430*C430*30</f>
        <v>3751.8</v>
      </c>
      <c r="P430" s="33">
        <f>Ocupacao_Calendario!M430*C430*31</f>
        <v>4086.42</v>
      </c>
      <c r="Q430" s="33">
        <f t="shared" si="1"/>
        <v>46936.37</v>
      </c>
      <c r="R430" s="33">
        <f>IFS(D430=2,vacation_home_main_costs!$M$2,D430=3,vacation_home_main_costs!$M$3,D430=4,vacation_home_main_costs!$M$4,D430=5,vacation_home_main_costs!$M$5,D430=6,vacation_home_main_costs!$M$6)</f>
        <v>40660</v>
      </c>
      <c r="S430" s="33">
        <f t="shared" si="23"/>
        <v>6276.37</v>
      </c>
      <c r="T430" s="34" t="str">
        <f t="shared" si="3"/>
        <v>Lucro</v>
      </c>
    </row>
    <row r="431" ht="12.75" customHeight="1">
      <c r="A431" s="8">
        <v>2.4831614E7</v>
      </c>
      <c r="B431" s="30" t="s">
        <v>475</v>
      </c>
      <c r="C431" s="11">
        <v>169.0</v>
      </c>
      <c r="D431" s="24">
        <v>4.0</v>
      </c>
      <c r="E431" s="33">
        <f>Ocupacao_Calendario!B431*C431*31</f>
        <v>4924.66</v>
      </c>
      <c r="F431" s="33">
        <f>Ocupacao_Calendario!C431*C431*28</f>
        <v>3501.68</v>
      </c>
      <c r="G431" s="33">
        <f>Ocupacao_Calendario!D431*C431*31</f>
        <v>3929.25</v>
      </c>
      <c r="H431" s="33">
        <f>Ocupacao_Calendario!E431*C431*30</f>
        <v>2737.8</v>
      </c>
      <c r="I431" s="33">
        <f>Ocupacao_Calendario!F431*C431*31</f>
        <v>3667.3</v>
      </c>
      <c r="J431" s="33">
        <f>Ocupacao_Calendario!G431*C431*30</f>
        <v>4664.4</v>
      </c>
      <c r="K431" s="33">
        <f>Ocupacao_Calendario!H431*C431*31</f>
        <v>4348.37</v>
      </c>
      <c r="L431" s="33">
        <f>Ocupacao_Calendario!I431*C431*31</f>
        <v>4557.93</v>
      </c>
      <c r="M431" s="33">
        <f>Ocupacao_Calendario!J431*C431*30</f>
        <v>3954.6</v>
      </c>
      <c r="N431" s="33">
        <f>Ocupacao_Calendario!K431*C431*31</f>
        <v>4243.59</v>
      </c>
      <c r="O431" s="33">
        <f>Ocupacao_Calendario!L431*C431*30</f>
        <v>3751.8</v>
      </c>
      <c r="P431" s="33">
        <f>Ocupacao_Calendario!M431*C431*31</f>
        <v>4400.76</v>
      </c>
      <c r="Q431" s="33">
        <f t="shared" si="1"/>
        <v>48682.14</v>
      </c>
      <c r="R431" s="33">
        <f>IFS(D431=2,vacation_home_main_costs!$M$2,D431=3,vacation_home_main_costs!$M$3,D431=4,vacation_home_main_costs!$M$4,D431=5,vacation_home_main_costs!$M$5,D431=6,vacation_home_main_costs!$M$6)</f>
        <v>40660</v>
      </c>
      <c r="S431" s="33">
        <f t="shared" si="23"/>
        <v>8022.14</v>
      </c>
      <c r="T431" s="34" t="str">
        <f t="shared" si="3"/>
        <v>Lucro</v>
      </c>
    </row>
    <row r="432" ht="12.75" customHeight="1">
      <c r="A432" s="8">
        <v>9752848.0</v>
      </c>
      <c r="B432" s="30" t="s">
        <v>476</v>
      </c>
      <c r="C432" s="19">
        <v>152.96</v>
      </c>
      <c r="D432" s="24">
        <v>4.0</v>
      </c>
      <c r="E432" s="33">
        <f>Ocupacao_Calendario!B432*C432*31</f>
        <v>3129.5616</v>
      </c>
      <c r="F432" s="33">
        <f>Ocupacao_Calendario!C432*C432*28</f>
        <v>3297.8176</v>
      </c>
      <c r="G432" s="33">
        <f>Ocupacao_Calendario!D432*C432*31</f>
        <v>2276.0448</v>
      </c>
      <c r="H432" s="33">
        <f>Ocupacao_Calendario!E432*C432*30</f>
        <v>3487.488</v>
      </c>
      <c r="I432" s="33">
        <f>Ocupacao_Calendario!F432*C432*31</f>
        <v>2086.3744</v>
      </c>
      <c r="J432" s="33">
        <f>Ocupacao_Calendario!G432*C432*30</f>
        <v>3992.256</v>
      </c>
      <c r="K432" s="33">
        <f>Ocupacao_Calendario!H432*C432*31</f>
        <v>3603.7376</v>
      </c>
      <c r="L432" s="33">
        <f>Ocupacao_Calendario!I432*C432*31</f>
        <v>3935.6608</v>
      </c>
      <c r="M432" s="33">
        <f>Ocupacao_Calendario!J432*C432*30</f>
        <v>4038.144</v>
      </c>
      <c r="N432" s="33">
        <f>Ocupacao_Calendario!K432*C432*31</f>
        <v>4504.672</v>
      </c>
      <c r="O432" s="33">
        <f>Ocupacao_Calendario!L432*C432*30</f>
        <v>4313.472</v>
      </c>
      <c r="P432" s="33">
        <f>Ocupacao_Calendario!M432*C432*31</f>
        <v>4267.584</v>
      </c>
      <c r="Q432" s="33">
        <f t="shared" si="1"/>
        <v>42932.8128</v>
      </c>
      <c r="R432" s="33">
        <f>IFS(D432=2,vacation_home_main_costs!$M$2,D432=3,vacation_home_main_costs!$M$3,D432=4,vacation_home_main_costs!$M$4,D432=5,vacation_home_main_costs!$M$5,D432=6,vacation_home_main_costs!$M$6)</f>
        <v>40660</v>
      </c>
      <c r="S432" s="33">
        <f t="shared" si="23"/>
        <v>2272.8128</v>
      </c>
      <c r="T432" s="34" t="str">
        <f t="shared" si="3"/>
        <v>Lucro</v>
      </c>
    </row>
    <row r="433" ht="12.75" customHeight="1">
      <c r="A433" s="8">
        <v>1.0072054E7</v>
      </c>
      <c r="B433" s="30" t="s">
        <v>477</v>
      </c>
      <c r="C433" s="11">
        <v>95.0</v>
      </c>
      <c r="D433" s="24">
        <v>3.0</v>
      </c>
      <c r="E433" s="33">
        <f>Ocupacao_Calendario!B433*C433*31</f>
        <v>2562.15</v>
      </c>
      <c r="F433" s="33">
        <f>Ocupacao_Calendario!C433*C433*28</f>
        <v>1835.4</v>
      </c>
      <c r="G433" s="33">
        <f>Ocupacao_Calendario!D433*C433*31</f>
        <v>2208.75</v>
      </c>
      <c r="H433" s="33">
        <f>Ocupacao_Calendario!E433*C433*30</f>
        <v>1881</v>
      </c>
      <c r="I433" s="33">
        <f>Ocupacao_Calendario!F433*C433*31</f>
        <v>1207.45</v>
      </c>
      <c r="J433" s="33">
        <f>Ocupacao_Calendario!G433*C433*30</f>
        <v>2422.5</v>
      </c>
      <c r="K433" s="33">
        <f>Ocupacao_Calendario!H433*C433*31</f>
        <v>2856.65</v>
      </c>
      <c r="L433" s="33">
        <f>Ocupacao_Calendario!I433*C433*31</f>
        <v>2886.1</v>
      </c>
      <c r="M433" s="33">
        <f>Ocupacao_Calendario!J433*C433*30</f>
        <v>2251.5</v>
      </c>
      <c r="N433" s="33">
        <f>Ocupacao_Calendario!K433*C433*31</f>
        <v>2621.05</v>
      </c>
      <c r="O433" s="33">
        <f>Ocupacao_Calendario!L433*C433*30</f>
        <v>2707.5</v>
      </c>
      <c r="P433" s="33">
        <f>Ocupacao_Calendario!M433*C433*31</f>
        <v>2886.1</v>
      </c>
      <c r="Q433" s="33">
        <f t="shared" si="1"/>
        <v>28326.15</v>
      </c>
      <c r="R433" s="33">
        <f>IFS(D433=2,vacation_home_main_costs!$M$2,D433=3,vacation_home_main_costs!$M$3,D433=4,vacation_home_main_costs!$M$4,D433=5,vacation_home_main_costs!$M$5,D433=6,vacation_home_main_costs!$M$6)</f>
        <v>34800</v>
      </c>
      <c r="S433" s="33">
        <f t="shared" si="23"/>
        <v>-6473.85</v>
      </c>
      <c r="T433" s="34" t="str">
        <f t="shared" si="3"/>
        <v>Prejuizo</v>
      </c>
    </row>
    <row r="434" ht="12.75" customHeight="1">
      <c r="A434" s="8">
        <v>1.0465663E7</v>
      </c>
      <c r="B434" s="30" t="s">
        <v>478</v>
      </c>
      <c r="C434" s="11">
        <v>89.0</v>
      </c>
      <c r="D434" s="24">
        <v>3.0</v>
      </c>
      <c r="E434" s="33">
        <f>Ocupacao_Calendario!B434*C434*31</f>
        <v>1848.53</v>
      </c>
      <c r="F434" s="33">
        <f>Ocupacao_Calendario!C434*C434*28</f>
        <v>2342.48</v>
      </c>
      <c r="G434" s="33">
        <f>Ocupacao_Calendario!D434*C434*31</f>
        <v>1186.37</v>
      </c>
      <c r="H434" s="33">
        <f>Ocupacao_Calendario!E434*C434*30</f>
        <v>2216.1</v>
      </c>
      <c r="I434" s="33">
        <f>Ocupacao_Calendario!F434*C434*31</f>
        <v>2152.02</v>
      </c>
      <c r="J434" s="33">
        <f>Ocupacao_Calendario!G434*C434*30</f>
        <v>2589.9</v>
      </c>
      <c r="K434" s="33">
        <f>Ocupacao_Calendario!H434*C434*31</f>
        <v>2731.41</v>
      </c>
      <c r="L434" s="33">
        <f>Ocupacao_Calendario!I434*C434*31</f>
        <v>2759</v>
      </c>
      <c r="M434" s="33">
        <f>Ocupacao_Calendario!J434*C434*30</f>
        <v>2082.6</v>
      </c>
      <c r="N434" s="33">
        <f>Ocupacao_Calendario!K434*C434*31</f>
        <v>2345.15</v>
      </c>
      <c r="O434" s="33">
        <f>Ocupacao_Calendario!L434*C434*30</f>
        <v>2429.7</v>
      </c>
      <c r="P434" s="33">
        <f>Ocupacao_Calendario!M434*C434*31</f>
        <v>2731.41</v>
      </c>
      <c r="Q434" s="33">
        <f t="shared" si="1"/>
        <v>27414.67</v>
      </c>
      <c r="R434" s="33">
        <f>IFS(D434=2,vacation_home_main_costs!$M$2,D434=3,vacation_home_main_costs!$M$3,D434=4,vacation_home_main_costs!$M$4,D434=5,vacation_home_main_costs!$M$5,D434=6,vacation_home_main_costs!$M$6)</f>
        <v>34800</v>
      </c>
      <c r="S434" s="33">
        <f t="shared" si="23"/>
        <v>-7385.33</v>
      </c>
      <c r="T434" s="34" t="str">
        <f t="shared" si="3"/>
        <v>Prejuizo</v>
      </c>
    </row>
    <row r="435" ht="12.75" customHeight="1">
      <c r="A435" s="8">
        <v>1.7471667E7</v>
      </c>
      <c r="B435" s="30" t="s">
        <v>479</v>
      </c>
      <c r="C435" s="11">
        <v>104.0</v>
      </c>
      <c r="D435" s="24">
        <v>4.0</v>
      </c>
      <c r="E435" s="33">
        <f>Ocupacao_Calendario!B435*C435*31</f>
        <v>2095.6</v>
      </c>
      <c r="F435" s="33">
        <f>Ocupacao_Calendario!C435*C435*28</f>
        <v>1951.04</v>
      </c>
      <c r="G435" s="33">
        <f>Ocupacao_Calendario!D435*C435*31</f>
        <v>2127.84</v>
      </c>
      <c r="H435" s="33">
        <f>Ocupacao_Calendario!E435*C435*30</f>
        <v>2433.6</v>
      </c>
      <c r="I435" s="33">
        <f>Ocupacao_Calendario!F435*C435*31</f>
        <v>2192.32</v>
      </c>
      <c r="J435" s="33">
        <f>Ocupacao_Calendario!G435*C435*30</f>
        <v>2496</v>
      </c>
      <c r="K435" s="33">
        <f>Ocupacao_Calendario!H435*C435*31</f>
        <v>2966.08</v>
      </c>
      <c r="L435" s="33">
        <f>Ocupacao_Calendario!I435*C435*31</f>
        <v>2514.72</v>
      </c>
      <c r="M435" s="33">
        <f>Ocupacao_Calendario!J435*C435*30</f>
        <v>3057.6</v>
      </c>
      <c r="N435" s="33">
        <f>Ocupacao_Calendario!K435*C435*31</f>
        <v>3095.04</v>
      </c>
      <c r="O435" s="33">
        <f>Ocupacao_Calendario!L435*C435*30</f>
        <v>2995.2</v>
      </c>
      <c r="P435" s="33">
        <f>Ocupacao_Calendario!M435*C435*31</f>
        <v>2837.12</v>
      </c>
      <c r="Q435" s="33">
        <f t="shared" si="1"/>
        <v>30762.16</v>
      </c>
      <c r="R435" s="33">
        <f>IFS(D435=2,vacation_home_main_costs!$M$2,D435=3,vacation_home_main_costs!$M$3,D435=4,vacation_home_main_costs!$M$4,D435=5,vacation_home_main_costs!$M$5,D435=6,vacation_home_main_costs!$M$6)</f>
        <v>40660</v>
      </c>
      <c r="S435" s="33">
        <f t="shared" si="23"/>
        <v>-9897.84</v>
      </c>
      <c r="T435" s="34" t="str">
        <f t="shared" si="3"/>
        <v>Prejuizo</v>
      </c>
    </row>
    <row r="436" ht="12.75" customHeight="1">
      <c r="A436" s="8">
        <v>2.3768843E7</v>
      </c>
      <c r="B436" s="30" t="s">
        <v>480</v>
      </c>
      <c r="C436" s="11">
        <v>130.0</v>
      </c>
      <c r="D436" s="24">
        <v>4.0</v>
      </c>
      <c r="E436" s="33">
        <f>Ocupacao_Calendario!B436*C436*31</f>
        <v>3183.7</v>
      </c>
      <c r="F436" s="33">
        <f>Ocupacao_Calendario!C436*C436*28</f>
        <v>3458</v>
      </c>
      <c r="G436" s="33">
        <f>Ocupacao_Calendario!D436*C436*31</f>
        <v>2619.5</v>
      </c>
      <c r="H436" s="33">
        <f>Ocupacao_Calendario!E436*C436*30</f>
        <v>3549</v>
      </c>
      <c r="I436" s="33">
        <f>Ocupacao_Calendario!F436*C436*31</f>
        <v>3224</v>
      </c>
      <c r="J436" s="33">
        <f>Ocupacao_Calendario!G436*C436*30</f>
        <v>2886</v>
      </c>
      <c r="K436" s="33">
        <f>Ocupacao_Calendario!H436*C436*31</f>
        <v>3828.5</v>
      </c>
      <c r="L436" s="33">
        <f>Ocupacao_Calendario!I436*C436*31</f>
        <v>3667.3</v>
      </c>
      <c r="M436" s="33">
        <f>Ocupacao_Calendario!J436*C436*30</f>
        <v>2886</v>
      </c>
      <c r="N436" s="33">
        <f>Ocupacao_Calendario!K436*C436*31</f>
        <v>3465.8</v>
      </c>
      <c r="O436" s="33">
        <f>Ocupacao_Calendario!L436*C436*30</f>
        <v>3510</v>
      </c>
      <c r="P436" s="33">
        <f>Ocupacao_Calendario!M436*C436*31</f>
        <v>3465.8</v>
      </c>
      <c r="Q436" s="33">
        <f t="shared" si="1"/>
        <v>39743.6</v>
      </c>
      <c r="R436" s="33">
        <f>IFS(D436=2,vacation_home_main_costs!$M$2,D436=3,vacation_home_main_costs!$M$3,D436=4,vacation_home_main_costs!$M$4,D436=5,vacation_home_main_costs!$M$5,D436=6,vacation_home_main_costs!$M$6)</f>
        <v>40660</v>
      </c>
      <c r="S436" s="33">
        <f t="shared" si="23"/>
        <v>-916.4</v>
      </c>
      <c r="T436" s="34" t="str">
        <f t="shared" si="3"/>
        <v>Prejuizo</v>
      </c>
    </row>
    <row r="437" ht="12.75" customHeight="1">
      <c r="A437" s="8">
        <v>1.0559886E7</v>
      </c>
      <c r="B437" s="30" t="s">
        <v>481</v>
      </c>
      <c r="C437" s="11">
        <v>135.0</v>
      </c>
      <c r="D437" s="24">
        <v>4.0</v>
      </c>
      <c r="E437" s="33">
        <f>Ocupacao_Calendario!B437*C437*31</f>
        <v>3431.7</v>
      </c>
      <c r="F437" s="33">
        <f>Ocupacao_Calendario!C437*C437*28</f>
        <v>2797.2</v>
      </c>
      <c r="G437" s="33">
        <f>Ocupacao_Calendario!D437*C437*31</f>
        <v>2678.4</v>
      </c>
      <c r="H437" s="33">
        <f>Ocupacao_Calendario!E437*C437*30</f>
        <v>2470.5</v>
      </c>
      <c r="I437" s="33">
        <f>Ocupacao_Calendario!F437*C437*31</f>
        <v>2343.6</v>
      </c>
      <c r="J437" s="33">
        <f>Ocupacao_Calendario!G437*C437*30</f>
        <v>2754</v>
      </c>
      <c r="K437" s="33">
        <f>Ocupacao_Calendario!H437*C437*31</f>
        <v>3306.15</v>
      </c>
      <c r="L437" s="33">
        <f>Ocupacao_Calendario!I437*C437*31</f>
        <v>3808.35</v>
      </c>
      <c r="M437" s="33">
        <f>Ocupacao_Calendario!J437*C437*30</f>
        <v>3037.5</v>
      </c>
      <c r="N437" s="33">
        <f>Ocupacao_Calendario!K437*C437*31</f>
        <v>4143.15</v>
      </c>
      <c r="O437" s="33">
        <f>Ocupacao_Calendario!L437*C437*30</f>
        <v>3280.5</v>
      </c>
      <c r="P437" s="33">
        <f>Ocupacao_Calendario!M437*C437*31</f>
        <v>3850.2</v>
      </c>
      <c r="Q437" s="33">
        <f t="shared" si="1"/>
        <v>37901.25</v>
      </c>
      <c r="R437" s="33">
        <f>IFS(D437=2,vacation_home_main_costs!$M$2,D437=3,vacation_home_main_costs!$M$3,D437=4,vacation_home_main_costs!$M$4,D437=5,vacation_home_main_costs!$M$5,D437=6,vacation_home_main_costs!$M$6)</f>
        <v>40660</v>
      </c>
      <c r="S437" s="33">
        <f t="shared" si="23"/>
        <v>-2758.75</v>
      </c>
      <c r="T437" s="34" t="str">
        <f t="shared" si="3"/>
        <v>Prejuizo</v>
      </c>
    </row>
    <row r="438" ht="12.75" customHeight="1">
      <c r="A438" s="8">
        <v>1.2048256E7</v>
      </c>
      <c r="B438" s="30" t="s">
        <v>482</v>
      </c>
      <c r="C438" s="11">
        <v>112.0</v>
      </c>
      <c r="D438" s="24">
        <v>3.0</v>
      </c>
      <c r="E438" s="33">
        <f>Ocupacao_Calendario!B438*C438*31</f>
        <v>3367.84</v>
      </c>
      <c r="F438" s="33">
        <f>Ocupacao_Calendario!C438*C438*28</f>
        <v>2696.96</v>
      </c>
      <c r="G438" s="33">
        <f>Ocupacao_Calendario!D438*C438*31</f>
        <v>2256.8</v>
      </c>
      <c r="H438" s="33">
        <f>Ocupacao_Calendario!E438*C438*30</f>
        <v>1545.6</v>
      </c>
      <c r="I438" s="33">
        <f>Ocupacao_Calendario!F438*C438*31</f>
        <v>1458.24</v>
      </c>
      <c r="J438" s="33">
        <f>Ocupacao_Calendario!G438*C438*30</f>
        <v>3259.2</v>
      </c>
      <c r="K438" s="33">
        <f>Ocupacao_Calendario!H438*C438*31</f>
        <v>2534.56</v>
      </c>
      <c r="L438" s="33">
        <f>Ocupacao_Calendario!I438*C438*31</f>
        <v>2985.92</v>
      </c>
      <c r="M438" s="33">
        <f>Ocupacao_Calendario!J438*C438*30</f>
        <v>2956.8</v>
      </c>
      <c r="N438" s="33">
        <f>Ocupacao_Calendario!K438*C438*31</f>
        <v>3228.96</v>
      </c>
      <c r="O438" s="33">
        <f>Ocupacao_Calendario!L438*C438*30</f>
        <v>2486.4</v>
      </c>
      <c r="P438" s="33">
        <f>Ocupacao_Calendario!M438*C438*31</f>
        <v>2777.6</v>
      </c>
      <c r="Q438" s="33">
        <f t="shared" si="1"/>
        <v>31554.88</v>
      </c>
      <c r="R438" s="33">
        <f>IFS(D438=2,vacation_home_main_costs!$M$2,D438=3,vacation_home_main_costs!$M$3,D438=4,vacation_home_main_costs!$M$4,D438=5,vacation_home_main_costs!$M$5,D438=6,vacation_home_main_costs!$M$6)</f>
        <v>34800</v>
      </c>
      <c r="S438" s="33">
        <f t="shared" si="23"/>
        <v>-3245.12</v>
      </c>
      <c r="T438" s="34" t="str">
        <f t="shared" si="3"/>
        <v>Prejuizo</v>
      </c>
    </row>
    <row r="439" ht="12.75" customHeight="1">
      <c r="A439" s="8">
        <v>3903420.0</v>
      </c>
      <c r="B439" s="30" t="s">
        <v>483</v>
      </c>
      <c r="C439" s="11">
        <v>134.0</v>
      </c>
      <c r="D439" s="24">
        <v>3.0</v>
      </c>
      <c r="E439" s="33">
        <f>Ocupacao_Calendario!B439*C439*31</f>
        <v>3780.14</v>
      </c>
      <c r="F439" s="33">
        <f>Ocupacao_Calendario!C439*C439*28</f>
        <v>2588.88</v>
      </c>
      <c r="G439" s="33">
        <f>Ocupacao_Calendario!D439*C439*31</f>
        <v>3157.04</v>
      </c>
      <c r="H439" s="33">
        <f>Ocupacao_Calendario!E439*C439*30</f>
        <v>1969.8</v>
      </c>
      <c r="I439" s="33">
        <f>Ocupacao_Calendario!F439*C439*31</f>
        <v>2824.72</v>
      </c>
      <c r="J439" s="33">
        <f>Ocupacao_Calendario!G439*C439*30</f>
        <v>3537.6</v>
      </c>
      <c r="K439" s="33">
        <f>Ocupacao_Calendario!H439*C439*31</f>
        <v>3447.82</v>
      </c>
      <c r="L439" s="33">
        <f>Ocupacao_Calendario!I439*C439*31</f>
        <v>3115.5</v>
      </c>
      <c r="M439" s="33">
        <f>Ocupacao_Calendario!J439*C439*30</f>
        <v>3296.4</v>
      </c>
      <c r="N439" s="33">
        <f>Ocupacao_Calendario!K439*C439*31</f>
        <v>3821.68</v>
      </c>
      <c r="O439" s="33">
        <f>Ocupacao_Calendario!L439*C439*30</f>
        <v>3859.2</v>
      </c>
      <c r="P439" s="33">
        <f>Ocupacao_Calendario!M439*C439*31</f>
        <v>4029.38</v>
      </c>
      <c r="Q439" s="33">
        <f t="shared" si="1"/>
        <v>39428.16</v>
      </c>
      <c r="R439" s="33">
        <f>IFS(D439=2,vacation_home_main_costs!$M$2,D439=3,vacation_home_main_costs!$M$3,D439=4,vacation_home_main_costs!$M$4,D439=5,vacation_home_main_costs!$M$5,D439=6,vacation_home_main_costs!$M$6)</f>
        <v>34800</v>
      </c>
      <c r="S439" s="33">
        <f t="shared" si="23"/>
        <v>4628.16</v>
      </c>
      <c r="T439" s="34" t="str">
        <f t="shared" si="3"/>
        <v>Lucro</v>
      </c>
    </row>
    <row r="440" ht="12.75" customHeight="1">
      <c r="A440" s="8">
        <v>1.12115E7</v>
      </c>
      <c r="B440" s="30" t="s">
        <v>484</v>
      </c>
      <c r="C440" s="11">
        <v>299.0</v>
      </c>
      <c r="D440" s="24">
        <v>8.0</v>
      </c>
      <c r="E440" s="33">
        <f>Ocupacao_Calendario!B440*C440*31</f>
        <v>8990.93</v>
      </c>
      <c r="F440" s="33">
        <f>Ocupacao_Calendario!C440*C440*28</f>
        <v>7618.52</v>
      </c>
      <c r="G440" s="33">
        <f>Ocupacao_Calendario!D440*C440*31</f>
        <v>4263.74</v>
      </c>
      <c r="H440" s="33">
        <f>Ocupacao_Calendario!E440*C440*30</f>
        <v>7534.8</v>
      </c>
      <c r="I440" s="33">
        <f>Ocupacao_Calendario!F440*C440*31</f>
        <v>7137.13</v>
      </c>
      <c r="J440" s="33">
        <f>Ocupacao_Calendario!G440*C440*30</f>
        <v>7176</v>
      </c>
      <c r="K440" s="33">
        <f>Ocupacao_Calendario!H440*C440*31</f>
        <v>8990.93</v>
      </c>
      <c r="L440" s="33">
        <f>Ocupacao_Calendario!I440*C440*31</f>
        <v>6395.61</v>
      </c>
      <c r="M440" s="33">
        <f>Ocupacao_Calendario!J440*C440*30</f>
        <v>6637.8</v>
      </c>
      <c r="N440" s="33">
        <f>Ocupacao_Calendario!K440*C440*31</f>
        <v>8898.24</v>
      </c>
      <c r="O440" s="33">
        <f>Ocupacao_Calendario!L440*C440*30</f>
        <v>8252.4</v>
      </c>
      <c r="P440" s="33">
        <f>Ocupacao_Calendario!M440*C440*31</f>
        <v>8249.41</v>
      </c>
      <c r="Q440" s="33">
        <f t="shared" si="1"/>
        <v>90145.51</v>
      </c>
      <c r="R440" s="37" t="str">
        <f>IFS(D440=2,vacation_home_main_costs!$M$2,D440=3,vacation_home_main_costs!$M$3,D440=4,vacation_home_main_costs!$M$4,D440=5,vacation_home_main_costs!$M$5,D440=6,vacation_home_main_costs!$M$6)</f>
        <v>#N/A</v>
      </c>
      <c r="S440" s="38" t="s">
        <v>55</v>
      </c>
      <c r="T440" s="34" t="str">
        <f t="shared" si="3"/>
        <v>Lucro</v>
      </c>
    </row>
    <row r="441" ht="12.75" customHeight="1">
      <c r="A441" s="8">
        <v>1.4760522E7</v>
      </c>
      <c r="B441" s="30" t="s">
        <v>485</v>
      </c>
      <c r="C441" s="11">
        <v>174.0</v>
      </c>
      <c r="D441" s="24">
        <v>5.0</v>
      </c>
      <c r="E441" s="33">
        <f>Ocupacao_Calendario!B441*C441*31</f>
        <v>3344.28</v>
      </c>
      <c r="F441" s="33">
        <f>Ocupacao_Calendario!C441*C441*28</f>
        <v>3995.04</v>
      </c>
      <c r="G441" s="33">
        <f>Ocupacao_Calendario!D441*C441*31</f>
        <v>3937.62</v>
      </c>
      <c r="H441" s="33">
        <f>Ocupacao_Calendario!E441*C441*30</f>
        <v>4750.2</v>
      </c>
      <c r="I441" s="33">
        <f>Ocupacao_Calendario!F441*C441*31</f>
        <v>3344.28</v>
      </c>
      <c r="J441" s="33">
        <f>Ocupacao_Calendario!G441*C441*30</f>
        <v>4437</v>
      </c>
      <c r="K441" s="33">
        <f>Ocupacao_Calendario!H441*C441*31</f>
        <v>5232.18</v>
      </c>
      <c r="L441" s="33">
        <f>Ocupacao_Calendario!I441*C441*31</f>
        <v>4800.66</v>
      </c>
      <c r="M441" s="33">
        <f>Ocupacao_Calendario!J441*C441*30</f>
        <v>4123.8</v>
      </c>
      <c r="N441" s="33">
        <f>Ocupacao_Calendario!K441*C441*31</f>
        <v>5394</v>
      </c>
      <c r="O441" s="33">
        <f>Ocupacao_Calendario!L441*C441*30</f>
        <v>4750.2</v>
      </c>
      <c r="P441" s="33">
        <f>Ocupacao_Calendario!M441*C441*31</f>
        <v>3991.56</v>
      </c>
      <c r="Q441" s="33">
        <f t="shared" si="1"/>
        <v>52100.82</v>
      </c>
      <c r="R441" s="33">
        <f>IFS(D441=2,vacation_home_main_costs!$M$2,D441=3,vacation_home_main_costs!$M$3,D441=4,vacation_home_main_costs!$M$4,D441=5,vacation_home_main_costs!$M$5,D441=6,vacation_home_main_costs!$M$6)</f>
        <v>45400</v>
      </c>
      <c r="S441" s="33">
        <f t="shared" ref="S441:S492" si="24">Q441-R441</f>
        <v>6700.82</v>
      </c>
      <c r="T441" s="34" t="str">
        <f t="shared" si="3"/>
        <v>Lucro</v>
      </c>
    </row>
    <row r="442" ht="12.75" customHeight="1">
      <c r="A442" s="8">
        <v>1.2666575E7</v>
      </c>
      <c r="B442" s="30" t="s">
        <v>486</v>
      </c>
      <c r="C442" s="11">
        <v>121.0</v>
      </c>
      <c r="D442" s="24">
        <v>3.0</v>
      </c>
      <c r="E442" s="33">
        <f>Ocupacao_Calendario!B442*C442*31</f>
        <v>3563.45</v>
      </c>
      <c r="F442" s="33">
        <f>Ocupacao_Calendario!C442*C442*28</f>
        <v>3286.36</v>
      </c>
      <c r="G442" s="33">
        <f>Ocupacao_Calendario!D442*C442*31</f>
        <v>2700.72</v>
      </c>
      <c r="H442" s="33">
        <f>Ocupacao_Calendario!E442*C442*30</f>
        <v>2686.2</v>
      </c>
      <c r="I442" s="33">
        <f>Ocupacao_Calendario!F442*C442*31</f>
        <v>2213.09</v>
      </c>
      <c r="J442" s="33">
        <f>Ocupacao_Calendario!G442*C442*30</f>
        <v>3194.4</v>
      </c>
      <c r="K442" s="33">
        <f>Ocupacao_Calendario!H442*C442*31</f>
        <v>3000.8</v>
      </c>
      <c r="L442" s="33">
        <f>Ocupacao_Calendario!I442*C442*31</f>
        <v>3563.45</v>
      </c>
      <c r="M442" s="33">
        <f>Ocupacao_Calendario!J442*C442*30</f>
        <v>3194.4</v>
      </c>
      <c r="N442" s="33">
        <f>Ocupacao_Calendario!K442*C442*31</f>
        <v>3338.39</v>
      </c>
      <c r="O442" s="33">
        <f>Ocupacao_Calendario!L442*C442*30</f>
        <v>3012.9</v>
      </c>
      <c r="P442" s="33">
        <f>Ocupacao_Calendario!M442*C442*31</f>
        <v>3225.86</v>
      </c>
      <c r="Q442" s="33">
        <f t="shared" si="1"/>
        <v>36980.02</v>
      </c>
      <c r="R442" s="33">
        <f>IFS(D442=2,vacation_home_main_costs!$M$2,D442=3,vacation_home_main_costs!$M$3,D442=4,vacation_home_main_costs!$M$4,D442=5,vacation_home_main_costs!$M$5,D442=6,vacation_home_main_costs!$M$6)</f>
        <v>34800</v>
      </c>
      <c r="S442" s="33">
        <f t="shared" si="24"/>
        <v>2180.02</v>
      </c>
      <c r="T442" s="34" t="str">
        <f t="shared" si="3"/>
        <v>Lucro</v>
      </c>
    </row>
    <row r="443" ht="12.75" customHeight="1">
      <c r="A443" s="8">
        <v>1.2983935E7</v>
      </c>
      <c r="B443" s="30" t="s">
        <v>487</v>
      </c>
      <c r="C443" s="11">
        <v>149.0</v>
      </c>
      <c r="D443" s="24">
        <v>3.0</v>
      </c>
      <c r="E443" s="33">
        <f>Ocupacao_Calendario!B443*C443*31</f>
        <v>4526.62</v>
      </c>
      <c r="F443" s="33">
        <f>Ocupacao_Calendario!C443*C443*28</f>
        <v>3671.36</v>
      </c>
      <c r="G443" s="33">
        <f>Ocupacao_Calendario!D443*C443*31</f>
        <v>2817.59</v>
      </c>
      <c r="H443" s="33">
        <f>Ocupacao_Calendario!E443*C443*30</f>
        <v>2771.4</v>
      </c>
      <c r="I443" s="33">
        <f>Ocupacao_Calendario!F443*C443*31</f>
        <v>1847.6</v>
      </c>
      <c r="J443" s="33">
        <f>Ocupacao_Calendario!G443*C443*30</f>
        <v>3888.9</v>
      </c>
      <c r="K443" s="33">
        <f>Ocupacao_Calendario!H443*C443*31</f>
        <v>4249.48</v>
      </c>
      <c r="L443" s="33">
        <f>Ocupacao_Calendario!I443*C443*31</f>
        <v>3649.01</v>
      </c>
      <c r="M443" s="33">
        <f>Ocupacao_Calendario!J443*C443*30</f>
        <v>4425.3</v>
      </c>
      <c r="N443" s="33">
        <f>Ocupacao_Calendario!K443*C443*31</f>
        <v>4203.29</v>
      </c>
      <c r="O443" s="33">
        <f>Ocupacao_Calendario!L443*C443*30</f>
        <v>4425.3</v>
      </c>
      <c r="P443" s="33">
        <f>Ocupacao_Calendario!M443*C443*31</f>
        <v>4341.86</v>
      </c>
      <c r="Q443" s="33">
        <f t="shared" si="1"/>
        <v>44817.71</v>
      </c>
      <c r="R443" s="33">
        <f>IFS(D443=2,vacation_home_main_costs!$M$2,D443=3,vacation_home_main_costs!$M$3,D443=4,vacation_home_main_costs!$M$4,D443=5,vacation_home_main_costs!$M$5,D443=6,vacation_home_main_costs!$M$6)</f>
        <v>34800</v>
      </c>
      <c r="S443" s="33">
        <f t="shared" si="24"/>
        <v>10017.71</v>
      </c>
      <c r="T443" s="34" t="str">
        <f t="shared" si="3"/>
        <v>Lucro</v>
      </c>
    </row>
    <row r="444" ht="12.75" customHeight="1">
      <c r="A444" s="8">
        <v>1.3967851E7</v>
      </c>
      <c r="B444" s="30" t="s">
        <v>488</v>
      </c>
      <c r="C444" s="11">
        <v>170.0</v>
      </c>
      <c r="D444" s="24">
        <v>5.0</v>
      </c>
      <c r="E444" s="33">
        <f>Ocupacao_Calendario!B444*C444*31</f>
        <v>3320.1</v>
      </c>
      <c r="F444" s="33">
        <f>Ocupacao_Calendario!C444*C444*28</f>
        <v>4093.6</v>
      </c>
      <c r="G444" s="33">
        <f>Ocupacao_Calendario!D444*C444*31</f>
        <v>3636.3</v>
      </c>
      <c r="H444" s="33">
        <f>Ocupacao_Calendario!E444*C444*30</f>
        <v>4182</v>
      </c>
      <c r="I444" s="33">
        <f>Ocupacao_Calendario!F444*C444*31</f>
        <v>3478.2</v>
      </c>
      <c r="J444" s="33">
        <f>Ocupacao_Calendario!G444*C444*30</f>
        <v>4641</v>
      </c>
      <c r="K444" s="33">
        <f>Ocupacao_Calendario!H444*C444*31</f>
        <v>4532.2</v>
      </c>
      <c r="L444" s="33">
        <f>Ocupacao_Calendario!I444*C444*31</f>
        <v>4584.9</v>
      </c>
      <c r="M444" s="33">
        <f>Ocupacao_Calendario!J444*C444*30</f>
        <v>4284</v>
      </c>
      <c r="N444" s="33">
        <f>Ocupacao_Calendario!K444*C444*31</f>
        <v>5164.6</v>
      </c>
      <c r="O444" s="33">
        <f>Ocupacao_Calendario!L444*C444*30</f>
        <v>4335</v>
      </c>
      <c r="P444" s="33">
        <f>Ocupacao_Calendario!M444*C444*31</f>
        <v>4163.3</v>
      </c>
      <c r="Q444" s="33">
        <f t="shared" si="1"/>
        <v>50415.2</v>
      </c>
      <c r="R444" s="33">
        <f>IFS(D444=2,vacation_home_main_costs!$M$2,D444=3,vacation_home_main_costs!$M$3,D444=4,vacation_home_main_costs!$M$4,D444=5,vacation_home_main_costs!$M$5,D444=6,vacation_home_main_costs!$M$6)</f>
        <v>45400</v>
      </c>
      <c r="S444" s="33">
        <f t="shared" si="24"/>
        <v>5015.2</v>
      </c>
      <c r="T444" s="34" t="str">
        <f t="shared" si="3"/>
        <v>Lucro</v>
      </c>
    </row>
    <row r="445" ht="12.75" customHeight="1">
      <c r="A445" s="8">
        <v>1.427296E7</v>
      </c>
      <c r="B445" s="30" t="s">
        <v>489</v>
      </c>
      <c r="C445" s="11">
        <v>129.0</v>
      </c>
      <c r="D445" s="24">
        <v>4.0</v>
      </c>
      <c r="E445" s="33">
        <f>Ocupacao_Calendario!B445*C445*31</f>
        <v>2679.33</v>
      </c>
      <c r="F445" s="33">
        <f>Ocupacao_Calendario!C445*C445*28</f>
        <v>2925.72</v>
      </c>
      <c r="G445" s="33">
        <f>Ocupacao_Calendario!D445*C445*31</f>
        <v>2479.38</v>
      </c>
      <c r="H445" s="33">
        <f>Ocupacao_Calendario!E445*C445*30</f>
        <v>3134.7</v>
      </c>
      <c r="I445" s="33">
        <f>Ocupacao_Calendario!F445*C445*31</f>
        <v>2599.35</v>
      </c>
      <c r="J445" s="33">
        <f>Ocupacao_Calendario!G445*C445*30</f>
        <v>2670.3</v>
      </c>
      <c r="K445" s="33">
        <f>Ocupacao_Calendario!H445*C445*31</f>
        <v>2799.3</v>
      </c>
      <c r="L445" s="33">
        <f>Ocupacao_Calendario!I445*C445*31</f>
        <v>3039.24</v>
      </c>
      <c r="M445" s="33">
        <f>Ocupacao_Calendario!J445*C445*30</f>
        <v>3715.2</v>
      </c>
      <c r="N445" s="33">
        <f>Ocupacao_Calendario!K445*C445*31</f>
        <v>3679.08</v>
      </c>
      <c r="O445" s="33">
        <f>Ocupacao_Calendario!L445*C445*30</f>
        <v>3134.7</v>
      </c>
      <c r="P445" s="33">
        <f>Ocupacao_Calendario!M445*C445*31</f>
        <v>3279.18</v>
      </c>
      <c r="Q445" s="33">
        <f t="shared" si="1"/>
        <v>36135.48</v>
      </c>
      <c r="R445" s="33">
        <f>IFS(D445=2,vacation_home_main_costs!$M$2,D445=3,vacation_home_main_costs!$M$3,D445=4,vacation_home_main_costs!$M$4,D445=5,vacation_home_main_costs!$M$5,D445=6,vacation_home_main_costs!$M$6)</f>
        <v>40660</v>
      </c>
      <c r="S445" s="33">
        <f t="shared" si="24"/>
        <v>-4524.52</v>
      </c>
      <c r="T445" s="34" t="str">
        <f t="shared" si="3"/>
        <v>Prejuizo</v>
      </c>
    </row>
    <row r="446" ht="12.75" customHeight="1">
      <c r="A446" s="8">
        <v>1.5856777E7</v>
      </c>
      <c r="B446" s="30" t="s">
        <v>490</v>
      </c>
      <c r="C446" s="11">
        <v>218.0</v>
      </c>
      <c r="D446" s="24">
        <v>5.0</v>
      </c>
      <c r="E446" s="33">
        <f>Ocupacao_Calendario!B446*C446*31</f>
        <v>5068.5</v>
      </c>
      <c r="F446" s="33">
        <f>Ocupacao_Calendario!C446*C446*28</f>
        <v>5554.64</v>
      </c>
      <c r="G446" s="33">
        <f>Ocupacao_Calendario!D446*C446*31</f>
        <v>5473.98</v>
      </c>
      <c r="H446" s="33">
        <f>Ocupacao_Calendario!E446*C446*30</f>
        <v>5232</v>
      </c>
      <c r="I446" s="33">
        <f>Ocupacao_Calendario!F446*C446*31</f>
        <v>4257.54</v>
      </c>
      <c r="J446" s="33">
        <f>Ocupacao_Calendario!G446*C446*30</f>
        <v>5820.6</v>
      </c>
      <c r="K446" s="33">
        <f>Ocupacao_Calendario!H446*C446*31</f>
        <v>5406.4</v>
      </c>
      <c r="L446" s="33">
        <f>Ocupacao_Calendario!I446*C446*31</f>
        <v>5406.4</v>
      </c>
      <c r="M446" s="33">
        <f>Ocupacao_Calendario!J446*C446*30</f>
        <v>5101.2</v>
      </c>
      <c r="N446" s="33">
        <f>Ocupacao_Calendario!K446*C446*31</f>
        <v>5203.66</v>
      </c>
      <c r="O446" s="33">
        <f>Ocupacao_Calendario!L446*C446*30</f>
        <v>6213</v>
      </c>
      <c r="P446" s="33">
        <f>Ocupacao_Calendario!M446*C446*31</f>
        <v>4933.34</v>
      </c>
      <c r="Q446" s="33">
        <f t="shared" si="1"/>
        <v>63671.26</v>
      </c>
      <c r="R446" s="33">
        <f>IFS(D446=2,vacation_home_main_costs!$M$2,D446=3,vacation_home_main_costs!$M$3,D446=4,vacation_home_main_costs!$M$4,D446=5,vacation_home_main_costs!$M$5,D446=6,vacation_home_main_costs!$M$6)</f>
        <v>45400</v>
      </c>
      <c r="S446" s="33">
        <f t="shared" si="24"/>
        <v>18271.26</v>
      </c>
      <c r="T446" s="34" t="str">
        <f t="shared" si="3"/>
        <v>Lucro</v>
      </c>
    </row>
    <row r="447" ht="12.75" customHeight="1">
      <c r="A447" s="8">
        <v>1.6367143E7</v>
      </c>
      <c r="B447" s="30" t="s">
        <v>491</v>
      </c>
      <c r="C447" s="11">
        <v>119.0</v>
      </c>
      <c r="D447" s="24">
        <v>3.0</v>
      </c>
      <c r="E447" s="33">
        <f>Ocupacao_Calendario!B447*C447*31</f>
        <v>3172.54</v>
      </c>
      <c r="F447" s="33">
        <f>Ocupacao_Calendario!C447*C447*28</f>
        <v>2632.28</v>
      </c>
      <c r="G447" s="33">
        <f>Ocupacao_Calendario!D447*C447*31</f>
        <v>2324.07</v>
      </c>
      <c r="H447" s="33">
        <f>Ocupacao_Calendario!E447*C447*30</f>
        <v>2106.3</v>
      </c>
      <c r="I447" s="33">
        <f>Ocupacao_Calendario!F447*C447*31</f>
        <v>2213.4</v>
      </c>
      <c r="J447" s="33">
        <f>Ocupacao_Calendario!G447*C447*30</f>
        <v>2391.9</v>
      </c>
      <c r="K447" s="33">
        <f>Ocupacao_Calendario!H447*C447*31</f>
        <v>2877.42</v>
      </c>
      <c r="L447" s="33">
        <f>Ocupacao_Calendario!I447*C447*31</f>
        <v>3430.77</v>
      </c>
      <c r="M447" s="33">
        <f>Ocupacao_Calendario!J447*C447*30</f>
        <v>2713.2</v>
      </c>
      <c r="N447" s="33">
        <f>Ocupacao_Calendario!K447*C447*31</f>
        <v>3578.33</v>
      </c>
      <c r="O447" s="33">
        <f>Ocupacao_Calendario!L447*C447*30</f>
        <v>3534.3</v>
      </c>
      <c r="P447" s="33">
        <f>Ocupacao_Calendario!M447*C447*31</f>
        <v>3209.43</v>
      </c>
      <c r="Q447" s="33">
        <f t="shared" si="1"/>
        <v>34183.94</v>
      </c>
      <c r="R447" s="33">
        <f>IFS(D447=2,vacation_home_main_costs!$M$2,D447=3,vacation_home_main_costs!$M$3,D447=4,vacation_home_main_costs!$M$4,D447=5,vacation_home_main_costs!$M$5,D447=6,vacation_home_main_costs!$M$6)</f>
        <v>34800</v>
      </c>
      <c r="S447" s="33">
        <f t="shared" si="24"/>
        <v>-616.06</v>
      </c>
      <c r="T447" s="34" t="str">
        <f t="shared" si="3"/>
        <v>Prejuizo</v>
      </c>
    </row>
    <row r="448" ht="12.75" customHeight="1">
      <c r="A448" s="8">
        <v>1.8225096E7</v>
      </c>
      <c r="B448" s="30" t="s">
        <v>492</v>
      </c>
      <c r="C448" s="11">
        <v>149.0</v>
      </c>
      <c r="D448" s="24">
        <v>4.0</v>
      </c>
      <c r="E448" s="33">
        <f>Ocupacao_Calendario!B448*C448*31</f>
        <v>4526.62</v>
      </c>
      <c r="F448" s="33">
        <f>Ocupacao_Calendario!C448*C448*28</f>
        <v>3796.52</v>
      </c>
      <c r="G448" s="33">
        <f>Ocupacao_Calendario!D448*C448*31</f>
        <v>3556.63</v>
      </c>
      <c r="H448" s="33">
        <f>Ocupacao_Calendario!E448*C448*30</f>
        <v>2369.1</v>
      </c>
      <c r="I448" s="33">
        <f>Ocupacao_Calendario!F448*C448*31</f>
        <v>2032.36</v>
      </c>
      <c r="J448" s="33">
        <f>Ocupacao_Calendario!G448*C448*30</f>
        <v>3039.6</v>
      </c>
      <c r="K448" s="33">
        <f>Ocupacao_Calendario!H448*C448*31</f>
        <v>3833.77</v>
      </c>
      <c r="L448" s="33">
        <f>Ocupacao_Calendario!I448*C448*31</f>
        <v>3510.44</v>
      </c>
      <c r="M448" s="33">
        <f>Ocupacao_Calendario!J448*C448*30</f>
        <v>4157.1</v>
      </c>
      <c r="N448" s="33">
        <f>Ocupacao_Calendario!K448*C448*31</f>
        <v>4619</v>
      </c>
      <c r="O448" s="33">
        <f>Ocupacao_Calendario!L448*C448*30</f>
        <v>3441.9</v>
      </c>
      <c r="P448" s="33">
        <f>Ocupacao_Calendario!M448*C448*31</f>
        <v>3325.68</v>
      </c>
      <c r="Q448" s="33">
        <f t="shared" si="1"/>
        <v>42208.72</v>
      </c>
      <c r="R448" s="33">
        <f>IFS(D448=2,vacation_home_main_costs!$M$2,D448=3,vacation_home_main_costs!$M$3,D448=4,vacation_home_main_costs!$M$4,D448=5,vacation_home_main_costs!$M$5,D448=6,vacation_home_main_costs!$M$6)</f>
        <v>40660</v>
      </c>
      <c r="S448" s="33">
        <f t="shared" si="24"/>
        <v>1548.72</v>
      </c>
      <c r="T448" s="34" t="str">
        <f t="shared" si="3"/>
        <v>Lucro</v>
      </c>
    </row>
    <row r="449" ht="12.75" customHeight="1">
      <c r="A449" s="8">
        <v>1.8709696E7</v>
      </c>
      <c r="B449" s="30" t="s">
        <v>493</v>
      </c>
      <c r="C449" s="11">
        <v>189.0</v>
      </c>
      <c r="D449" s="24">
        <v>5.0</v>
      </c>
      <c r="E449" s="33">
        <f>Ocupacao_Calendario!B449*C449*31</f>
        <v>4570.02</v>
      </c>
      <c r="F449" s="33">
        <f>Ocupacao_Calendario!C449*C449*28</f>
        <v>5133.24</v>
      </c>
      <c r="G449" s="33">
        <f>Ocupacao_Calendario!D449*C449*31</f>
        <v>4687.2</v>
      </c>
      <c r="H449" s="33">
        <f>Ocupacao_Calendario!E449*C449*30</f>
        <v>3005.1</v>
      </c>
      <c r="I449" s="33">
        <f>Ocupacao_Calendario!F449*C449*31</f>
        <v>2636.55</v>
      </c>
      <c r="J449" s="33">
        <f>Ocupacao_Calendario!G449*C449*30</f>
        <v>4762.8</v>
      </c>
      <c r="K449" s="33">
        <f>Ocupacao_Calendario!H449*C449*31</f>
        <v>4159.89</v>
      </c>
      <c r="L449" s="33">
        <f>Ocupacao_Calendario!I449*C449*31</f>
        <v>5097.33</v>
      </c>
      <c r="M449" s="33">
        <f>Ocupacao_Calendario!J449*C449*30</f>
        <v>5443.2</v>
      </c>
      <c r="N449" s="33">
        <f>Ocupacao_Calendario!K449*C449*31</f>
        <v>5566.05</v>
      </c>
      <c r="O449" s="33">
        <f>Ocupacao_Calendario!L449*C449*30</f>
        <v>5273.1</v>
      </c>
      <c r="P449" s="33">
        <f>Ocupacao_Calendario!M449*C449*31</f>
        <v>4159.89</v>
      </c>
      <c r="Q449" s="33">
        <f t="shared" si="1"/>
        <v>54494.37</v>
      </c>
      <c r="R449" s="33">
        <f>IFS(D449=2,vacation_home_main_costs!$M$2,D449=3,vacation_home_main_costs!$M$3,D449=4,vacation_home_main_costs!$M$4,D449=5,vacation_home_main_costs!$M$5,D449=6,vacation_home_main_costs!$M$6)</f>
        <v>45400</v>
      </c>
      <c r="S449" s="33">
        <f t="shared" si="24"/>
        <v>9094.37</v>
      </c>
      <c r="T449" s="34" t="str">
        <f t="shared" si="3"/>
        <v>Lucro</v>
      </c>
    </row>
    <row r="450" ht="12.75" customHeight="1">
      <c r="A450" s="8">
        <v>1.9287463E7</v>
      </c>
      <c r="B450" s="30" t="s">
        <v>494</v>
      </c>
      <c r="C450" s="11">
        <v>216.0</v>
      </c>
      <c r="D450" s="24">
        <v>6.0</v>
      </c>
      <c r="E450" s="33">
        <f>Ocupacao_Calendario!B450*C450*31</f>
        <v>5289.84</v>
      </c>
      <c r="F450" s="33">
        <f>Ocupacao_Calendario!C450*C450*28</f>
        <v>6048</v>
      </c>
      <c r="G450" s="33">
        <f>Ocupacao_Calendario!D450*C450*31</f>
        <v>5624.64</v>
      </c>
      <c r="H450" s="33">
        <f>Ocupacao_Calendario!E450*C450*30</f>
        <v>5637.6</v>
      </c>
      <c r="I450" s="33">
        <f>Ocupacao_Calendario!F450*C450*31</f>
        <v>4486.32</v>
      </c>
      <c r="J450" s="33">
        <f>Ocupacao_Calendario!G450*C450*30</f>
        <v>4212</v>
      </c>
      <c r="K450" s="33">
        <f>Ocupacao_Calendario!H450*C450*31</f>
        <v>6227.28</v>
      </c>
      <c r="L450" s="33">
        <f>Ocupacao_Calendario!I450*C450*31</f>
        <v>5691.6</v>
      </c>
      <c r="M450" s="33">
        <f>Ocupacao_Calendario!J450*C450*30</f>
        <v>5054.4</v>
      </c>
      <c r="N450" s="33">
        <f>Ocupacao_Calendario!K450*C450*31</f>
        <v>5959.44</v>
      </c>
      <c r="O450" s="33">
        <f>Ocupacao_Calendario!L450*C450*30</f>
        <v>4924.8</v>
      </c>
      <c r="P450" s="33">
        <f>Ocupacao_Calendario!M450*C450*31</f>
        <v>4821.12</v>
      </c>
      <c r="Q450" s="33">
        <f t="shared" si="1"/>
        <v>63977.04</v>
      </c>
      <c r="R450" s="33">
        <f>IFS(D450=2,vacation_home_main_costs!$M$2,D450=3,vacation_home_main_costs!$M$3,D450=4,vacation_home_main_costs!$M$4,D450=5,vacation_home_main_costs!$M$5,D450=6,vacation_home_main_costs!$M$6)</f>
        <v>51900</v>
      </c>
      <c r="S450" s="33">
        <f t="shared" si="24"/>
        <v>12077.04</v>
      </c>
      <c r="T450" s="34" t="str">
        <f t="shared" si="3"/>
        <v>Lucro</v>
      </c>
    </row>
    <row r="451" ht="12.75" customHeight="1">
      <c r="A451" s="8">
        <v>2.0395556E7</v>
      </c>
      <c r="B451" s="30" t="s">
        <v>495</v>
      </c>
      <c r="C451" s="11">
        <v>125.0</v>
      </c>
      <c r="D451" s="24">
        <v>4.0</v>
      </c>
      <c r="E451" s="33">
        <f>Ocupacao_Calendario!B451*C451*31</f>
        <v>2635</v>
      </c>
      <c r="F451" s="33">
        <f>Ocupacao_Calendario!C451*C451*28</f>
        <v>3080</v>
      </c>
      <c r="G451" s="33">
        <f>Ocupacao_Calendario!D451*C451*31</f>
        <v>3177.5</v>
      </c>
      <c r="H451" s="33">
        <f>Ocupacao_Calendario!E451*C451*30</f>
        <v>2550</v>
      </c>
      <c r="I451" s="33">
        <f>Ocupacao_Calendario!F451*C451*31</f>
        <v>3022.5</v>
      </c>
      <c r="J451" s="33">
        <f>Ocupacao_Calendario!G451*C451*30</f>
        <v>2775</v>
      </c>
      <c r="K451" s="33">
        <f>Ocupacao_Calendario!H451*C451*31</f>
        <v>2790</v>
      </c>
      <c r="L451" s="33">
        <f>Ocupacao_Calendario!I451*C451*31</f>
        <v>2867.5</v>
      </c>
      <c r="M451" s="33">
        <f>Ocupacao_Calendario!J451*C451*30</f>
        <v>3150</v>
      </c>
      <c r="N451" s="33">
        <f>Ocupacao_Calendario!K451*C451*31</f>
        <v>3797.5</v>
      </c>
      <c r="O451" s="33">
        <f>Ocupacao_Calendario!L451*C451*30</f>
        <v>3150</v>
      </c>
      <c r="P451" s="33">
        <f>Ocupacao_Calendario!M451*C451*31</f>
        <v>3371.25</v>
      </c>
      <c r="Q451" s="33">
        <f t="shared" si="1"/>
        <v>36366.25</v>
      </c>
      <c r="R451" s="33">
        <f>IFS(D451=2,vacation_home_main_costs!$M$2,D451=3,vacation_home_main_costs!$M$3,D451=4,vacation_home_main_costs!$M$4,D451=5,vacation_home_main_costs!$M$5,D451=6,vacation_home_main_costs!$M$6)</f>
        <v>40660</v>
      </c>
      <c r="S451" s="33">
        <f t="shared" si="24"/>
        <v>-4293.75</v>
      </c>
      <c r="T451" s="34" t="str">
        <f t="shared" si="3"/>
        <v>Prejuizo</v>
      </c>
    </row>
    <row r="452" ht="12.75" customHeight="1">
      <c r="A452" s="8">
        <v>2.1028983E7</v>
      </c>
      <c r="B452" s="30" t="s">
        <v>496</v>
      </c>
      <c r="C452" s="11">
        <v>110.0</v>
      </c>
      <c r="D452" s="24">
        <v>3.0</v>
      </c>
      <c r="E452" s="33">
        <f>Ocupacao_Calendario!B452*C452*31</f>
        <v>2455.2</v>
      </c>
      <c r="F452" s="33">
        <f>Ocupacao_Calendario!C452*C452*28</f>
        <v>2248.4</v>
      </c>
      <c r="G452" s="33">
        <f>Ocupacao_Calendario!D452*C452*31</f>
        <v>1875.5</v>
      </c>
      <c r="H452" s="33">
        <f>Ocupacao_Calendario!E452*C452*30</f>
        <v>2211</v>
      </c>
      <c r="I452" s="33">
        <f>Ocupacao_Calendario!F452*C452*31</f>
        <v>2080.1</v>
      </c>
      <c r="J452" s="33">
        <f>Ocupacao_Calendario!G452*C452*30</f>
        <v>2772</v>
      </c>
      <c r="K452" s="33">
        <f>Ocupacao_Calendario!H452*C452*31</f>
        <v>3273.6</v>
      </c>
      <c r="L452" s="33">
        <f>Ocupacao_Calendario!I452*C452*31</f>
        <v>2591.6</v>
      </c>
      <c r="M452" s="33">
        <f>Ocupacao_Calendario!J452*C452*30</f>
        <v>2706</v>
      </c>
      <c r="N452" s="33">
        <f>Ocupacao_Calendario!K452*C452*31</f>
        <v>3069</v>
      </c>
      <c r="O452" s="33">
        <f>Ocupacao_Calendario!L452*C452*30</f>
        <v>2871</v>
      </c>
      <c r="P452" s="33">
        <f>Ocupacao_Calendario!M452*C452*31</f>
        <v>3205.4</v>
      </c>
      <c r="Q452" s="33">
        <f t="shared" si="1"/>
        <v>31358.8</v>
      </c>
      <c r="R452" s="33">
        <f>IFS(D452=2,vacation_home_main_costs!$M$2,D452=3,vacation_home_main_costs!$M$3,D452=4,vacation_home_main_costs!$M$4,D452=5,vacation_home_main_costs!$M$5,D452=6,vacation_home_main_costs!$M$6)</f>
        <v>34800</v>
      </c>
      <c r="S452" s="33">
        <f t="shared" si="24"/>
        <v>-3441.2</v>
      </c>
      <c r="T452" s="34" t="str">
        <f t="shared" si="3"/>
        <v>Prejuizo</v>
      </c>
    </row>
    <row r="453" ht="12.75" customHeight="1">
      <c r="A453" s="8">
        <v>2.2024091E7</v>
      </c>
      <c r="B453" s="30" t="s">
        <v>497</v>
      </c>
      <c r="C453" s="11">
        <v>99.0</v>
      </c>
      <c r="D453" s="24">
        <v>4.0</v>
      </c>
      <c r="E453" s="33">
        <f>Ocupacao_Calendario!B453*C453*31</f>
        <v>2209.68</v>
      </c>
      <c r="F453" s="33">
        <f>Ocupacao_Calendario!C453*C453*28</f>
        <v>2245.32</v>
      </c>
      <c r="G453" s="33">
        <f>Ocupacao_Calendario!D453*C453*31</f>
        <v>1872.09</v>
      </c>
      <c r="H453" s="33">
        <f>Ocupacao_Calendario!E453*C453*30</f>
        <v>2079</v>
      </c>
      <c r="I453" s="33">
        <f>Ocupacao_Calendario!F453*C453*31</f>
        <v>2577.96</v>
      </c>
      <c r="J453" s="33">
        <f>Ocupacao_Calendario!G453*C453*30</f>
        <v>2880.9</v>
      </c>
      <c r="K453" s="33">
        <f>Ocupacao_Calendario!H453*C453*31</f>
        <v>2424.51</v>
      </c>
      <c r="L453" s="33">
        <f>Ocupacao_Calendario!I453*C453*31</f>
        <v>2117.61</v>
      </c>
      <c r="M453" s="33">
        <f>Ocupacao_Calendario!J453*C453*30</f>
        <v>2435.4</v>
      </c>
      <c r="N453" s="33">
        <f>Ocupacao_Calendario!K453*C453*31</f>
        <v>2946.24</v>
      </c>
      <c r="O453" s="33">
        <f>Ocupacao_Calendario!L453*C453*30</f>
        <v>2376</v>
      </c>
      <c r="P453" s="33">
        <f>Ocupacao_Calendario!M453*C453*31</f>
        <v>2301.75</v>
      </c>
      <c r="Q453" s="33">
        <f t="shared" si="1"/>
        <v>28466.46</v>
      </c>
      <c r="R453" s="33">
        <f>IFS(D453=2,vacation_home_main_costs!$M$2,D453=3,vacation_home_main_costs!$M$3,D453=4,vacation_home_main_costs!$M$4,D453=5,vacation_home_main_costs!$M$5,D453=6,vacation_home_main_costs!$M$6)</f>
        <v>40660</v>
      </c>
      <c r="S453" s="33">
        <f t="shared" si="24"/>
        <v>-12193.54</v>
      </c>
      <c r="T453" s="34" t="str">
        <f t="shared" si="3"/>
        <v>Prejuizo</v>
      </c>
    </row>
    <row r="454" ht="12.75" customHeight="1">
      <c r="A454" s="8">
        <v>2.227291E7</v>
      </c>
      <c r="B454" s="30" t="s">
        <v>498</v>
      </c>
      <c r="C454" s="11">
        <v>269.0</v>
      </c>
      <c r="D454" s="24">
        <v>5.0</v>
      </c>
      <c r="E454" s="33">
        <f>Ocupacao_Calendario!B454*C454*31</f>
        <v>6921.37</v>
      </c>
      <c r="F454" s="33">
        <f>Ocupacao_Calendario!C454*C454*28</f>
        <v>6854.12</v>
      </c>
      <c r="G454" s="33">
        <f>Ocupacao_Calendario!D454*C454*31</f>
        <v>5670.52</v>
      </c>
      <c r="H454" s="33">
        <f>Ocupacao_Calendario!E454*C454*30</f>
        <v>7182.3</v>
      </c>
      <c r="I454" s="33">
        <f>Ocupacao_Calendario!F454*C454*31</f>
        <v>6004.08</v>
      </c>
      <c r="J454" s="33">
        <f>Ocupacao_Calendario!G454*C454*30</f>
        <v>8070</v>
      </c>
      <c r="K454" s="33">
        <f>Ocupacao_Calendario!H454*C454*31</f>
        <v>7671.88</v>
      </c>
      <c r="L454" s="33">
        <f>Ocupacao_Calendario!I454*C454*31</f>
        <v>7421.71</v>
      </c>
      <c r="M454" s="33">
        <f>Ocupacao_Calendario!J454*C454*30</f>
        <v>6859.5</v>
      </c>
      <c r="N454" s="33">
        <f>Ocupacao_Calendario!K454*C454*31</f>
        <v>8172.22</v>
      </c>
      <c r="O454" s="33">
        <f>Ocupacao_Calendario!L454*C454*30</f>
        <v>7263</v>
      </c>
      <c r="P454" s="33">
        <f>Ocupacao_Calendario!M454*C454*31</f>
        <v>7588.49</v>
      </c>
      <c r="Q454" s="33">
        <f t="shared" si="1"/>
        <v>85679.19</v>
      </c>
      <c r="R454" s="33">
        <f>IFS(D454=2,vacation_home_main_costs!$M$2,D454=3,vacation_home_main_costs!$M$3,D454=4,vacation_home_main_costs!$M$4,D454=5,vacation_home_main_costs!$M$5,D454=6,vacation_home_main_costs!$M$6)</f>
        <v>45400</v>
      </c>
      <c r="S454" s="33">
        <f t="shared" si="24"/>
        <v>40279.19</v>
      </c>
      <c r="T454" s="34" t="str">
        <f t="shared" si="3"/>
        <v>Lucro</v>
      </c>
    </row>
    <row r="455" ht="12.75" customHeight="1">
      <c r="A455" s="8">
        <v>2.2358373E7</v>
      </c>
      <c r="B455" s="30" t="s">
        <v>499</v>
      </c>
      <c r="C455" s="11">
        <v>119.0</v>
      </c>
      <c r="D455" s="24">
        <v>5.0</v>
      </c>
      <c r="E455" s="33">
        <f>Ocupacao_Calendario!B455*C455*31</f>
        <v>2324.07</v>
      </c>
      <c r="F455" s="33">
        <f>Ocupacao_Calendario!C455*C455*28</f>
        <v>2865.52</v>
      </c>
      <c r="G455" s="33">
        <f>Ocupacao_Calendario!D455*C455*31</f>
        <v>3172.54</v>
      </c>
      <c r="H455" s="33">
        <f>Ocupacao_Calendario!E455*C455*30</f>
        <v>1820.7</v>
      </c>
      <c r="I455" s="33">
        <f>Ocupacao_Calendario!F455*C455*31</f>
        <v>2840.53</v>
      </c>
      <c r="J455" s="33">
        <f>Ocupacao_Calendario!G455*C455*30</f>
        <v>3534.3</v>
      </c>
      <c r="K455" s="33">
        <f>Ocupacao_Calendario!H455*C455*31</f>
        <v>3615.22</v>
      </c>
      <c r="L455" s="33">
        <f>Ocupacao_Calendario!I455*C455*31</f>
        <v>3393.88</v>
      </c>
      <c r="M455" s="33">
        <f>Ocupacao_Calendario!J455*C455*30</f>
        <v>3391.5</v>
      </c>
      <c r="N455" s="33">
        <f>Ocupacao_Calendario!K455*C455*31</f>
        <v>3283.21</v>
      </c>
      <c r="O455" s="33">
        <f>Ocupacao_Calendario!L455*C455*30</f>
        <v>2570.4</v>
      </c>
      <c r="P455" s="33">
        <f>Ocupacao_Calendario!M455*C455*31</f>
        <v>2545.41</v>
      </c>
      <c r="Q455" s="33">
        <f t="shared" si="1"/>
        <v>35357.28</v>
      </c>
      <c r="R455" s="33">
        <f>IFS(D455=2,vacation_home_main_costs!$M$2,D455=3,vacation_home_main_costs!$M$3,D455=4,vacation_home_main_costs!$M$4,D455=5,vacation_home_main_costs!$M$5,D455=6,vacation_home_main_costs!$M$6)</f>
        <v>45400</v>
      </c>
      <c r="S455" s="33">
        <f t="shared" si="24"/>
        <v>-10042.72</v>
      </c>
      <c r="T455" s="34" t="str">
        <f t="shared" si="3"/>
        <v>Prejuizo</v>
      </c>
    </row>
    <row r="456" ht="12.75" customHeight="1">
      <c r="A456" s="8">
        <v>2.2371483E7</v>
      </c>
      <c r="B456" s="30" t="s">
        <v>500</v>
      </c>
      <c r="C456" s="11">
        <v>165.0</v>
      </c>
      <c r="D456" s="24">
        <v>4.0</v>
      </c>
      <c r="E456" s="33">
        <f>Ocupacao_Calendario!B456*C456*31</f>
        <v>4040.85</v>
      </c>
      <c r="F456" s="33">
        <f>Ocupacao_Calendario!C456*C456*28</f>
        <v>4019.4</v>
      </c>
      <c r="G456" s="33">
        <f>Ocupacao_Calendario!D456*C456*31</f>
        <v>3682.8</v>
      </c>
      <c r="H456" s="33">
        <f>Ocupacao_Calendario!E456*C456*30</f>
        <v>3316.5</v>
      </c>
      <c r="I456" s="33">
        <f>Ocupacao_Calendario!F456*C456*31</f>
        <v>2915.55</v>
      </c>
      <c r="J456" s="33">
        <f>Ocupacao_Calendario!G456*C456*30</f>
        <v>3712.5</v>
      </c>
      <c r="K456" s="33">
        <f>Ocupacao_Calendario!H456*C456*31</f>
        <v>4092</v>
      </c>
      <c r="L456" s="33">
        <f>Ocupacao_Calendario!I456*C456*31</f>
        <v>4756.95</v>
      </c>
      <c r="M456" s="33">
        <f>Ocupacao_Calendario!J456*C456*30</f>
        <v>4603.5</v>
      </c>
      <c r="N456" s="33">
        <f>Ocupacao_Calendario!K456*C456*31</f>
        <v>4194.3</v>
      </c>
      <c r="O456" s="33">
        <f>Ocupacao_Calendario!L456*C456*30</f>
        <v>4950</v>
      </c>
      <c r="P456" s="33">
        <f>Ocupacao_Calendario!M456*C456*31</f>
        <v>4501.2</v>
      </c>
      <c r="Q456" s="33">
        <f t="shared" si="1"/>
        <v>48785.55</v>
      </c>
      <c r="R456" s="33">
        <f>IFS(D456=2,vacation_home_main_costs!$M$2,D456=3,vacation_home_main_costs!$M$3,D456=4,vacation_home_main_costs!$M$4,D456=5,vacation_home_main_costs!$M$5,D456=6,vacation_home_main_costs!$M$6)</f>
        <v>40660</v>
      </c>
      <c r="S456" s="33">
        <f t="shared" si="24"/>
        <v>8125.55</v>
      </c>
      <c r="T456" s="34" t="str">
        <f t="shared" si="3"/>
        <v>Lucro</v>
      </c>
    </row>
    <row r="457" ht="12.75" customHeight="1">
      <c r="A457" s="8">
        <v>2.2960381E7</v>
      </c>
      <c r="B457" s="30" t="s">
        <v>501</v>
      </c>
      <c r="C457" s="11">
        <v>129.0</v>
      </c>
      <c r="D457" s="24">
        <v>3.0</v>
      </c>
      <c r="E457" s="33">
        <f>Ocupacao_Calendario!B457*C457*31</f>
        <v>2599.35</v>
      </c>
      <c r="F457" s="33">
        <f>Ocupacao_Calendario!C457*C457*28</f>
        <v>2745.12</v>
      </c>
      <c r="G457" s="33">
        <f>Ocupacao_Calendario!D457*C457*31</f>
        <v>2759.31</v>
      </c>
      <c r="H457" s="33">
        <f>Ocupacao_Calendario!E457*C457*30</f>
        <v>2128.5</v>
      </c>
      <c r="I457" s="33">
        <f>Ocupacao_Calendario!F457*C457*31</f>
        <v>2119.47</v>
      </c>
      <c r="J457" s="33">
        <f>Ocupacao_Calendario!G457*C457*30</f>
        <v>3792.6</v>
      </c>
      <c r="K457" s="33">
        <f>Ocupacao_Calendario!H457*C457*31</f>
        <v>3679.08</v>
      </c>
      <c r="L457" s="33">
        <f>Ocupacao_Calendario!I457*C457*31</f>
        <v>3959.01</v>
      </c>
      <c r="M457" s="33">
        <f>Ocupacao_Calendario!J457*C457*30</f>
        <v>3134.7</v>
      </c>
      <c r="N457" s="33">
        <f>Ocupacao_Calendario!K457*C457*31</f>
        <v>3839.04</v>
      </c>
      <c r="O457" s="33">
        <f>Ocupacao_Calendario!L457*C457*30</f>
        <v>3328.2</v>
      </c>
      <c r="P457" s="33">
        <f>Ocupacao_Calendario!M457*C457*31</f>
        <v>3279.18</v>
      </c>
      <c r="Q457" s="33">
        <f t="shared" si="1"/>
        <v>37363.56</v>
      </c>
      <c r="R457" s="33">
        <f>IFS(D457=2,vacation_home_main_costs!$M$2,D457=3,vacation_home_main_costs!$M$3,D457=4,vacation_home_main_costs!$M$4,D457=5,vacation_home_main_costs!$M$5,D457=6,vacation_home_main_costs!$M$6)</f>
        <v>34800</v>
      </c>
      <c r="S457" s="33">
        <f t="shared" si="24"/>
        <v>2563.56</v>
      </c>
      <c r="T457" s="34" t="str">
        <f t="shared" si="3"/>
        <v>Lucro</v>
      </c>
    </row>
    <row r="458" ht="12.75" customHeight="1">
      <c r="A458" s="8">
        <v>1.2915421E7</v>
      </c>
      <c r="B458" s="30" t="s">
        <v>502</v>
      </c>
      <c r="C458" s="11">
        <v>156.0</v>
      </c>
      <c r="D458" s="24">
        <v>4.0</v>
      </c>
      <c r="E458" s="33">
        <f>Ocupacao_Calendario!B458*C458*31</f>
        <v>3917.16</v>
      </c>
      <c r="F458" s="33">
        <f>Ocupacao_Calendario!C458*C458*28</f>
        <v>4280.64</v>
      </c>
      <c r="G458" s="33">
        <f>Ocupacao_Calendario!D458*C458*31</f>
        <v>2901.6</v>
      </c>
      <c r="H458" s="33">
        <f>Ocupacao_Calendario!E458*C458*30</f>
        <v>4212</v>
      </c>
      <c r="I458" s="33">
        <f>Ocupacao_Calendario!F458*C458*31</f>
        <v>2659.8</v>
      </c>
      <c r="J458" s="33">
        <f>Ocupacao_Calendario!G458*C458*30</f>
        <v>4633.2</v>
      </c>
      <c r="K458" s="33">
        <f>Ocupacao_Calendario!H458*C458*31</f>
        <v>4449.12</v>
      </c>
      <c r="L458" s="33">
        <f>Ocupacao_Calendario!I458*C458*31</f>
        <v>3965.52</v>
      </c>
      <c r="M458" s="33">
        <f>Ocupacao_Calendario!J458*C458*30</f>
        <v>3650.4</v>
      </c>
      <c r="N458" s="33">
        <f>Ocupacao_Calendario!K458*C458*31</f>
        <v>4158.96</v>
      </c>
      <c r="O458" s="33">
        <f>Ocupacao_Calendario!L458*C458*30</f>
        <v>3556.8</v>
      </c>
      <c r="P458" s="33">
        <f>Ocupacao_Calendario!M458*C458*31</f>
        <v>4449.12</v>
      </c>
      <c r="Q458" s="33">
        <f t="shared" si="1"/>
        <v>46834.32</v>
      </c>
      <c r="R458" s="33">
        <f>IFS(D458=2,vacation_home_main_costs!$M$2,D458=3,vacation_home_main_costs!$M$3,D458=4,vacation_home_main_costs!$M$4,D458=5,vacation_home_main_costs!$M$5,D458=6,vacation_home_main_costs!$M$6)</f>
        <v>40660</v>
      </c>
      <c r="S458" s="33">
        <f t="shared" si="24"/>
        <v>6174.32</v>
      </c>
      <c r="T458" s="34" t="str">
        <f t="shared" si="3"/>
        <v>Lucro</v>
      </c>
    </row>
    <row r="459" ht="12.75" customHeight="1">
      <c r="A459" s="8">
        <v>2.2050349E7</v>
      </c>
      <c r="B459" s="30" t="s">
        <v>503</v>
      </c>
      <c r="C459" s="11">
        <v>109.0</v>
      </c>
      <c r="D459" s="24">
        <v>2.0</v>
      </c>
      <c r="E459" s="33">
        <f>Ocupacao_Calendario!B459*C459*31</f>
        <v>3210.05</v>
      </c>
      <c r="F459" s="33">
        <f>Ocupacao_Calendario!C459*C459*28</f>
        <v>2136.4</v>
      </c>
      <c r="G459" s="33">
        <f>Ocupacao_Calendario!D459*C459*31</f>
        <v>2331.51</v>
      </c>
      <c r="H459" s="33">
        <f>Ocupacao_Calendario!E459*C459*30</f>
        <v>1896.6</v>
      </c>
      <c r="I459" s="33">
        <f>Ocupacao_Calendario!F459*C459*31</f>
        <v>1655.71</v>
      </c>
      <c r="J459" s="33">
        <f>Ocupacao_Calendario!G459*C459*30</f>
        <v>2714.1</v>
      </c>
      <c r="K459" s="33">
        <f>Ocupacao_Calendario!H459*C459*31</f>
        <v>3176.26</v>
      </c>
      <c r="L459" s="33">
        <f>Ocupacao_Calendario!I459*C459*31</f>
        <v>3108.68</v>
      </c>
      <c r="M459" s="33">
        <f>Ocupacao_Calendario!J459*C459*30</f>
        <v>2648.7</v>
      </c>
      <c r="N459" s="33">
        <f>Ocupacao_Calendario!K459*C459*31</f>
        <v>2500.46</v>
      </c>
      <c r="O459" s="33">
        <f>Ocupacao_Calendario!L459*C459*30</f>
        <v>2387.1</v>
      </c>
      <c r="P459" s="33">
        <f>Ocupacao_Calendario!M459*C459*31</f>
        <v>2534.25</v>
      </c>
      <c r="Q459" s="33">
        <f t="shared" si="1"/>
        <v>30299.82</v>
      </c>
      <c r="R459" s="33">
        <f>IFS(D459=2,vacation_home_main_costs!$M$2,D459=3,vacation_home_main_costs!$M$3,D459=4,vacation_home_main_costs!$M$4,D459=5,vacation_home_main_costs!$M$5,D459=6,vacation_home_main_costs!$M$6)</f>
        <v>31100</v>
      </c>
      <c r="S459" s="33">
        <f t="shared" si="24"/>
        <v>-800.18</v>
      </c>
      <c r="T459" s="34" t="str">
        <f t="shared" si="3"/>
        <v>Prejuizo</v>
      </c>
    </row>
    <row r="460" ht="12.75" customHeight="1">
      <c r="A460" s="8">
        <v>2.2842354E7</v>
      </c>
      <c r="B460" s="30" t="s">
        <v>504</v>
      </c>
      <c r="C460" s="11">
        <v>99.0</v>
      </c>
      <c r="D460" s="24">
        <v>4.0</v>
      </c>
      <c r="E460" s="33">
        <f>Ocupacao_Calendario!B460*C460*31</f>
        <v>1994.85</v>
      </c>
      <c r="F460" s="33">
        <f>Ocupacao_Calendario!C460*C460*28</f>
        <v>2328.48</v>
      </c>
      <c r="G460" s="33">
        <f>Ocupacao_Calendario!D460*C460*31</f>
        <v>1872.09</v>
      </c>
      <c r="H460" s="33">
        <f>Ocupacao_Calendario!E460*C460*30</f>
        <v>2286.9</v>
      </c>
      <c r="I460" s="33">
        <f>Ocupacao_Calendario!F460*C460*31</f>
        <v>1196.91</v>
      </c>
      <c r="J460" s="33">
        <f>Ocupacao_Calendario!G460*C460*30</f>
        <v>1930.5</v>
      </c>
      <c r="K460" s="33">
        <f>Ocupacao_Calendario!H460*C460*31</f>
        <v>2455.2</v>
      </c>
      <c r="L460" s="33">
        <f>Ocupacao_Calendario!I460*C460*31</f>
        <v>2393.82</v>
      </c>
      <c r="M460" s="33">
        <f>Ocupacao_Calendario!J460*C460*30</f>
        <v>2702.7</v>
      </c>
      <c r="N460" s="33">
        <f>Ocupacao_Calendario!K460*C460*31</f>
        <v>3038.31</v>
      </c>
      <c r="O460" s="33">
        <f>Ocupacao_Calendario!L460*C460*30</f>
        <v>2197.8</v>
      </c>
      <c r="P460" s="33">
        <f>Ocupacao_Calendario!M460*C460*31</f>
        <v>2178.99</v>
      </c>
      <c r="Q460" s="33">
        <f t="shared" si="1"/>
        <v>26576.55</v>
      </c>
      <c r="R460" s="33">
        <f>IFS(D460=2,vacation_home_main_costs!$M$2,D460=3,vacation_home_main_costs!$M$3,D460=4,vacation_home_main_costs!$M$4,D460=5,vacation_home_main_costs!$M$5,D460=6,vacation_home_main_costs!$M$6)</f>
        <v>40660</v>
      </c>
      <c r="S460" s="33">
        <f t="shared" si="24"/>
        <v>-14083.45</v>
      </c>
      <c r="T460" s="34" t="str">
        <f t="shared" si="3"/>
        <v>Prejuizo</v>
      </c>
    </row>
    <row r="461" ht="12.75" customHeight="1">
      <c r="A461" s="8">
        <v>1.295325E7</v>
      </c>
      <c r="B461" s="30" t="s">
        <v>505</v>
      </c>
      <c r="C461" s="11">
        <v>78.0</v>
      </c>
      <c r="D461" s="24">
        <v>3.0</v>
      </c>
      <c r="E461" s="33">
        <f>Ocupacao_Calendario!B461*C461*31</f>
        <v>2321.28</v>
      </c>
      <c r="F461" s="33">
        <f>Ocupacao_Calendario!C461*C461*28</f>
        <v>2162.16</v>
      </c>
      <c r="G461" s="33">
        <f>Ocupacao_Calendario!D461*C461*31</f>
        <v>1523.34</v>
      </c>
      <c r="H461" s="33">
        <f>Ocupacao_Calendario!E461*C461*30</f>
        <v>2035.8</v>
      </c>
      <c r="I461" s="33">
        <f>Ocupacao_Calendario!F461*C461*31</f>
        <v>1668.42</v>
      </c>
      <c r="J461" s="33">
        <f>Ocupacao_Calendario!G461*C461*30</f>
        <v>1942.2</v>
      </c>
      <c r="K461" s="33">
        <f>Ocupacao_Calendario!H461*C461*31</f>
        <v>1958.58</v>
      </c>
      <c r="L461" s="33">
        <f>Ocupacao_Calendario!I461*C461*31</f>
        <v>2369.64</v>
      </c>
      <c r="M461" s="33">
        <f>Ocupacao_Calendario!J461*C461*30</f>
        <v>2035.8</v>
      </c>
      <c r="N461" s="33">
        <f>Ocupacao_Calendario!K461*C461*31</f>
        <v>2152.02</v>
      </c>
      <c r="O461" s="33">
        <f>Ocupacao_Calendario!L461*C461*30</f>
        <v>2316.6</v>
      </c>
      <c r="P461" s="33">
        <f>Ocupacao_Calendario!M461*C461*31</f>
        <v>2006.94</v>
      </c>
      <c r="Q461" s="33">
        <f t="shared" si="1"/>
        <v>24492.78</v>
      </c>
      <c r="R461" s="33">
        <f>IFS(D461=2,vacation_home_main_costs!$M$2,D461=3,vacation_home_main_costs!$M$3,D461=4,vacation_home_main_costs!$M$4,D461=5,vacation_home_main_costs!$M$5,D461=6,vacation_home_main_costs!$M$6)</f>
        <v>34800</v>
      </c>
      <c r="S461" s="33">
        <f t="shared" si="24"/>
        <v>-10307.22</v>
      </c>
      <c r="T461" s="34" t="str">
        <f t="shared" si="3"/>
        <v>Prejuizo</v>
      </c>
    </row>
    <row r="462" ht="12.75" customHeight="1">
      <c r="A462" s="8">
        <v>1.7497008E7</v>
      </c>
      <c r="B462" s="30" t="s">
        <v>506</v>
      </c>
      <c r="C462" s="11">
        <v>149.0</v>
      </c>
      <c r="D462" s="24">
        <v>4.0</v>
      </c>
      <c r="E462" s="33">
        <f>Ocupacao_Calendario!B462*C462*31</f>
        <v>3787.58</v>
      </c>
      <c r="F462" s="33">
        <f>Ocupacao_Calendario!C462*C462*28</f>
        <v>3170.72</v>
      </c>
      <c r="G462" s="33">
        <f>Ocupacao_Calendario!D462*C462*31</f>
        <v>2909.97</v>
      </c>
      <c r="H462" s="33">
        <f>Ocupacao_Calendario!E462*C462*30</f>
        <v>2145.6</v>
      </c>
      <c r="I462" s="33">
        <f>Ocupacao_Calendario!F462*C462*31</f>
        <v>2863.78</v>
      </c>
      <c r="J462" s="33">
        <f>Ocupacao_Calendario!G462*C462*30</f>
        <v>3710.1</v>
      </c>
      <c r="K462" s="33">
        <f>Ocupacao_Calendario!H462*C462*31</f>
        <v>4480.43</v>
      </c>
      <c r="L462" s="33">
        <f>Ocupacao_Calendario!I462*C462*31</f>
        <v>4064.72</v>
      </c>
      <c r="M462" s="33">
        <f>Ocupacao_Calendario!J462*C462*30</f>
        <v>3263.1</v>
      </c>
      <c r="N462" s="33">
        <f>Ocupacao_Calendario!K462*C462*31</f>
        <v>4619</v>
      </c>
      <c r="O462" s="33">
        <f>Ocupacao_Calendario!L462*C462*30</f>
        <v>3754.8</v>
      </c>
      <c r="P462" s="33">
        <f>Ocupacao_Calendario!M462*C462*31</f>
        <v>3325.68</v>
      </c>
      <c r="Q462" s="33">
        <f t="shared" si="1"/>
        <v>42095.48</v>
      </c>
      <c r="R462" s="33">
        <f>IFS(D462=2,vacation_home_main_costs!$M$2,D462=3,vacation_home_main_costs!$M$3,D462=4,vacation_home_main_costs!$M$4,D462=5,vacation_home_main_costs!$M$5,D462=6,vacation_home_main_costs!$M$6)</f>
        <v>40660</v>
      </c>
      <c r="S462" s="33">
        <f t="shared" si="24"/>
        <v>1435.48</v>
      </c>
      <c r="T462" s="34" t="str">
        <f t="shared" si="3"/>
        <v>Lucro</v>
      </c>
    </row>
    <row r="463" ht="12.75" customHeight="1">
      <c r="A463" s="8">
        <v>1.3825734E7</v>
      </c>
      <c r="B463" s="30" t="s">
        <v>507</v>
      </c>
      <c r="C463" s="11">
        <v>170.0</v>
      </c>
      <c r="D463" s="24">
        <v>4.0</v>
      </c>
      <c r="E463" s="33">
        <f>Ocupacao_Calendario!B463*C463*31</f>
        <v>4268.7</v>
      </c>
      <c r="F463" s="33">
        <f>Ocupacao_Calendario!C463*C463*28</f>
        <v>3522.4</v>
      </c>
      <c r="G463" s="33">
        <f>Ocupacao_Calendario!D463*C463*31</f>
        <v>3794.4</v>
      </c>
      <c r="H463" s="33">
        <f>Ocupacao_Calendario!E463*C463*30</f>
        <v>3723</v>
      </c>
      <c r="I463" s="33">
        <f>Ocupacao_Calendario!F463*C463*31</f>
        <v>4110.6</v>
      </c>
      <c r="J463" s="33">
        <f>Ocupacao_Calendario!G463*C463*30</f>
        <v>5049</v>
      </c>
      <c r="K463" s="33">
        <f>Ocupacao_Calendario!H463*C463*31</f>
        <v>4057.9</v>
      </c>
      <c r="L463" s="33">
        <f>Ocupacao_Calendario!I463*C463*31</f>
        <v>3794.4</v>
      </c>
      <c r="M463" s="33">
        <f>Ocupacao_Calendario!J463*C463*30</f>
        <v>4386</v>
      </c>
      <c r="N463" s="33">
        <f>Ocupacao_Calendario!K463*C463*31</f>
        <v>4005.2</v>
      </c>
      <c r="O463" s="33">
        <f>Ocupacao_Calendario!L463*C463*30</f>
        <v>3672</v>
      </c>
      <c r="P463" s="33">
        <f>Ocupacao_Calendario!M463*C463*31</f>
        <v>4268.7</v>
      </c>
      <c r="Q463" s="33">
        <f t="shared" si="1"/>
        <v>48652.3</v>
      </c>
      <c r="R463" s="33">
        <f>IFS(D463=2,vacation_home_main_costs!$M$2,D463=3,vacation_home_main_costs!$M$3,D463=4,vacation_home_main_costs!$M$4,D463=5,vacation_home_main_costs!$M$5,D463=6,vacation_home_main_costs!$M$6)</f>
        <v>40660</v>
      </c>
      <c r="S463" s="33">
        <f t="shared" si="24"/>
        <v>7992.3</v>
      </c>
      <c r="T463" s="34" t="str">
        <f t="shared" si="3"/>
        <v>Lucro</v>
      </c>
    </row>
    <row r="464" ht="12.75" customHeight="1">
      <c r="A464" s="8">
        <v>1.6186354E7</v>
      </c>
      <c r="B464" s="30" t="s">
        <v>508</v>
      </c>
      <c r="C464" s="11">
        <v>117.0</v>
      </c>
      <c r="D464" s="24">
        <v>3.0</v>
      </c>
      <c r="E464" s="33">
        <f>Ocupacao_Calendario!B464*C464*31</f>
        <v>3518.19</v>
      </c>
      <c r="F464" s="33">
        <f>Ocupacao_Calendario!C464*C464*28</f>
        <v>2719.08</v>
      </c>
      <c r="G464" s="33">
        <f>Ocupacao_Calendario!D464*C464*31</f>
        <v>2502.63</v>
      </c>
      <c r="H464" s="33">
        <f>Ocupacao_Calendario!E464*C464*30</f>
        <v>2948.4</v>
      </c>
      <c r="I464" s="33">
        <f>Ocupacao_Calendario!F464*C464*31</f>
        <v>3046.68</v>
      </c>
      <c r="J464" s="33">
        <f>Ocupacao_Calendario!G464*C464*30</f>
        <v>3404.7</v>
      </c>
      <c r="K464" s="33">
        <f>Ocupacao_Calendario!H464*C464*31</f>
        <v>3228.03</v>
      </c>
      <c r="L464" s="33">
        <f>Ocupacao_Calendario!I464*C464*31</f>
        <v>3155.49</v>
      </c>
      <c r="M464" s="33">
        <f>Ocupacao_Calendario!J464*C464*30</f>
        <v>3299.4</v>
      </c>
      <c r="N464" s="33">
        <f>Ocupacao_Calendario!K464*C464*31</f>
        <v>2937.87</v>
      </c>
      <c r="O464" s="33">
        <f>Ocupacao_Calendario!L464*C464*30</f>
        <v>2527.2</v>
      </c>
      <c r="P464" s="33">
        <f>Ocupacao_Calendario!M464*C464*31</f>
        <v>3300.57</v>
      </c>
      <c r="Q464" s="33">
        <f t="shared" si="1"/>
        <v>36588.24</v>
      </c>
      <c r="R464" s="33">
        <f>IFS(D464=2,vacation_home_main_costs!$M$2,D464=3,vacation_home_main_costs!$M$3,D464=4,vacation_home_main_costs!$M$4,D464=5,vacation_home_main_costs!$M$5,D464=6,vacation_home_main_costs!$M$6)</f>
        <v>34800</v>
      </c>
      <c r="S464" s="33">
        <f t="shared" si="24"/>
        <v>1788.24</v>
      </c>
      <c r="T464" s="34" t="str">
        <f t="shared" si="3"/>
        <v>Lucro</v>
      </c>
    </row>
    <row r="465" ht="12.75" customHeight="1">
      <c r="A465" s="8">
        <v>1.8748802E7</v>
      </c>
      <c r="B465" s="30" t="s">
        <v>509</v>
      </c>
      <c r="C465" s="11">
        <v>257.0</v>
      </c>
      <c r="D465" s="24">
        <v>5.0</v>
      </c>
      <c r="E465" s="33">
        <f>Ocupacao_Calendario!B465*C465*31</f>
        <v>5098.88</v>
      </c>
      <c r="F465" s="33">
        <f>Ocupacao_Calendario!C465*C465*28</f>
        <v>5900.72</v>
      </c>
      <c r="G465" s="33">
        <f>Ocupacao_Calendario!D465*C465*31</f>
        <v>5178.55</v>
      </c>
      <c r="H465" s="33">
        <f>Ocupacao_Calendario!E465*C465*30</f>
        <v>5705.4</v>
      </c>
      <c r="I465" s="33">
        <f>Ocupacao_Calendario!F465*C465*31</f>
        <v>5019.21</v>
      </c>
      <c r="J465" s="33">
        <f>Ocupacao_Calendario!G465*C465*30</f>
        <v>5242.8</v>
      </c>
      <c r="K465" s="33">
        <f>Ocupacao_Calendario!H465*C465*31</f>
        <v>7010.96</v>
      </c>
      <c r="L465" s="33">
        <f>Ocupacao_Calendario!I465*C465*31</f>
        <v>7409.31</v>
      </c>
      <c r="M465" s="33">
        <f>Ocupacao_Calendario!J465*C465*30</f>
        <v>7247.4</v>
      </c>
      <c r="N465" s="33">
        <f>Ocupacao_Calendario!K465*C465*31</f>
        <v>6453.27</v>
      </c>
      <c r="O465" s="33">
        <f>Ocupacao_Calendario!L465*C465*30</f>
        <v>7632.9</v>
      </c>
      <c r="P465" s="33">
        <f>Ocupacao_Calendario!M465*C465*31</f>
        <v>5815.91</v>
      </c>
      <c r="Q465" s="33">
        <f t="shared" si="1"/>
        <v>73715.31</v>
      </c>
      <c r="R465" s="33">
        <f>IFS(D465=2,vacation_home_main_costs!$M$2,D465=3,vacation_home_main_costs!$M$3,D465=4,vacation_home_main_costs!$M$4,D465=5,vacation_home_main_costs!$M$5,D465=6,vacation_home_main_costs!$M$6)</f>
        <v>45400</v>
      </c>
      <c r="S465" s="33">
        <f t="shared" si="24"/>
        <v>28315.31</v>
      </c>
      <c r="T465" s="34" t="str">
        <f t="shared" si="3"/>
        <v>Lucro</v>
      </c>
    </row>
    <row r="466" ht="12.75" customHeight="1">
      <c r="A466" s="8">
        <v>2.2360041E7</v>
      </c>
      <c r="B466" s="30" t="s">
        <v>510</v>
      </c>
      <c r="C466" s="11">
        <v>93.0</v>
      </c>
      <c r="D466" s="24">
        <v>4.0</v>
      </c>
      <c r="E466" s="33">
        <f>Ocupacao_Calendario!B466*C466*31</f>
        <v>1902.78</v>
      </c>
      <c r="F466" s="33">
        <f>Ocupacao_Calendario!C466*C466*28</f>
        <v>2395.68</v>
      </c>
      <c r="G466" s="33">
        <f>Ocupacao_Calendario!D466*C466*31</f>
        <v>2018.1</v>
      </c>
      <c r="H466" s="33">
        <f>Ocupacao_Calendario!E466*C466*30</f>
        <v>1841.4</v>
      </c>
      <c r="I466" s="33">
        <f>Ocupacao_Calendario!F466*C466*31</f>
        <v>1845.12</v>
      </c>
      <c r="J466" s="33">
        <f>Ocupacao_Calendario!G466*C466*30</f>
        <v>2734.2</v>
      </c>
      <c r="K466" s="33">
        <f>Ocupacao_Calendario!H466*C466*31</f>
        <v>2191.08</v>
      </c>
      <c r="L466" s="33">
        <f>Ocupacao_Calendario!I466*C466*31</f>
        <v>2767.68</v>
      </c>
      <c r="M466" s="33">
        <f>Ocupacao_Calendario!J466*C466*30</f>
        <v>2790</v>
      </c>
      <c r="N466" s="33">
        <f>Ocupacao_Calendario!K466*C466*31</f>
        <v>2191.08</v>
      </c>
      <c r="O466" s="33">
        <f>Ocupacao_Calendario!L466*C466*30</f>
        <v>2343.6</v>
      </c>
      <c r="P466" s="33">
        <f>Ocupacao_Calendario!M466*C466*31</f>
        <v>2537.04</v>
      </c>
      <c r="Q466" s="33">
        <f t="shared" si="1"/>
        <v>27557.76</v>
      </c>
      <c r="R466" s="33">
        <f>IFS(D466=2,vacation_home_main_costs!$M$2,D466=3,vacation_home_main_costs!$M$3,D466=4,vacation_home_main_costs!$M$4,D466=5,vacation_home_main_costs!$M$5,D466=6,vacation_home_main_costs!$M$6)</f>
        <v>40660</v>
      </c>
      <c r="S466" s="33">
        <f t="shared" si="24"/>
        <v>-13102.24</v>
      </c>
      <c r="T466" s="34" t="str">
        <f t="shared" si="3"/>
        <v>Prejuizo</v>
      </c>
    </row>
    <row r="467" ht="12.75" customHeight="1">
      <c r="A467" s="8">
        <v>1.4300396E7</v>
      </c>
      <c r="B467" s="30" t="s">
        <v>511</v>
      </c>
      <c r="C467" s="11">
        <v>169.0</v>
      </c>
      <c r="D467" s="24">
        <v>5.0</v>
      </c>
      <c r="E467" s="33">
        <f>Ocupacao_Calendario!B467*C467*31</f>
        <v>5134.22</v>
      </c>
      <c r="F467" s="33">
        <f>Ocupacao_Calendario!C467*C467*28</f>
        <v>3359.72</v>
      </c>
      <c r="G467" s="33">
        <f>Ocupacao_Calendario!D467*C467*31</f>
        <v>3457.74</v>
      </c>
      <c r="H467" s="33">
        <f>Ocupacao_Calendario!E467*C467*30</f>
        <v>2687.1</v>
      </c>
      <c r="I467" s="33">
        <f>Ocupacao_Calendario!F467*C467*31</f>
        <v>4400.76</v>
      </c>
      <c r="J467" s="33">
        <f>Ocupacao_Calendario!G467*C467*30</f>
        <v>3954.6</v>
      </c>
      <c r="K467" s="33">
        <f>Ocupacao_Calendario!H467*C467*31</f>
        <v>5029.44</v>
      </c>
      <c r="L467" s="33">
        <f>Ocupacao_Calendario!I467*C467*31</f>
        <v>4191.2</v>
      </c>
      <c r="M467" s="33">
        <f>Ocupacao_Calendario!J467*C467*30</f>
        <v>4258.8</v>
      </c>
      <c r="N467" s="33">
        <f>Ocupacao_Calendario!K467*C467*31</f>
        <v>4715.1</v>
      </c>
      <c r="O467" s="33">
        <f>Ocupacao_Calendario!L467*C467*30</f>
        <v>4563</v>
      </c>
      <c r="P467" s="33">
        <f>Ocupacao_Calendario!M467*C467*31</f>
        <v>3772.08</v>
      </c>
      <c r="Q467" s="33">
        <f t="shared" si="1"/>
        <v>49523.76</v>
      </c>
      <c r="R467" s="33">
        <f>IFS(D467=2,vacation_home_main_costs!$M$2,D467=3,vacation_home_main_costs!$M$3,D467=4,vacation_home_main_costs!$M$4,D467=5,vacation_home_main_costs!$M$5,D467=6,vacation_home_main_costs!$M$6)</f>
        <v>45400</v>
      </c>
      <c r="S467" s="33">
        <f t="shared" si="24"/>
        <v>4123.76</v>
      </c>
      <c r="T467" s="34" t="str">
        <f t="shared" si="3"/>
        <v>Lucro</v>
      </c>
    </row>
    <row r="468" ht="12.75" customHeight="1">
      <c r="A468" s="8">
        <v>1.4664694E7</v>
      </c>
      <c r="B468" s="30" t="s">
        <v>512</v>
      </c>
      <c r="C468" s="11">
        <v>89.0</v>
      </c>
      <c r="D468" s="24">
        <v>3.0</v>
      </c>
      <c r="E468" s="33">
        <f>Ocupacao_Calendario!B468*C468*31</f>
        <v>2676.23</v>
      </c>
      <c r="F468" s="33">
        <f>Ocupacao_Calendario!C468*C468*28</f>
        <v>1669.64</v>
      </c>
      <c r="G468" s="33">
        <f>Ocupacao_Calendario!D468*C468*31</f>
        <v>2179.61</v>
      </c>
      <c r="H468" s="33">
        <f>Ocupacao_Calendario!E468*C468*30</f>
        <v>1548.6</v>
      </c>
      <c r="I468" s="33">
        <f>Ocupacao_Calendario!F468*C468*31</f>
        <v>1158.78</v>
      </c>
      <c r="J468" s="33">
        <f>Ocupacao_Calendario!G468*C468*30</f>
        <v>2082.6</v>
      </c>
      <c r="K468" s="33">
        <f>Ocupacao_Calendario!H468*C468*31</f>
        <v>2124.43</v>
      </c>
      <c r="L468" s="33">
        <f>Ocupacao_Calendario!I468*C468*31</f>
        <v>2400.33</v>
      </c>
      <c r="M468" s="33">
        <f>Ocupacao_Calendario!J468*C468*30</f>
        <v>2376.3</v>
      </c>
      <c r="N468" s="33">
        <f>Ocupacao_Calendario!K468*C468*31</f>
        <v>2207.2</v>
      </c>
      <c r="O468" s="33">
        <f>Ocupacao_Calendario!L468*C468*30</f>
        <v>2563.2</v>
      </c>
      <c r="P468" s="33">
        <f>Ocupacao_Calendario!M468*C468*31</f>
        <v>2538.28</v>
      </c>
      <c r="Q468" s="33">
        <f t="shared" si="1"/>
        <v>25525.2</v>
      </c>
      <c r="R468" s="33">
        <f>IFS(D468=2,vacation_home_main_costs!$M$2,D468=3,vacation_home_main_costs!$M$3,D468=4,vacation_home_main_costs!$M$4,D468=5,vacation_home_main_costs!$M$5,D468=6,vacation_home_main_costs!$M$6)</f>
        <v>34800</v>
      </c>
      <c r="S468" s="33">
        <f t="shared" si="24"/>
        <v>-9274.8</v>
      </c>
      <c r="T468" s="34" t="str">
        <f t="shared" si="3"/>
        <v>Prejuizo</v>
      </c>
    </row>
    <row r="469" ht="12.75" customHeight="1">
      <c r="A469" s="8">
        <v>1.9428269E7</v>
      </c>
      <c r="B469" s="30" t="s">
        <v>513</v>
      </c>
      <c r="C469" s="11">
        <v>83.0</v>
      </c>
      <c r="D469" s="24">
        <v>3.0</v>
      </c>
      <c r="E469" s="33">
        <f>Ocupacao_Calendario!B469*C469*31</f>
        <v>2006.94</v>
      </c>
      <c r="F469" s="33">
        <f>Ocupacao_Calendario!C469*C469*28</f>
        <v>2045.12</v>
      </c>
      <c r="G469" s="33">
        <f>Ocupacao_Calendario!D469*C469*31</f>
        <v>2084.13</v>
      </c>
      <c r="H469" s="33">
        <f>Ocupacao_Calendario!E469*C469*30</f>
        <v>1718.1</v>
      </c>
      <c r="I469" s="33">
        <f>Ocupacao_Calendario!F469*C469*31</f>
        <v>2032.67</v>
      </c>
      <c r="J469" s="33">
        <f>Ocupacao_Calendario!G469*C469*30</f>
        <v>2465.1</v>
      </c>
      <c r="K469" s="33">
        <f>Ocupacao_Calendario!H469*C469*31</f>
        <v>2367.16</v>
      </c>
      <c r="L469" s="33">
        <f>Ocupacao_Calendario!I469*C469*31</f>
        <v>2315.7</v>
      </c>
      <c r="M469" s="33">
        <f>Ocupacao_Calendario!J469*C469*30</f>
        <v>2265.9</v>
      </c>
      <c r="N469" s="33">
        <f>Ocupacao_Calendario!K469*C469*31</f>
        <v>2289.97</v>
      </c>
      <c r="O469" s="33">
        <f>Ocupacao_Calendario!L469*C469*30</f>
        <v>2315.7</v>
      </c>
      <c r="P469" s="33">
        <f>Ocupacao_Calendario!M469*C469*31</f>
        <v>2058.4</v>
      </c>
      <c r="Q469" s="33">
        <f t="shared" si="1"/>
        <v>25964.89</v>
      </c>
      <c r="R469" s="33">
        <f>IFS(D469=2,vacation_home_main_costs!$M$2,D469=3,vacation_home_main_costs!$M$3,D469=4,vacation_home_main_costs!$M$4,D469=5,vacation_home_main_costs!$M$5,D469=6,vacation_home_main_costs!$M$6)</f>
        <v>34800</v>
      </c>
      <c r="S469" s="33">
        <f t="shared" si="24"/>
        <v>-8835.11</v>
      </c>
      <c r="T469" s="34" t="str">
        <f t="shared" si="3"/>
        <v>Prejuizo</v>
      </c>
    </row>
    <row r="470" ht="12.75" customHeight="1">
      <c r="A470" s="8">
        <v>1.5159734E7</v>
      </c>
      <c r="B470" s="30" t="s">
        <v>514</v>
      </c>
      <c r="C470" s="11">
        <v>151.0</v>
      </c>
      <c r="D470" s="24">
        <v>5.0</v>
      </c>
      <c r="E470" s="33">
        <f>Ocupacao_Calendario!B470*C470*31</f>
        <v>3183.08</v>
      </c>
      <c r="F470" s="33">
        <f>Ocupacao_Calendario!C470*C470*28</f>
        <v>4228</v>
      </c>
      <c r="G470" s="33">
        <f>Ocupacao_Calendario!D470*C470*31</f>
        <v>2059.64</v>
      </c>
      <c r="H470" s="33">
        <f>Ocupacao_Calendario!E470*C470*30</f>
        <v>2627.4</v>
      </c>
      <c r="I470" s="33">
        <f>Ocupacao_Calendario!F470*C470*31</f>
        <v>3089.46</v>
      </c>
      <c r="J470" s="33">
        <f>Ocupacao_Calendario!G470*C470*30</f>
        <v>3125.7</v>
      </c>
      <c r="K470" s="33">
        <f>Ocupacao_Calendario!H470*C470*31</f>
        <v>3932.04</v>
      </c>
      <c r="L470" s="33">
        <f>Ocupacao_Calendario!I470*C470*31</f>
        <v>4446.95</v>
      </c>
      <c r="M470" s="33">
        <f>Ocupacao_Calendario!J470*C470*30</f>
        <v>3352.2</v>
      </c>
      <c r="N470" s="33">
        <f>Ocupacao_Calendario!K470*C470*31</f>
        <v>3932.04</v>
      </c>
      <c r="O470" s="33">
        <f>Ocupacao_Calendario!L470*C470*30</f>
        <v>4212.9</v>
      </c>
      <c r="P470" s="33">
        <f>Ocupacao_Calendario!M470*C470*31</f>
        <v>4446.95</v>
      </c>
      <c r="Q470" s="33">
        <f t="shared" si="1"/>
        <v>42636.36</v>
      </c>
      <c r="R470" s="33">
        <f>IFS(D470=2,vacation_home_main_costs!$M$2,D470=3,vacation_home_main_costs!$M$3,D470=4,vacation_home_main_costs!$M$4,D470=5,vacation_home_main_costs!$M$5,D470=6,vacation_home_main_costs!$M$6)</f>
        <v>45400</v>
      </c>
      <c r="S470" s="33">
        <f t="shared" si="24"/>
        <v>-2763.64</v>
      </c>
      <c r="T470" s="34" t="str">
        <f t="shared" si="3"/>
        <v>Prejuizo</v>
      </c>
    </row>
    <row r="471" ht="12.75" customHeight="1">
      <c r="A471" s="8">
        <v>2.1177012E7</v>
      </c>
      <c r="B471" s="30" t="s">
        <v>515</v>
      </c>
      <c r="C471" s="11">
        <v>120.0</v>
      </c>
      <c r="D471" s="24">
        <v>2.0</v>
      </c>
      <c r="E471" s="33">
        <f>Ocupacao_Calendario!B471*C471*31</f>
        <v>2566.8</v>
      </c>
      <c r="F471" s="33">
        <f>Ocupacao_Calendario!C471*C471*28</f>
        <v>2385.6</v>
      </c>
      <c r="G471" s="33">
        <f>Ocupacao_Calendario!D471*C471*31</f>
        <v>2715.6</v>
      </c>
      <c r="H471" s="33">
        <f>Ocupacao_Calendario!E471*C471*30</f>
        <v>2628</v>
      </c>
      <c r="I471" s="33">
        <f>Ocupacao_Calendario!F471*C471*31</f>
        <v>2418</v>
      </c>
      <c r="J471" s="33">
        <f>Ocupacao_Calendario!G471*C471*30</f>
        <v>2520</v>
      </c>
      <c r="K471" s="33">
        <f>Ocupacao_Calendario!H471*C471*31</f>
        <v>2715.6</v>
      </c>
      <c r="L471" s="33">
        <f>Ocupacao_Calendario!I471*C471*31</f>
        <v>3199.2</v>
      </c>
      <c r="M471" s="33">
        <f>Ocupacao_Calendario!J471*C471*30</f>
        <v>2880</v>
      </c>
      <c r="N471" s="33">
        <f>Ocupacao_Calendario!K471*C471*31</f>
        <v>3682.8</v>
      </c>
      <c r="O471" s="33">
        <f>Ocupacao_Calendario!L471*C471*30</f>
        <v>2700</v>
      </c>
      <c r="P471" s="33">
        <f>Ocupacao_Calendario!M471*C471*31</f>
        <v>2938.8</v>
      </c>
      <c r="Q471" s="33">
        <f t="shared" si="1"/>
        <v>33350.4</v>
      </c>
      <c r="R471" s="33">
        <f>IFS(D471=2,vacation_home_main_costs!$M$2,D471=3,vacation_home_main_costs!$M$3,D471=4,vacation_home_main_costs!$M$4,D471=5,vacation_home_main_costs!$M$5,D471=6,vacation_home_main_costs!$M$6)</f>
        <v>31100</v>
      </c>
      <c r="S471" s="33">
        <f t="shared" si="24"/>
        <v>2250.4</v>
      </c>
      <c r="T471" s="34" t="str">
        <f t="shared" si="3"/>
        <v>Lucro</v>
      </c>
    </row>
    <row r="472" ht="12.75" customHeight="1">
      <c r="A472" s="8">
        <v>1.5998055E7</v>
      </c>
      <c r="B472" s="30" t="s">
        <v>516</v>
      </c>
      <c r="C472" s="11">
        <v>99.0</v>
      </c>
      <c r="D472" s="24">
        <v>3.0</v>
      </c>
      <c r="E472" s="33">
        <f>Ocupacao_Calendario!B472*C472*31</f>
        <v>2301.75</v>
      </c>
      <c r="F472" s="33">
        <f>Ocupacao_Calendario!C472*C472*28</f>
        <v>2106.72</v>
      </c>
      <c r="G472" s="33">
        <f>Ocupacao_Calendario!D472*C472*31</f>
        <v>1657.26</v>
      </c>
      <c r="H472" s="33">
        <f>Ocupacao_Calendario!E472*C472*30</f>
        <v>2316.6</v>
      </c>
      <c r="I472" s="33">
        <f>Ocupacao_Calendario!F472*C472*31</f>
        <v>1687.95</v>
      </c>
      <c r="J472" s="33">
        <f>Ocupacao_Calendario!G472*C472*30</f>
        <v>2197.8</v>
      </c>
      <c r="K472" s="33">
        <f>Ocupacao_Calendario!H472*C472*31</f>
        <v>2363.13</v>
      </c>
      <c r="L472" s="33">
        <f>Ocupacao_Calendario!I472*C472*31</f>
        <v>2823.48</v>
      </c>
      <c r="M472" s="33">
        <f>Ocupacao_Calendario!J472*C472*30</f>
        <v>2970</v>
      </c>
      <c r="N472" s="33">
        <f>Ocupacao_Calendario!K472*C472*31</f>
        <v>2363.13</v>
      </c>
      <c r="O472" s="33">
        <f>Ocupacao_Calendario!L472*C472*30</f>
        <v>2910.6</v>
      </c>
      <c r="P472" s="33">
        <f>Ocupacao_Calendario!M472*C472*31</f>
        <v>3038.31</v>
      </c>
      <c r="Q472" s="33">
        <f t="shared" si="1"/>
        <v>28736.73</v>
      </c>
      <c r="R472" s="33">
        <f>IFS(D472=2,vacation_home_main_costs!$M$2,D472=3,vacation_home_main_costs!$M$3,D472=4,vacation_home_main_costs!$M$4,D472=5,vacation_home_main_costs!$M$5,D472=6,vacation_home_main_costs!$M$6)</f>
        <v>34800</v>
      </c>
      <c r="S472" s="33">
        <f t="shared" si="24"/>
        <v>-6063.27</v>
      </c>
      <c r="T472" s="34" t="str">
        <f t="shared" si="3"/>
        <v>Prejuizo</v>
      </c>
    </row>
    <row r="473" ht="12.75" customHeight="1">
      <c r="A473" s="8">
        <v>1.6017879E7</v>
      </c>
      <c r="B473" s="30" t="s">
        <v>517</v>
      </c>
      <c r="C473" s="11">
        <v>175.0</v>
      </c>
      <c r="D473" s="24">
        <v>5.0</v>
      </c>
      <c r="E473" s="33">
        <f>Ocupacao_Calendario!B473*C473*31</f>
        <v>3960.25</v>
      </c>
      <c r="F473" s="33">
        <f>Ocupacao_Calendario!C473*C473*28</f>
        <v>3920</v>
      </c>
      <c r="G473" s="33">
        <f>Ocupacao_Calendario!D473*C473*31</f>
        <v>4665.5</v>
      </c>
      <c r="H473" s="33">
        <f>Ocupacao_Calendario!E473*C473*30</f>
        <v>3885</v>
      </c>
      <c r="I473" s="33">
        <f>Ocupacao_Calendario!F473*C473*31</f>
        <v>4123</v>
      </c>
      <c r="J473" s="33">
        <f>Ocupacao_Calendario!G473*C473*30</f>
        <v>4095</v>
      </c>
      <c r="K473" s="33">
        <f>Ocupacao_Calendario!H473*C473*31</f>
        <v>4340</v>
      </c>
      <c r="L473" s="33">
        <f>Ocupacao_Calendario!I473*C473*31</f>
        <v>4665.5</v>
      </c>
      <c r="M473" s="33">
        <f>Ocupacao_Calendario!J473*C473*30</f>
        <v>5145</v>
      </c>
      <c r="N473" s="33">
        <f>Ocupacao_Calendario!K473*C473*31</f>
        <v>4231.5</v>
      </c>
      <c r="O473" s="33">
        <f>Ocupacao_Calendario!L473*C473*30</f>
        <v>4252.5</v>
      </c>
      <c r="P473" s="33">
        <f>Ocupacao_Calendario!M473*C473*31</f>
        <v>4665.5</v>
      </c>
      <c r="Q473" s="33">
        <f t="shared" si="1"/>
        <v>51948.75</v>
      </c>
      <c r="R473" s="33">
        <f>IFS(D473=2,vacation_home_main_costs!$M$2,D473=3,vacation_home_main_costs!$M$3,D473=4,vacation_home_main_costs!$M$4,D473=5,vacation_home_main_costs!$M$5,D473=6,vacation_home_main_costs!$M$6)</f>
        <v>45400</v>
      </c>
      <c r="S473" s="33">
        <f t="shared" si="24"/>
        <v>6548.75</v>
      </c>
      <c r="T473" s="34" t="str">
        <f t="shared" si="3"/>
        <v>Lucro</v>
      </c>
    </row>
    <row r="474" ht="12.75" customHeight="1">
      <c r="A474" s="8">
        <v>1.626816E7</v>
      </c>
      <c r="B474" s="30" t="s">
        <v>518</v>
      </c>
      <c r="C474" s="11">
        <v>139.0</v>
      </c>
      <c r="D474" s="24">
        <v>3.0</v>
      </c>
      <c r="E474" s="33">
        <f>Ocupacao_Calendario!B474*C474*31</f>
        <v>3317.93</v>
      </c>
      <c r="F474" s="33">
        <f>Ocupacao_Calendario!C474*C474*28</f>
        <v>2957.92</v>
      </c>
      <c r="G474" s="33">
        <f>Ocupacao_Calendario!D474*C474*31</f>
        <v>3490.29</v>
      </c>
      <c r="H474" s="33">
        <f>Ocupacao_Calendario!E474*C474*30</f>
        <v>2043.3</v>
      </c>
      <c r="I474" s="33">
        <f>Ocupacao_Calendario!F474*C474*31</f>
        <v>2456.13</v>
      </c>
      <c r="J474" s="33">
        <f>Ocupacao_Calendario!G474*C474*30</f>
        <v>3085.8</v>
      </c>
      <c r="K474" s="33">
        <f>Ocupacao_Calendario!H474*C474*31</f>
        <v>3102.48</v>
      </c>
      <c r="L474" s="33">
        <f>Ocupacao_Calendario!I474*C474*31</f>
        <v>3835.01</v>
      </c>
      <c r="M474" s="33">
        <f>Ocupacao_Calendario!J474*C474*30</f>
        <v>3169.2</v>
      </c>
      <c r="N474" s="33">
        <f>Ocupacao_Calendario!K474*C474*31</f>
        <v>3059.39</v>
      </c>
      <c r="O474" s="33">
        <f>Ocupacao_Calendario!L474*C474*30</f>
        <v>3419.4</v>
      </c>
      <c r="P474" s="33">
        <f>Ocupacao_Calendario!M474*C474*31</f>
        <v>4093.55</v>
      </c>
      <c r="Q474" s="33">
        <f t="shared" si="1"/>
        <v>38030.4</v>
      </c>
      <c r="R474" s="33">
        <f>IFS(D474=2,vacation_home_main_costs!$M$2,D474=3,vacation_home_main_costs!$M$3,D474=4,vacation_home_main_costs!$M$4,D474=5,vacation_home_main_costs!$M$5,D474=6,vacation_home_main_costs!$M$6)</f>
        <v>34800</v>
      </c>
      <c r="S474" s="33">
        <f t="shared" si="24"/>
        <v>3230.4</v>
      </c>
      <c r="T474" s="34" t="str">
        <f t="shared" si="3"/>
        <v>Lucro</v>
      </c>
    </row>
    <row r="475" ht="12.75" customHeight="1">
      <c r="A475" s="8">
        <v>1.6733936E7</v>
      </c>
      <c r="B475" s="30" t="s">
        <v>519</v>
      </c>
      <c r="C475" s="11">
        <v>80.0</v>
      </c>
      <c r="D475" s="24">
        <v>2.0</v>
      </c>
      <c r="E475" s="33">
        <f>Ocupacao_Calendario!B475*C475*31</f>
        <v>1835.2</v>
      </c>
      <c r="F475" s="33">
        <f>Ocupacao_Calendario!C475*C475*28</f>
        <v>1568</v>
      </c>
      <c r="G475" s="33">
        <f>Ocupacao_Calendario!D475*C475*31</f>
        <v>1909.6</v>
      </c>
      <c r="H475" s="33">
        <f>Ocupacao_Calendario!E475*C475*30</f>
        <v>1392</v>
      </c>
      <c r="I475" s="33">
        <f>Ocupacao_Calendario!F475*C475*31</f>
        <v>1215.2</v>
      </c>
      <c r="J475" s="33">
        <f>Ocupacao_Calendario!G475*C475*30</f>
        <v>2280</v>
      </c>
      <c r="K475" s="33">
        <f>Ocupacao_Calendario!H475*C475*31</f>
        <v>2058.4</v>
      </c>
      <c r="L475" s="33">
        <f>Ocupacao_Calendario!I475*C475*31</f>
        <v>1959.2</v>
      </c>
      <c r="M475" s="33">
        <f>Ocupacao_Calendario!J475*C475*30</f>
        <v>1800</v>
      </c>
      <c r="N475" s="33">
        <f>Ocupacao_Calendario!K475*C475*31</f>
        <v>2083.2</v>
      </c>
      <c r="O475" s="33">
        <f>Ocupacao_Calendario!L475*C475*30</f>
        <v>1776</v>
      </c>
      <c r="P475" s="33">
        <f>Ocupacao_Calendario!M475*C475*31</f>
        <v>1810.4</v>
      </c>
      <c r="Q475" s="33">
        <f t="shared" si="1"/>
        <v>21687.2</v>
      </c>
      <c r="R475" s="33">
        <f>IFS(D475=2,vacation_home_main_costs!$M$2,D475=3,vacation_home_main_costs!$M$3,D475=4,vacation_home_main_costs!$M$4,D475=5,vacation_home_main_costs!$M$5,D475=6,vacation_home_main_costs!$M$6)</f>
        <v>31100</v>
      </c>
      <c r="S475" s="33">
        <f t="shared" si="24"/>
        <v>-9412.8</v>
      </c>
      <c r="T475" s="34" t="str">
        <f t="shared" si="3"/>
        <v>Prejuizo</v>
      </c>
    </row>
    <row r="476" ht="12.75" customHeight="1">
      <c r="A476" s="8">
        <v>2.2504951E7</v>
      </c>
      <c r="B476" s="30" t="s">
        <v>520</v>
      </c>
      <c r="C476" s="11">
        <v>129.0</v>
      </c>
      <c r="D476" s="24">
        <v>3.0</v>
      </c>
      <c r="E476" s="33">
        <f>Ocupacao_Calendario!B476*C476*31</f>
        <v>2759.31</v>
      </c>
      <c r="F476" s="33">
        <f>Ocupacao_Calendario!C476*C476*28</f>
        <v>2781.24</v>
      </c>
      <c r="G476" s="33">
        <f>Ocupacao_Calendario!D476*C476*31</f>
        <v>2239.44</v>
      </c>
      <c r="H476" s="33">
        <f>Ocupacao_Calendario!E476*C476*30</f>
        <v>2670.3</v>
      </c>
      <c r="I476" s="33">
        <f>Ocupacao_Calendario!F476*C476*31</f>
        <v>1999.5</v>
      </c>
      <c r="J476" s="33">
        <f>Ocupacao_Calendario!G476*C476*30</f>
        <v>3870</v>
      </c>
      <c r="K476" s="33">
        <f>Ocupacao_Calendario!H476*C476*31</f>
        <v>3919.02</v>
      </c>
      <c r="L476" s="33">
        <f>Ocupacao_Calendario!I476*C476*31</f>
        <v>3599.1</v>
      </c>
      <c r="M476" s="33">
        <f>Ocupacao_Calendario!J476*C476*30</f>
        <v>3753.9</v>
      </c>
      <c r="N476" s="33">
        <f>Ocupacao_Calendario!K476*C476*31</f>
        <v>3719.07</v>
      </c>
      <c r="O476" s="33">
        <f>Ocupacao_Calendario!L476*C476*30</f>
        <v>3870</v>
      </c>
      <c r="P476" s="33">
        <f>Ocupacao_Calendario!M476*C476*31</f>
        <v>2959.26</v>
      </c>
      <c r="Q476" s="33">
        <f t="shared" si="1"/>
        <v>38140.14</v>
      </c>
      <c r="R476" s="33">
        <f>IFS(D476=2,vacation_home_main_costs!$M$2,D476=3,vacation_home_main_costs!$M$3,D476=4,vacation_home_main_costs!$M$4,D476=5,vacation_home_main_costs!$M$5,D476=6,vacation_home_main_costs!$M$6)</f>
        <v>34800</v>
      </c>
      <c r="S476" s="33">
        <f t="shared" si="24"/>
        <v>3340.14</v>
      </c>
      <c r="T476" s="34" t="str">
        <f t="shared" si="3"/>
        <v>Lucro</v>
      </c>
    </row>
    <row r="477" ht="12.75" customHeight="1">
      <c r="A477" s="8">
        <v>2.3964247E7</v>
      </c>
      <c r="B477" s="30" t="s">
        <v>521</v>
      </c>
      <c r="C477" s="11">
        <v>94.0</v>
      </c>
      <c r="D477" s="24">
        <v>3.0</v>
      </c>
      <c r="E477" s="33">
        <f>Ocupacao_Calendario!B477*C477*31</f>
        <v>2360.34</v>
      </c>
      <c r="F477" s="33">
        <f>Ocupacao_Calendario!C477*C477*28</f>
        <v>1947.68</v>
      </c>
      <c r="G477" s="33">
        <f>Ocupacao_Calendario!D477*C477*31</f>
        <v>2476.9</v>
      </c>
      <c r="H477" s="33">
        <f>Ocupacao_Calendario!E477*C477*30</f>
        <v>2481.6</v>
      </c>
      <c r="I477" s="33">
        <f>Ocupacao_Calendario!F477*C477*31</f>
        <v>1602.7</v>
      </c>
      <c r="J477" s="33">
        <f>Ocupacao_Calendario!G477*C477*30</f>
        <v>1833</v>
      </c>
      <c r="K477" s="33">
        <f>Ocupacao_Calendario!H477*C477*31</f>
        <v>2710.02</v>
      </c>
      <c r="L477" s="33">
        <f>Ocupacao_Calendario!I477*C477*31</f>
        <v>2302.06</v>
      </c>
      <c r="M477" s="33">
        <f>Ocupacao_Calendario!J477*C477*30</f>
        <v>2679</v>
      </c>
      <c r="N477" s="33">
        <f>Ocupacao_Calendario!K477*C477*31</f>
        <v>2302.06</v>
      </c>
      <c r="O477" s="33">
        <f>Ocupacao_Calendario!L477*C477*30</f>
        <v>2115</v>
      </c>
      <c r="P477" s="33">
        <f>Ocupacao_Calendario!M477*C477*31</f>
        <v>1981.52</v>
      </c>
      <c r="Q477" s="33">
        <f t="shared" si="1"/>
        <v>26791.88</v>
      </c>
      <c r="R477" s="33">
        <f>IFS(D477=2,vacation_home_main_costs!$M$2,D477=3,vacation_home_main_costs!$M$3,D477=4,vacation_home_main_costs!$M$4,D477=5,vacation_home_main_costs!$M$5,D477=6,vacation_home_main_costs!$M$6)</f>
        <v>34800</v>
      </c>
      <c r="S477" s="33">
        <f t="shared" si="24"/>
        <v>-8008.12</v>
      </c>
      <c r="T477" s="34" t="str">
        <f t="shared" si="3"/>
        <v>Prejuizo</v>
      </c>
    </row>
    <row r="478" ht="12.75" customHeight="1">
      <c r="A478" s="8">
        <v>1.7078035E7</v>
      </c>
      <c r="B478" s="30" t="s">
        <v>522</v>
      </c>
      <c r="C478" s="11">
        <v>159.0</v>
      </c>
      <c r="D478" s="24">
        <v>5.0</v>
      </c>
      <c r="E478" s="33">
        <f>Ocupacao_Calendario!B478*C478*31</f>
        <v>3647.46</v>
      </c>
      <c r="F478" s="33">
        <f>Ocupacao_Calendario!C478*C478*28</f>
        <v>3116.4</v>
      </c>
      <c r="G478" s="33">
        <f>Ocupacao_Calendario!D478*C478*31</f>
        <v>3006.69</v>
      </c>
      <c r="H478" s="33">
        <f>Ocupacao_Calendario!E478*C478*30</f>
        <v>2623.5</v>
      </c>
      <c r="I478" s="33">
        <f>Ocupacao_Calendario!F478*C478*31</f>
        <v>3302.43</v>
      </c>
      <c r="J478" s="33">
        <f>Ocupacao_Calendario!G478*C478*30</f>
        <v>3339</v>
      </c>
      <c r="K478" s="33">
        <f>Ocupacao_Calendario!H478*C478*31</f>
        <v>4091.07</v>
      </c>
      <c r="L478" s="33">
        <f>Ocupacao_Calendario!I478*C478*31</f>
        <v>3401.01</v>
      </c>
      <c r="M478" s="33">
        <f>Ocupacao_Calendario!J478*C478*30</f>
        <v>4531.5</v>
      </c>
      <c r="N478" s="33">
        <f>Ocupacao_Calendario!K478*C478*31</f>
        <v>4534.68</v>
      </c>
      <c r="O478" s="33">
        <f>Ocupacao_Calendario!L478*C478*30</f>
        <v>4436.1</v>
      </c>
      <c r="P478" s="33">
        <f>Ocupacao_Calendario!M478*C478*31</f>
        <v>4830.42</v>
      </c>
      <c r="Q478" s="33">
        <f t="shared" si="1"/>
        <v>44860.26</v>
      </c>
      <c r="R478" s="33">
        <f>IFS(D478=2,vacation_home_main_costs!$M$2,D478=3,vacation_home_main_costs!$M$3,D478=4,vacation_home_main_costs!$M$4,D478=5,vacation_home_main_costs!$M$5,D478=6,vacation_home_main_costs!$M$6)</f>
        <v>45400</v>
      </c>
      <c r="S478" s="33">
        <f t="shared" si="24"/>
        <v>-539.74</v>
      </c>
      <c r="T478" s="34" t="str">
        <f t="shared" si="3"/>
        <v>Prejuizo</v>
      </c>
    </row>
    <row r="479" ht="12.75" customHeight="1">
      <c r="A479" s="8">
        <v>1.729119E7</v>
      </c>
      <c r="B479" s="30" t="s">
        <v>523</v>
      </c>
      <c r="C479" s="11">
        <v>120.0</v>
      </c>
      <c r="D479" s="24">
        <v>4.0</v>
      </c>
      <c r="E479" s="33">
        <f>Ocupacao_Calendario!B479*C479*31</f>
        <v>3645.6</v>
      </c>
      <c r="F479" s="33">
        <f>Ocupacao_Calendario!C479*C479*28</f>
        <v>3225.6</v>
      </c>
      <c r="G479" s="33">
        <f>Ocupacao_Calendario!D479*C479*31</f>
        <v>2380.8</v>
      </c>
      <c r="H479" s="33">
        <f>Ocupacao_Calendario!E479*C479*30</f>
        <v>2592</v>
      </c>
      <c r="I479" s="33">
        <f>Ocupacao_Calendario!F479*C479*31</f>
        <v>2455.2</v>
      </c>
      <c r="J479" s="33">
        <f>Ocupacao_Calendario!G479*C479*30</f>
        <v>2592</v>
      </c>
      <c r="K479" s="33">
        <f>Ocupacao_Calendario!H479*C479*31</f>
        <v>3385.2</v>
      </c>
      <c r="L479" s="33">
        <f>Ocupacao_Calendario!I479*C479*31</f>
        <v>3459.6</v>
      </c>
      <c r="M479" s="33">
        <f>Ocupacao_Calendario!J479*C479*30</f>
        <v>3492</v>
      </c>
      <c r="N479" s="33">
        <f>Ocupacao_Calendario!K479*C479*31</f>
        <v>3013.2</v>
      </c>
      <c r="O479" s="33">
        <f>Ocupacao_Calendario!L479*C479*30</f>
        <v>3348</v>
      </c>
      <c r="P479" s="33">
        <f>Ocupacao_Calendario!M479*C479*31</f>
        <v>2864.4</v>
      </c>
      <c r="Q479" s="33">
        <f t="shared" si="1"/>
        <v>36453.6</v>
      </c>
      <c r="R479" s="33">
        <f>IFS(D479=2,vacation_home_main_costs!$M$2,D479=3,vacation_home_main_costs!$M$3,D479=4,vacation_home_main_costs!$M$4,D479=5,vacation_home_main_costs!$M$5,D479=6,vacation_home_main_costs!$M$6)</f>
        <v>40660</v>
      </c>
      <c r="S479" s="33">
        <f t="shared" si="24"/>
        <v>-4206.4</v>
      </c>
      <c r="T479" s="34" t="str">
        <f t="shared" si="3"/>
        <v>Prejuizo</v>
      </c>
    </row>
    <row r="480" ht="12.75" customHeight="1">
      <c r="A480" s="8">
        <v>2.0655812E7</v>
      </c>
      <c r="B480" s="30" t="s">
        <v>524</v>
      </c>
      <c r="C480" s="11">
        <v>140.0</v>
      </c>
      <c r="D480" s="24">
        <v>4.0</v>
      </c>
      <c r="E480" s="33">
        <f>Ocupacao_Calendario!B480*C480*31</f>
        <v>3038</v>
      </c>
      <c r="F480" s="33">
        <f>Ocupacao_Calendario!C480*C480*28</f>
        <v>3606.4</v>
      </c>
      <c r="G480" s="33">
        <f>Ocupacao_Calendario!D480*C480*31</f>
        <v>2560.6</v>
      </c>
      <c r="H480" s="33">
        <f>Ocupacao_Calendario!E480*C480*30</f>
        <v>2772</v>
      </c>
      <c r="I480" s="33">
        <f>Ocupacao_Calendario!F480*C480*31</f>
        <v>2994.6</v>
      </c>
      <c r="J480" s="33">
        <f>Ocupacao_Calendario!G480*C480*30</f>
        <v>3948</v>
      </c>
      <c r="K480" s="33">
        <f>Ocupacao_Calendario!H480*C480*31</f>
        <v>3645.6</v>
      </c>
      <c r="L480" s="33">
        <f>Ocupacao_Calendario!I480*C480*31</f>
        <v>4036.2</v>
      </c>
      <c r="M480" s="33">
        <f>Ocupacao_Calendario!J480*C480*30</f>
        <v>3864</v>
      </c>
      <c r="N480" s="33">
        <f>Ocupacao_Calendario!K480*C480*31</f>
        <v>3906</v>
      </c>
      <c r="O480" s="33">
        <f>Ocupacao_Calendario!L480*C480*30</f>
        <v>3024</v>
      </c>
      <c r="P480" s="33">
        <f>Ocupacao_Calendario!M480*C480*31</f>
        <v>3732.4</v>
      </c>
      <c r="Q480" s="33">
        <f t="shared" si="1"/>
        <v>41127.8</v>
      </c>
      <c r="R480" s="33">
        <f>IFS(D480=2,vacation_home_main_costs!$M$2,D480=3,vacation_home_main_costs!$M$3,D480=4,vacation_home_main_costs!$M$4,D480=5,vacation_home_main_costs!$M$5,D480=6,vacation_home_main_costs!$M$6)</f>
        <v>40660</v>
      </c>
      <c r="S480" s="33">
        <f t="shared" si="24"/>
        <v>467.8</v>
      </c>
      <c r="T480" s="34" t="str">
        <f t="shared" si="3"/>
        <v>Lucro</v>
      </c>
    </row>
    <row r="481" ht="12.75" customHeight="1">
      <c r="A481" s="8">
        <v>2.1275497E7</v>
      </c>
      <c r="B481" s="30" t="s">
        <v>525</v>
      </c>
      <c r="C481" s="11">
        <v>115.0</v>
      </c>
      <c r="D481" s="24">
        <v>2.0</v>
      </c>
      <c r="E481" s="33">
        <f>Ocupacao_Calendario!B481*C481*31</f>
        <v>2673.75</v>
      </c>
      <c r="F481" s="33">
        <f>Ocupacao_Calendario!C481*C481*28</f>
        <v>3220</v>
      </c>
      <c r="G481" s="33">
        <f>Ocupacao_Calendario!D481*C481*31</f>
        <v>1639.9</v>
      </c>
      <c r="H481" s="33">
        <f>Ocupacao_Calendario!E481*C481*30</f>
        <v>2104.5</v>
      </c>
      <c r="I481" s="33">
        <f>Ocupacao_Calendario!F481*C481*31</f>
        <v>1354.7</v>
      </c>
      <c r="J481" s="33">
        <f>Ocupacao_Calendario!G481*C481*30</f>
        <v>2932.5</v>
      </c>
      <c r="K481" s="33">
        <f>Ocupacao_Calendario!H481*C481*31</f>
        <v>2495.5</v>
      </c>
      <c r="L481" s="33">
        <f>Ocupacao_Calendario!I481*C481*31</f>
        <v>3030.25</v>
      </c>
      <c r="M481" s="33">
        <f>Ocupacao_Calendario!J481*C481*30</f>
        <v>3243</v>
      </c>
      <c r="N481" s="33">
        <f>Ocupacao_Calendario!K481*C481*31</f>
        <v>2602.45</v>
      </c>
      <c r="O481" s="33">
        <f>Ocupacao_Calendario!L481*C481*30</f>
        <v>3346.5</v>
      </c>
      <c r="P481" s="33">
        <f>Ocupacao_Calendario!M481*C481*31</f>
        <v>2745.05</v>
      </c>
      <c r="Q481" s="33">
        <f t="shared" si="1"/>
        <v>31388.1</v>
      </c>
      <c r="R481" s="33">
        <f>IFS(D481=2,vacation_home_main_costs!$M$2,D481=3,vacation_home_main_costs!$M$3,D481=4,vacation_home_main_costs!$M$4,D481=5,vacation_home_main_costs!$M$5,D481=6,vacation_home_main_costs!$M$6)</f>
        <v>31100</v>
      </c>
      <c r="S481" s="33">
        <f t="shared" si="24"/>
        <v>288.1</v>
      </c>
      <c r="T481" s="34" t="str">
        <f t="shared" si="3"/>
        <v>Lucro</v>
      </c>
    </row>
    <row r="482" ht="12.75" customHeight="1">
      <c r="A482" s="8">
        <v>1.7544911E7</v>
      </c>
      <c r="B482" s="30" t="s">
        <v>526</v>
      </c>
      <c r="C482" s="11">
        <v>129.0</v>
      </c>
      <c r="D482" s="24">
        <v>3.0</v>
      </c>
      <c r="E482" s="33">
        <f>Ocupacao_Calendario!B482*C482*31</f>
        <v>3119.22</v>
      </c>
      <c r="F482" s="33">
        <f>Ocupacao_Calendario!C482*C482*28</f>
        <v>3106.32</v>
      </c>
      <c r="G482" s="33">
        <f>Ocupacao_Calendario!D482*C482*31</f>
        <v>1959.51</v>
      </c>
      <c r="H482" s="33">
        <f>Ocupacao_Calendario!E482*C482*30</f>
        <v>2670.3</v>
      </c>
      <c r="I482" s="33">
        <f>Ocupacao_Calendario!F482*C482*31</f>
        <v>2439.39</v>
      </c>
      <c r="J482" s="33">
        <f>Ocupacao_Calendario!G482*C482*30</f>
        <v>2592.9</v>
      </c>
      <c r="K482" s="33">
        <f>Ocupacao_Calendario!H482*C482*31</f>
        <v>3079.23</v>
      </c>
      <c r="L482" s="33">
        <f>Ocupacao_Calendario!I482*C482*31</f>
        <v>3119.22</v>
      </c>
      <c r="M482" s="33">
        <f>Ocupacao_Calendario!J482*C482*30</f>
        <v>3173.4</v>
      </c>
      <c r="N482" s="33">
        <f>Ocupacao_Calendario!K482*C482*31</f>
        <v>2879.28</v>
      </c>
      <c r="O482" s="33">
        <f>Ocupacao_Calendario!L482*C482*30</f>
        <v>3599.1</v>
      </c>
      <c r="P482" s="33">
        <f>Ocupacao_Calendario!M482*C482*31</f>
        <v>2959.26</v>
      </c>
      <c r="Q482" s="33">
        <f t="shared" si="1"/>
        <v>34697.13</v>
      </c>
      <c r="R482" s="33">
        <f>IFS(D482=2,vacation_home_main_costs!$M$2,D482=3,vacation_home_main_costs!$M$3,D482=4,vacation_home_main_costs!$M$4,D482=5,vacation_home_main_costs!$M$5,D482=6,vacation_home_main_costs!$M$6)</f>
        <v>34800</v>
      </c>
      <c r="S482" s="33">
        <f t="shared" si="24"/>
        <v>-102.87</v>
      </c>
      <c r="T482" s="34" t="str">
        <f t="shared" si="3"/>
        <v>Prejuizo</v>
      </c>
    </row>
    <row r="483" ht="12.75" customHeight="1">
      <c r="A483" s="8">
        <v>1.8367561E7</v>
      </c>
      <c r="B483" s="30" t="s">
        <v>527</v>
      </c>
      <c r="C483" s="11">
        <v>98.0</v>
      </c>
      <c r="D483" s="24">
        <v>3.0</v>
      </c>
      <c r="E483" s="33">
        <f>Ocupacao_Calendario!B483*C483*31</f>
        <v>2946.86</v>
      </c>
      <c r="F483" s="33">
        <f>Ocupacao_Calendario!C483*C483*28</f>
        <v>2195.2</v>
      </c>
      <c r="G483" s="33">
        <f>Ocupacao_Calendario!D483*C483*31</f>
        <v>2551.92</v>
      </c>
      <c r="H483" s="33">
        <f>Ocupacao_Calendario!E483*C483*30</f>
        <v>2557.8</v>
      </c>
      <c r="I483" s="33">
        <f>Ocupacao_Calendario!F483*C483*31</f>
        <v>2491.16</v>
      </c>
      <c r="J483" s="33">
        <f>Ocupacao_Calendario!G483*C483*30</f>
        <v>1969.8</v>
      </c>
      <c r="K483" s="33">
        <f>Ocupacao_Calendario!H483*C483*31</f>
        <v>2551.92</v>
      </c>
      <c r="L483" s="33">
        <f>Ocupacao_Calendario!I483*C483*31</f>
        <v>2156.98</v>
      </c>
      <c r="M483" s="33">
        <f>Ocupacao_Calendario!J483*C483*30</f>
        <v>2763.6</v>
      </c>
      <c r="N483" s="33">
        <f>Ocupacao_Calendario!K483*C483*31</f>
        <v>2734.2</v>
      </c>
      <c r="O483" s="33">
        <f>Ocupacao_Calendario!L483*C483*30</f>
        <v>2234.4</v>
      </c>
      <c r="P483" s="33">
        <f>Ocupacao_Calendario!M483*C483*31</f>
        <v>2248.12</v>
      </c>
      <c r="Q483" s="33">
        <f t="shared" si="1"/>
        <v>29401.96</v>
      </c>
      <c r="R483" s="33">
        <f>IFS(D483=2,vacation_home_main_costs!$M$2,D483=3,vacation_home_main_costs!$M$3,D483=4,vacation_home_main_costs!$M$4,D483=5,vacation_home_main_costs!$M$5,D483=6,vacation_home_main_costs!$M$6)</f>
        <v>34800</v>
      </c>
      <c r="S483" s="33">
        <f t="shared" si="24"/>
        <v>-5398.04</v>
      </c>
      <c r="T483" s="34" t="str">
        <f t="shared" si="3"/>
        <v>Prejuizo</v>
      </c>
    </row>
    <row r="484" ht="12.75" customHeight="1">
      <c r="A484" s="8">
        <v>1.8789999E7</v>
      </c>
      <c r="B484" s="30" t="s">
        <v>528</v>
      </c>
      <c r="C484" s="11">
        <v>105.0</v>
      </c>
      <c r="D484" s="24">
        <v>4.0</v>
      </c>
      <c r="E484" s="33">
        <f>Ocupacao_Calendario!B484*C484*31</f>
        <v>3222.45</v>
      </c>
      <c r="F484" s="33">
        <f>Ocupacao_Calendario!C484*C484*28</f>
        <v>2704.8</v>
      </c>
      <c r="G484" s="33">
        <f>Ocupacao_Calendario!D484*C484*31</f>
        <v>2311.05</v>
      </c>
      <c r="H484" s="33">
        <f>Ocupacao_Calendario!E484*C484*30</f>
        <v>2803.5</v>
      </c>
      <c r="I484" s="33">
        <f>Ocupacao_Calendario!F484*C484*31</f>
        <v>1887.9</v>
      </c>
      <c r="J484" s="33">
        <f>Ocupacao_Calendario!G484*C484*30</f>
        <v>2551.5</v>
      </c>
      <c r="K484" s="33">
        <f>Ocupacao_Calendario!H484*C484*31</f>
        <v>2994.6</v>
      </c>
      <c r="L484" s="33">
        <f>Ocupacao_Calendario!I484*C484*31</f>
        <v>2213.4</v>
      </c>
      <c r="M484" s="33">
        <f>Ocupacao_Calendario!J484*C484*30</f>
        <v>2457</v>
      </c>
      <c r="N484" s="33">
        <f>Ocupacao_Calendario!K484*C484*31</f>
        <v>2701.65</v>
      </c>
      <c r="O484" s="33">
        <f>Ocupacao_Calendario!L484*C484*30</f>
        <v>2646</v>
      </c>
      <c r="P484" s="33">
        <f>Ocupacao_Calendario!M484*C484*31</f>
        <v>2669.1</v>
      </c>
      <c r="Q484" s="33">
        <f t="shared" si="1"/>
        <v>31162.95</v>
      </c>
      <c r="R484" s="33">
        <f>IFS(D484=2,vacation_home_main_costs!$M$2,D484=3,vacation_home_main_costs!$M$3,D484=4,vacation_home_main_costs!$M$4,D484=5,vacation_home_main_costs!$M$5,D484=6,vacation_home_main_costs!$M$6)</f>
        <v>40660</v>
      </c>
      <c r="S484" s="33">
        <f t="shared" si="24"/>
        <v>-9497.05</v>
      </c>
      <c r="T484" s="34" t="str">
        <f t="shared" si="3"/>
        <v>Prejuizo</v>
      </c>
    </row>
    <row r="485" ht="12.75" customHeight="1">
      <c r="A485" s="8">
        <v>1.9250227E7</v>
      </c>
      <c r="B485" s="30" t="s">
        <v>529</v>
      </c>
      <c r="C485" s="11">
        <v>129.0</v>
      </c>
      <c r="D485" s="24">
        <v>4.0</v>
      </c>
      <c r="E485" s="33">
        <f>Ocupacao_Calendario!B485*C485*31</f>
        <v>2919.27</v>
      </c>
      <c r="F485" s="33">
        <f>Ocupacao_Calendario!C485*C485*28</f>
        <v>2636.76</v>
      </c>
      <c r="G485" s="33">
        <f>Ocupacao_Calendario!D485*C485*31</f>
        <v>2479.38</v>
      </c>
      <c r="H485" s="33">
        <f>Ocupacao_Calendario!E485*C485*30</f>
        <v>1935</v>
      </c>
      <c r="I485" s="33">
        <f>Ocupacao_Calendario!F485*C485*31</f>
        <v>1599.6</v>
      </c>
      <c r="J485" s="33">
        <f>Ocupacao_Calendario!G485*C485*30</f>
        <v>3831.3</v>
      </c>
      <c r="K485" s="33">
        <f>Ocupacao_Calendario!H485*C485*31</f>
        <v>3719.07</v>
      </c>
      <c r="L485" s="33">
        <f>Ocupacao_Calendario!I485*C485*31</f>
        <v>3959.01</v>
      </c>
      <c r="M485" s="33">
        <f>Ocupacao_Calendario!J485*C485*30</f>
        <v>2902.5</v>
      </c>
      <c r="N485" s="33">
        <f>Ocupacao_Calendario!K485*C485*31</f>
        <v>3159.21</v>
      </c>
      <c r="O485" s="33">
        <f>Ocupacao_Calendario!L485*C485*30</f>
        <v>3405.6</v>
      </c>
      <c r="P485" s="33">
        <f>Ocupacao_Calendario!M485*C485*31</f>
        <v>2719.32</v>
      </c>
      <c r="Q485" s="33">
        <f t="shared" si="1"/>
        <v>35266.02</v>
      </c>
      <c r="R485" s="33">
        <f>IFS(D485=2,vacation_home_main_costs!$M$2,D485=3,vacation_home_main_costs!$M$3,D485=4,vacation_home_main_costs!$M$4,D485=5,vacation_home_main_costs!$M$5,D485=6,vacation_home_main_costs!$M$6)</f>
        <v>40660</v>
      </c>
      <c r="S485" s="33">
        <f t="shared" si="24"/>
        <v>-5393.98</v>
      </c>
      <c r="T485" s="34" t="str">
        <f t="shared" si="3"/>
        <v>Prejuizo</v>
      </c>
    </row>
    <row r="486" ht="12.75" customHeight="1">
      <c r="A486" s="8">
        <v>1.9471696E7</v>
      </c>
      <c r="B486" s="30" t="s">
        <v>530</v>
      </c>
      <c r="C486" s="11">
        <v>50.0</v>
      </c>
      <c r="D486" s="24">
        <v>3.0</v>
      </c>
      <c r="E486" s="33">
        <f>Ocupacao_Calendario!B486*C486*31</f>
        <v>1038.5</v>
      </c>
      <c r="F486" s="33">
        <f>Ocupacao_Calendario!C486*C486*28</f>
        <v>1078</v>
      </c>
      <c r="G486" s="33">
        <f>Ocupacao_Calendario!D486*C486*31</f>
        <v>1255.5</v>
      </c>
      <c r="H486" s="33">
        <f>Ocupacao_Calendario!E486*C486*30</f>
        <v>945</v>
      </c>
      <c r="I486" s="33">
        <f>Ocupacao_Calendario!F486*C486*31</f>
        <v>914.5</v>
      </c>
      <c r="J486" s="33">
        <f>Ocupacao_Calendario!G486*C486*30</f>
        <v>1185</v>
      </c>
      <c r="K486" s="33">
        <f>Ocupacao_Calendario!H486*C486*31</f>
        <v>1224.5</v>
      </c>
      <c r="L486" s="33">
        <f>Ocupacao_Calendario!I486*C486*31</f>
        <v>1364</v>
      </c>
      <c r="M486" s="33">
        <f>Ocupacao_Calendario!J486*C486*30</f>
        <v>1305</v>
      </c>
      <c r="N486" s="33">
        <f>Ocupacao_Calendario!K486*C486*31</f>
        <v>1116</v>
      </c>
      <c r="O486" s="33">
        <f>Ocupacao_Calendario!L486*C486*30</f>
        <v>1140</v>
      </c>
      <c r="P486" s="33">
        <f>Ocupacao_Calendario!M486*C486*31</f>
        <v>1116</v>
      </c>
      <c r="Q486" s="33">
        <f t="shared" si="1"/>
        <v>13682</v>
      </c>
      <c r="R486" s="33">
        <f>IFS(D486=2,vacation_home_main_costs!$M$2,D486=3,vacation_home_main_costs!$M$3,D486=4,vacation_home_main_costs!$M$4,D486=5,vacation_home_main_costs!$M$5,D486=6,vacation_home_main_costs!$M$6)</f>
        <v>34800</v>
      </c>
      <c r="S486" s="33">
        <f t="shared" si="24"/>
        <v>-21118</v>
      </c>
      <c r="T486" s="34" t="str">
        <f t="shared" si="3"/>
        <v>Prejuizo</v>
      </c>
    </row>
    <row r="487" ht="12.75" customHeight="1">
      <c r="A487" s="8">
        <v>2.0661704E7</v>
      </c>
      <c r="B487" s="30" t="s">
        <v>531</v>
      </c>
      <c r="C487" s="11">
        <v>89.0</v>
      </c>
      <c r="D487" s="24">
        <v>3.0</v>
      </c>
      <c r="E487" s="33">
        <f>Ocupacao_Calendario!B487*C487*31</f>
        <v>2538.28</v>
      </c>
      <c r="F487" s="33">
        <f>Ocupacao_Calendario!C487*C487*28</f>
        <v>1968.68</v>
      </c>
      <c r="G487" s="33">
        <f>Ocupacao_Calendario!D487*C487*31</f>
        <v>1600.22</v>
      </c>
      <c r="H487" s="33">
        <f>Ocupacao_Calendario!E487*C487*30</f>
        <v>1468.5</v>
      </c>
      <c r="I487" s="33">
        <f>Ocupacao_Calendario!F487*C487*31</f>
        <v>2069.25</v>
      </c>
      <c r="J487" s="33">
        <f>Ocupacao_Calendario!G487*C487*30</f>
        <v>1735.5</v>
      </c>
      <c r="K487" s="33">
        <f>Ocupacao_Calendario!H487*C487*31</f>
        <v>2372.74</v>
      </c>
      <c r="L487" s="33">
        <f>Ocupacao_Calendario!I487*C487*31</f>
        <v>2621.05</v>
      </c>
      <c r="M487" s="33">
        <f>Ocupacao_Calendario!J487*C487*30</f>
        <v>2456.4</v>
      </c>
      <c r="N487" s="33">
        <f>Ocupacao_Calendario!K487*C487*31</f>
        <v>2096.84</v>
      </c>
      <c r="O487" s="33">
        <f>Ocupacao_Calendario!L487*C487*30</f>
        <v>2456.4</v>
      </c>
      <c r="P487" s="33">
        <f>Ocupacao_Calendario!M487*C487*31</f>
        <v>2483.1</v>
      </c>
      <c r="Q487" s="33">
        <f t="shared" si="1"/>
        <v>25866.96</v>
      </c>
      <c r="R487" s="33">
        <f>IFS(D487=2,vacation_home_main_costs!$M$2,D487=3,vacation_home_main_costs!$M$3,D487=4,vacation_home_main_costs!$M$4,D487=5,vacation_home_main_costs!$M$5,D487=6,vacation_home_main_costs!$M$6)</f>
        <v>34800</v>
      </c>
      <c r="S487" s="33">
        <f t="shared" si="24"/>
        <v>-8933.04</v>
      </c>
      <c r="T487" s="34" t="str">
        <f t="shared" si="3"/>
        <v>Prejuizo</v>
      </c>
    </row>
    <row r="488" ht="12.75" customHeight="1">
      <c r="A488" s="8">
        <v>1.8425467E7</v>
      </c>
      <c r="B488" s="30" t="s">
        <v>532</v>
      </c>
      <c r="C488" s="11">
        <v>113.0</v>
      </c>
      <c r="D488" s="24">
        <v>4.0</v>
      </c>
      <c r="E488" s="33">
        <f>Ocupacao_Calendario!B488*C488*31</f>
        <v>2487.13</v>
      </c>
      <c r="F488" s="33">
        <f>Ocupacao_Calendario!C488*C488*28</f>
        <v>2942.52</v>
      </c>
      <c r="G488" s="33">
        <f>Ocupacao_Calendario!D488*C488*31</f>
        <v>2662.28</v>
      </c>
      <c r="H488" s="33">
        <f>Ocupacao_Calendario!E488*C488*30</f>
        <v>2067.9</v>
      </c>
      <c r="I488" s="33">
        <f>Ocupacao_Calendario!F488*C488*31</f>
        <v>2031.74</v>
      </c>
      <c r="J488" s="33">
        <f>Ocupacao_Calendario!G488*C488*30</f>
        <v>3051</v>
      </c>
      <c r="K488" s="33">
        <f>Ocupacao_Calendario!H488*C488*31</f>
        <v>2977.55</v>
      </c>
      <c r="L488" s="33">
        <f>Ocupacao_Calendario!I488*C488*31</f>
        <v>3082.64</v>
      </c>
      <c r="M488" s="33">
        <f>Ocupacao_Calendario!J488*C488*30</f>
        <v>3356.1</v>
      </c>
      <c r="N488" s="33">
        <f>Ocupacao_Calendario!K488*C488*31</f>
        <v>2767.37</v>
      </c>
      <c r="O488" s="33">
        <f>Ocupacao_Calendario!L488*C488*30</f>
        <v>2644.2</v>
      </c>
      <c r="P488" s="33">
        <f>Ocupacao_Calendario!M488*C488*31</f>
        <v>2907.49</v>
      </c>
      <c r="Q488" s="33">
        <f t="shared" si="1"/>
        <v>32977.92</v>
      </c>
      <c r="R488" s="33">
        <f>IFS(D488=2,vacation_home_main_costs!$M$2,D488=3,vacation_home_main_costs!$M$3,D488=4,vacation_home_main_costs!$M$4,D488=5,vacation_home_main_costs!$M$5,D488=6,vacation_home_main_costs!$M$6)</f>
        <v>40660</v>
      </c>
      <c r="S488" s="33">
        <f t="shared" si="24"/>
        <v>-7682.08</v>
      </c>
      <c r="T488" s="34" t="str">
        <f t="shared" si="3"/>
        <v>Prejuizo</v>
      </c>
    </row>
    <row r="489" ht="12.75" customHeight="1">
      <c r="A489" s="8">
        <v>2.0131718E7</v>
      </c>
      <c r="B489" s="30" t="s">
        <v>533</v>
      </c>
      <c r="C489" s="11">
        <v>100.0</v>
      </c>
      <c r="D489" s="24">
        <v>2.0</v>
      </c>
      <c r="E489" s="33">
        <f>Ocupacao_Calendario!B489*C489*31</f>
        <v>2418</v>
      </c>
      <c r="F489" s="33">
        <f>Ocupacao_Calendario!C489*C489*28</f>
        <v>2632</v>
      </c>
      <c r="G489" s="33">
        <f>Ocupacao_Calendario!D489*C489*31</f>
        <v>2604</v>
      </c>
      <c r="H489" s="33">
        <f>Ocupacao_Calendario!E489*C489*30</f>
        <v>1410</v>
      </c>
      <c r="I489" s="33">
        <f>Ocupacao_Calendario!F489*C489*31</f>
        <v>1333</v>
      </c>
      <c r="J489" s="33">
        <f>Ocupacao_Calendario!G489*C489*30</f>
        <v>2610</v>
      </c>
      <c r="K489" s="33">
        <f>Ocupacao_Calendario!H489*C489*31</f>
        <v>2790</v>
      </c>
      <c r="L489" s="33">
        <f>Ocupacao_Calendario!I489*C489*31</f>
        <v>2449</v>
      </c>
      <c r="M489" s="33">
        <f>Ocupacao_Calendario!J489*C489*30</f>
        <v>2910</v>
      </c>
      <c r="N489" s="33">
        <f>Ocupacao_Calendario!K489*C489*31</f>
        <v>2573</v>
      </c>
      <c r="O489" s="33">
        <f>Ocupacao_Calendario!L489*C489*30</f>
        <v>2460</v>
      </c>
      <c r="P489" s="33">
        <f>Ocupacao_Calendario!M489*C489*31</f>
        <v>2387</v>
      </c>
      <c r="Q489" s="33">
        <f t="shared" si="1"/>
        <v>28576</v>
      </c>
      <c r="R489" s="33">
        <f>IFS(D489=2,vacation_home_main_costs!$M$2,D489=3,vacation_home_main_costs!$M$3,D489=4,vacation_home_main_costs!$M$4,D489=5,vacation_home_main_costs!$M$5,D489=6,vacation_home_main_costs!$M$6)</f>
        <v>31100</v>
      </c>
      <c r="S489" s="33">
        <f t="shared" si="24"/>
        <v>-2524</v>
      </c>
      <c r="T489" s="34" t="str">
        <f t="shared" si="3"/>
        <v>Prejuizo</v>
      </c>
    </row>
    <row r="490" ht="12.75" customHeight="1">
      <c r="A490" s="8">
        <v>2.0174192E7</v>
      </c>
      <c r="B490" s="30" t="s">
        <v>534</v>
      </c>
      <c r="C490" s="11">
        <v>125.0</v>
      </c>
      <c r="D490" s="24">
        <v>4.0</v>
      </c>
      <c r="E490" s="33">
        <f>Ocupacao_Calendario!B490*C490*31</f>
        <v>3332.5</v>
      </c>
      <c r="F490" s="33">
        <f>Ocupacao_Calendario!C490*C490*28</f>
        <v>3430</v>
      </c>
      <c r="G490" s="33">
        <f>Ocupacao_Calendario!D490*C490*31</f>
        <v>3177.5</v>
      </c>
      <c r="H490" s="33">
        <f>Ocupacao_Calendario!E490*C490*30</f>
        <v>3375</v>
      </c>
      <c r="I490" s="33">
        <f>Ocupacao_Calendario!F490*C490*31</f>
        <v>2983.75</v>
      </c>
      <c r="J490" s="33">
        <f>Ocupacao_Calendario!G490*C490*30</f>
        <v>3112.5</v>
      </c>
      <c r="K490" s="33">
        <f>Ocupacao_Calendario!H490*C490*31</f>
        <v>3332.5</v>
      </c>
      <c r="L490" s="33">
        <f>Ocupacao_Calendario!I490*C490*31</f>
        <v>3526.25</v>
      </c>
      <c r="M490" s="33">
        <f>Ocupacao_Calendario!J490*C490*30</f>
        <v>3675</v>
      </c>
      <c r="N490" s="33">
        <f>Ocupacao_Calendario!K490*C490*31</f>
        <v>3758.75</v>
      </c>
      <c r="O490" s="33">
        <f>Ocupacao_Calendario!L490*C490*30</f>
        <v>2662.5</v>
      </c>
      <c r="P490" s="33">
        <f>Ocupacao_Calendario!M490*C490*31</f>
        <v>3797.5</v>
      </c>
      <c r="Q490" s="33">
        <f t="shared" si="1"/>
        <v>40163.75</v>
      </c>
      <c r="R490" s="33">
        <f>IFS(D490=2,vacation_home_main_costs!$M$2,D490=3,vacation_home_main_costs!$M$3,D490=4,vacation_home_main_costs!$M$4,D490=5,vacation_home_main_costs!$M$5,D490=6,vacation_home_main_costs!$M$6)</f>
        <v>40660</v>
      </c>
      <c r="S490" s="33">
        <f t="shared" si="24"/>
        <v>-496.25</v>
      </c>
      <c r="T490" s="34" t="str">
        <f t="shared" si="3"/>
        <v>Prejuizo</v>
      </c>
    </row>
    <row r="491" ht="12.75" customHeight="1">
      <c r="A491" s="8">
        <v>1.9656899E7</v>
      </c>
      <c r="B491" s="30" t="s">
        <v>535</v>
      </c>
      <c r="C491" s="11">
        <v>120.0</v>
      </c>
      <c r="D491" s="24">
        <v>4.0</v>
      </c>
      <c r="E491" s="33">
        <f>Ocupacao_Calendario!B491*C491*31</f>
        <v>2715.6</v>
      </c>
      <c r="F491" s="33">
        <f>Ocupacao_Calendario!C491*C491*28</f>
        <v>2553.6</v>
      </c>
      <c r="G491" s="33">
        <f>Ocupacao_Calendario!D491*C491*31</f>
        <v>2604</v>
      </c>
      <c r="H491" s="33">
        <f>Ocupacao_Calendario!E491*C491*30</f>
        <v>3240</v>
      </c>
      <c r="I491" s="33">
        <f>Ocupacao_Calendario!F491*C491*31</f>
        <v>1674</v>
      </c>
      <c r="J491" s="33">
        <f>Ocupacao_Calendario!G491*C491*30</f>
        <v>2376</v>
      </c>
      <c r="K491" s="33">
        <f>Ocupacao_Calendario!H491*C491*31</f>
        <v>3720</v>
      </c>
      <c r="L491" s="33">
        <f>Ocupacao_Calendario!I491*C491*31</f>
        <v>2790</v>
      </c>
      <c r="M491" s="33">
        <f>Ocupacao_Calendario!J491*C491*30</f>
        <v>3204</v>
      </c>
      <c r="N491" s="33">
        <f>Ocupacao_Calendario!K491*C491*31</f>
        <v>2752.8</v>
      </c>
      <c r="O491" s="33">
        <f>Ocupacao_Calendario!L491*C491*30</f>
        <v>3420</v>
      </c>
      <c r="P491" s="33">
        <f>Ocupacao_Calendario!M491*C491*31</f>
        <v>2827.2</v>
      </c>
      <c r="Q491" s="33">
        <f t="shared" si="1"/>
        <v>33877.2</v>
      </c>
      <c r="R491" s="33">
        <f>IFS(D491=2,vacation_home_main_costs!$M$2,D491=3,vacation_home_main_costs!$M$3,D491=4,vacation_home_main_costs!$M$4,D491=5,vacation_home_main_costs!$M$5,D491=6,vacation_home_main_costs!$M$6)</f>
        <v>40660</v>
      </c>
      <c r="S491" s="33">
        <f t="shared" si="24"/>
        <v>-6782.8</v>
      </c>
      <c r="T491" s="34" t="str">
        <f t="shared" si="3"/>
        <v>Prejuizo</v>
      </c>
    </row>
    <row r="492" ht="12.75" customHeight="1">
      <c r="A492" s="8">
        <v>2.0203477E7</v>
      </c>
      <c r="B492" s="30" t="s">
        <v>536</v>
      </c>
      <c r="C492" s="11">
        <v>94.0</v>
      </c>
      <c r="D492" s="24">
        <v>3.0</v>
      </c>
      <c r="E492" s="33">
        <f>Ocupacao_Calendario!B492*C492*31</f>
        <v>2039.8</v>
      </c>
      <c r="F492" s="33">
        <f>Ocupacao_Calendario!C492*C492*28</f>
        <v>2237.2</v>
      </c>
      <c r="G492" s="33">
        <f>Ocupacao_Calendario!D492*C492*31</f>
        <v>2389.48</v>
      </c>
      <c r="H492" s="33">
        <f>Ocupacao_Calendario!E492*C492*30</f>
        <v>1861.2</v>
      </c>
      <c r="I492" s="33">
        <f>Ocupacao_Calendario!F492*C492*31</f>
        <v>1253.02</v>
      </c>
      <c r="J492" s="33">
        <f>Ocupacao_Calendario!G492*C492*30</f>
        <v>1861.2</v>
      </c>
      <c r="K492" s="33">
        <f>Ocupacao_Calendario!H492*C492*31</f>
        <v>2272.92</v>
      </c>
      <c r="L492" s="33">
        <f>Ocupacao_Calendario!I492*C492*31</f>
        <v>2389.48</v>
      </c>
      <c r="M492" s="33">
        <f>Ocupacao_Calendario!J492*C492*30</f>
        <v>2622.6</v>
      </c>
      <c r="N492" s="33">
        <f>Ocupacao_Calendario!K492*C492*31</f>
        <v>2476.9</v>
      </c>
      <c r="O492" s="33">
        <f>Ocupacao_Calendario!L492*C492*30</f>
        <v>2594.4</v>
      </c>
      <c r="P492" s="33">
        <f>Ocupacao_Calendario!M492*C492*31</f>
        <v>2622.6</v>
      </c>
      <c r="Q492" s="33">
        <f t="shared" si="1"/>
        <v>26620.8</v>
      </c>
      <c r="R492" s="33">
        <f>IFS(D492=2,vacation_home_main_costs!$M$2,D492=3,vacation_home_main_costs!$M$3,D492=4,vacation_home_main_costs!$M$4,D492=5,vacation_home_main_costs!$M$5,D492=6,vacation_home_main_costs!$M$6)</f>
        <v>34800</v>
      </c>
      <c r="S492" s="33">
        <f t="shared" si="24"/>
        <v>-8179.2</v>
      </c>
      <c r="T492" s="34" t="str">
        <f t="shared" si="3"/>
        <v>Prejuizo</v>
      </c>
    </row>
    <row r="493" ht="12.75" customHeight="1">
      <c r="A493" s="8">
        <v>2.1312272E7</v>
      </c>
      <c r="B493" s="30" t="s">
        <v>537</v>
      </c>
      <c r="C493" s="11">
        <v>149.0</v>
      </c>
      <c r="D493" s="24">
        <v>7.0</v>
      </c>
      <c r="E493" s="33">
        <f>Ocupacao_Calendario!B493*C493*31</f>
        <v>3741.39</v>
      </c>
      <c r="F493" s="33">
        <f>Ocupacao_Calendario!C493*C493*28</f>
        <v>3796.52</v>
      </c>
      <c r="G493" s="33">
        <f>Ocupacao_Calendario!D493*C493*31</f>
        <v>2679.02</v>
      </c>
      <c r="H493" s="33">
        <f>Ocupacao_Calendario!E493*C493*30</f>
        <v>4067.7</v>
      </c>
      <c r="I493" s="33">
        <f>Ocupacao_Calendario!F493*C493*31</f>
        <v>1939.98</v>
      </c>
      <c r="J493" s="33">
        <f>Ocupacao_Calendario!G493*C493*30</f>
        <v>4157.1</v>
      </c>
      <c r="K493" s="33">
        <f>Ocupacao_Calendario!H493*C493*31</f>
        <v>4480.43</v>
      </c>
      <c r="L493" s="33">
        <f>Ocupacao_Calendario!I493*C493*31</f>
        <v>4572.81</v>
      </c>
      <c r="M493" s="33">
        <f>Ocupacao_Calendario!J493*C493*30</f>
        <v>3307.8</v>
      </c>
      <c r="N493" s="33">
        <f>Ocupacao_Calendario!K493*C493*31</f>
        <v>3325.68</v>
      </c>
      <c r="O493" s="33">
        <f>Ocupacao_Calendario!L493*C493*30</f>
        <v>3441.9</v>
      </c>
      <c r="P493" s="33">
        <f>Ocupacao_Calendario!M493*C493*31</f>
        <v>3833.77</v>
      </c>
      <c r="Q493" s="33">
        <f t="shared" si="1"/>
        <v>43344.1</v>
      </c>
      <c r="R493" s="37" t="str">
        <f>IFS(D493=2,vacation_home_main_costs!$M$2,D493=3,vacation_home_main_costs!$M$3,D493=4,vacation_home_main_costs!$M$4,D493=5,vacation_home_main_costs!$M$5,D493=6,vacation_home_main_costs!$M$6)</f>
        <v>#N/A</v>
      </c>
      <c r="S493" s="38" t="s">
        <v>55</v>
      </c>
      <c r="T493" s="34" t="str">
        <f t="shared" si="3"/>
        <v>Lucro</v>
      </c>
    </row>
    <row r="494" ht="12.75" customHeight="1">
      <c r="A494" s="8">
        <v>2.1232563E7</v>
      </c>
      <c r="B494" s="30" t="s">
        <v>538</v>
      </c>
      <c r="C494" s="11">
        <v>80.0</v>
      </c>
      <c r="D494" s="24">
        <v>4.0</v>
      </c>
      <c r="E494" s="33">
        <f>Ocupacao_Calendario!B494*C494*31</f>
        <v>2281.6</v>
      </c>
      <c r="F494" s="33">
        <f>Ocupacao_Calendario!C494*C494*28</f>
        <v>1747.2</v>
      </c>
      <c r="G494" s="33">
        <f>Ocupacao_Calendario!D494*C494*31</f>
        <v>1612</v>
      </c>
      <c r="H494" s="33">
        <f>Ocupacao_Calendario!E494*C494*30</f>
        <v>2088</v>
      </c>
      <c r="I494" s="33">
        <f>Ocupacao_Calendario!F494*C494*31</f>
        <v>1711.2</v>
      </c>
      <c r="J494" s="33">
        <f>Ocupacao_Calendario!G494*C494*30</f>
        <v>2016</v>
      </c>
      <c r="K494" s="33">
        <f>Ocupacao_Calendario!H494*C494*31</f>
        <v>1884.8</v>
      </c>
      <c r="L494" s="33">
        <f>Ocupacao_Calendario!I494*C494*31</f>
        <v>2108</v>
      </c>
      <c r="M494" s="33">
        <f>Ocupacao_Calendario!J494*C494*30</f>
        <v>2208</v>
      </c>
      <c r="N494" s="33">
        <f>Ocupacao_Calendario!K494*C494*31</f>
        <v>1810.4</v>
      </c>
      <c r="O494" s="33">
        <f>Ocupacao_Calendario!L494*C494*30</f>
        <v>1848</v>
      </c>
      <c r="P494" s="33">
        <f>Ocupacao_Calendario!M494*C494*31</f>
        <v>1934.4</v>
      </c>
      <c r="Q494" s="33">
        <f t="shared" si="1"/>
        <v>23249.6</v>
      </c>
      <c r="R494" s="33">
        <f>IFS(D494=2,vacation_home_main_costs!$M$2,D494=3,vacation_home_main_costs!$M$3,D494=4,vacation_home_main_costs!$M$4,D494=5,vacation_home_main_costs!$M$5,D494=6,vacation_home_main_costs!$M$6)</f>
        <v>40660</v>
      </c>
      <c r="S494" s="33">
        <f t="shared" ref="S494:S498" si="25">Q494-R494</f>
        <v>-17410.4</v>
      </c>
      <c r="T494" s="34" t="str">
        <f t="shared" si="3"/>
        <v>Prejuizo</v>
      </c>
    </row>
    <row r="495" ht="12.75" customHeight="1">
      <c r="A495" s="8">
        <v>2.3407063E7</v>
      </c>
      <c r="B495" s="30" t="s">
        <v>539</v>
      </c>
      <c r="C495" s="11">
        <v>89.0</v>
      </c>
      <c r="D495" s="24">
        <v>3.0</v>
      </c>
      <c r="E495" s="33">
        <f>Ocupacao_Calendario!B495*C495*31</f>
        <v>1738.17</v>
      </c>
      <c r="F495" s="33">
        <f>Ocupacao_Calendario!C495*C495*28</f>
        <v>1993.6</v>
      </c>
      <c r="G495" s="33">
        <f>Ocupacao_Calendario!D495*C495*31</f>
        <v>2400.33</v>
      </c>
      <c r="H495" s="33">
        <f>Ocupacao_Calendario!E495*C495*30</f>
        <v>1228.2</v>
      </c>
      <c r="I495" s="33">
        <f>Ocupacao_Calendario!F495*C495*31</f>
        <v>1931.3</v>
      </c>
      <c r="J495" s="33">
        <f>Ocupacao_Calendario!G495*C495*30</f>
        <v>1975.8</v>
      </c>
      <c r="K495" s="33">
        <f>Ocupacao_Calendario!H495*C495*31</f>
        <v>2703.82</v>
      </c>
      <c r="L495" s="33">
        <f>Ocupacao_Calendario!I495*C495*31</f>
        <v>2152.02</v>
      </c>
      <c r="M495" s="33">
        <f>Ocupacao_Calendario!J495*C495*30</f>
        <v>2563.2</v>
      </c>
      <c r="N495" s="33">
        <f>Ocupacao_Calendario!K495*C495*31</f>
        <v>2759</v>
      </c>
      <c r="O495" s="33">
        <f>Ocupacao_Calendario!L495*C495*30</f>
        <v>2136</v>
      </c>
      <c r="P495" s="33">
        <f>Ocupacao_Calendario!M495*C495*31</f>
        <v>2096.84</v>
      </c>
      <c r="Q495" s="33">
        <f t="shared" si="1"/>
        <v>25678.28</v>
      </c>
      <c r="R495" s="33">
        <f>IFS(D495=2,vacation_home_main_costs!$M$2,D495=3,vacation_home_main_costs!$M$3,D495=4,vacation_home_main_costs!$M$4,D495=5,vacation_home_main_costs!$M$5,D495=6,vacation_home_main_costs!$M$6)</f>
        <v>34800</v>
      </c>
      <c r="S495" s="33">
        <f t="shared" si="25"/>
        <v>-9121.72</v>
      </c>
      <c r="T495" s="34" t="str">
        <f t="shared" si="3"/>
        <v>Prejuizo</v>
      </c>
    </row>
    <row r="496" ht="12.75" customHeight="1">
      <c r="A496" s="8">
        <v>2.3858021E7</v>
      </c>
      <c r="B496" s="30" t="s">
        <v>540</v>
      </c>
      <c r="C496" s="11">
        <v>199.0</v>
      </c>
      <c r="D496" s="24">
        <v>4.0</v>
      </c>
      <c r="E496" s="33">
        <f>Ocupacao_Calendario!B496*C496*31</f>
        <v>3886.47</v>
      </c>
      <c r="F496" s="33">
        <f>Ocupacao_Calendario!C496*C496*28</f>
        <v>5460.56</v>
      </c>
      <c r="G496" s="33">
        <f>Ocupacao_Calendario!D496*C496*31</f>
        <v>3639.71</v>
      </c>
      <c r="H496" s="33">
        <f>Ocupacao_Calendario!E496*C496*30</f>
        <v>4596.9</v>
      </c>
      <c r="I496" s="33">
        <f>Ocupacao_Calendario!F496*C496*31</f>
        <v>4256.61</v>
      </c>
      <c r="J496" s="33">
        <f>Ocupacao_Calendario!G496*C496*30</f>
        <v>4537.2</v>
      </c>
      <c r="K496" s="33">
        <f>Ocupacao_Calendario!H496*C496*31</f>
        <v>6045.62</v>
      </c>
      <c r="L496" s="33">
        <f>Ocupacao_Calendario!I496*C496*31</f>
        <v>6169</v>
      </c>
      <c r="M496" s="33">
        <f>Ocupacao_Calendario!J496*C496*30</f>
        <v>5970</v>
      </c>
      <c r="N496" s="33">
        <f>Ocupacao_Calendario!K496*C496*31</f>
        <v>5613.79</v>
      </c>
      <c r="O496" s="33">
        <f>Ocupacao_Calendario!L496*C496*30</f>
        <v>4298.4</v>
      </c>
      <c r="P496" s="33">
        <f>Ocupacao_Calendario!M496*C496*31</f>
        <v>5675.48</v>
      </c>
      <c r="Q496" s="33">
        <f t="shared" si="1"/>
        <v>60149.74</v>
      </c>
      <c r="R496" s="33">
        <f>IFS(D496=2,vacation_home_main_costs!$M$2,D496=3,vacation_home_main_costs!$M$3,D496=4,vacation_home_main_costs!$M$4,D496=5,vacation_home_main_costs!$M$5,D496=6,vacation_home_main_costs!$M$6)</f>
        <v>40660</v>
      </c>
      <c r="S496" s="33">
        <f t="shared" si="25"/>
        <v>19489.74</v>
      </c>
      <c r="T496" s="34" t="str">
        <f t="shared" si="3"/>
        <v>Lucro</v>
      </c>
    </row>
    <row r="497" ht="12.75" customHeight="1">
      <c r="A497" s="8">
        <v>3330875.0</v>
      </c>
      <c r="B497" s="30" t="s">
        <v>541</v>
      </c>
      <c r="C497" s="11">
        <v>165.0</v>
      </c>
      <c r="D497" s="24">
        <v>6.0</v>
      </c>
      <c r="E497" s="33">
        <f>Ocupacao_Calendario!B497*C497*31</f>
        <v>3375.9</v>
      </c>
      <c r="F497" s="33">
        <f>Ocupacao_Calendario!C497*C497*28</f>
        <v>3326.4</v>
      </c>
      <c r="G497" s="33">
        <f>Ocupacao_Calendario!D497*C497*31</f>
        <v>3989.7</v>
      </c>
      <c r="H497" s="33">
        <f>Ocupacao_Calendario!E497*C497*30</f>
        <v>3118.5</v>
      </c>
      <c r="I497" s="33">
        <f>Ocupacao_Calendario!F497*C497*31</f>
        <v>3580.5</v>
      </c>
      <c r="J497" s="33">
        <f>Ocupacao_Calendario!G497*C497*30</f>
        <v>3415.5</v>
      </c>
      <c r="K497" s="33">
        <f>Ocupacao_Calendario!H497*C497*31</f>
        <v>4194.3</v>
      </c>
      <c r="L497" s="33">
        <f>Ocupacao_Calendario!I497*C497*31</f>
        <v>4194.3</v>
      </c>
      <c r="M497" s="33">
        <f>Ocupacao_Calendario!J497*C497*30</f>
        <v>4900.5</v>
      </c>
      <c r="N497" s="33">
        <f>Ocupacao_Calendario!K497*C497*31</f>
        <v>5063.85</v>
      </c>
      <c r="O497" s="33">
        <f>Ocupacao_Calendario!L497*C497*30</f>
        <v>4356</v>
      </c>
      <c r="P497" s="33">
        <f>Ocupacao_Calendario!M497*C497*31</f>
        <v>4450.05</v>
      </c>
      <c r="Q497" s="33">
        <f t="shared" si="1"/>
        <v>47965.5</v>
      </c>
      <c r="R497" s="33">
        <f>IFS(D497=2,vacation_home_main_costs!$M$2,D497=3,vacation_home_main_costs!$M$3,D497=4,vacation_home_main_costs!$M$4,D497=5,vacation_home_main_costs!$M$5,D497=6,vacation_home_main_costs!$M$6)</f>
        <v>51900</v>
      </c>
      <c r="S497" s="33">
        <f t="shared" si="25"/>
        <v>-3934.5</v>
      </c>
      <c r="T497" s="34" t="str">
        <f t="shared" si="3"/>
        <v>Prejuizo</v>
      </c>
    </row>
    <row r="498" ht="12.75" customHeight="1">
      <c r="A498" s="8">
        <v>3709305.0</v>
      </c>
      <c r="B498" s="30" t="s">
        <v>542</v>
      </c>
      <c r="C498" s="11">
        <v>144.0</v>
      </c>
      <c r="D498" s="24">
        <v>5.0</v>
      </c>
      <c r="E498" s="33">
        <f>Ocupacao_Calendario!B498*C498*31</f>
        <v>4017.6</v>
      </c>
      <c r="F498" s="33">
        <f>Ocupacao_Calendario!C498*C498*28</f>
        <v>3911.04</v>
      </c>
      <c r="G498" s="33">
        <f>Ocupacao_Calendario!D498*C498*31</f>
        <v>3303.36</v>
      </c>
      <c r="H498" s="33">
        <f>Ocupacao_Calendario!E498*C498*30</f>
        <v>1944</v>
      </c>
      <c r="I498" s="33">
        <f>Ocupacao_Calendario!F498*C498*31</f>
        <v>3258.72</v>
      </c>
      <c r="J498" s="33">
        <f>Ocupacao_Calendario!G498*C498*30</f>
        <v>3542.4</v>
      </c>
      <c r="K498" s="33">
        <f>Ocupacao_Calendario!H498*C498*31</f>
        <v>3749.76</v>
      </c>
      <c r="L498" s="33">
        <f>Ocupacao_Calendario!I498*C498*31</f>
        <v>3615.84</v>
      </c>
      <c r="M498" s="33">
        <f>Ocupacao_Calendario!J498*C498*30</f>
        <v>3758.4</v>
      </c>
      <c r="N498" s="33">
        <f>Ocupacao_Calendario!K498*C498*31</f>
        <v>4151.52</v>
      </c>
      <c r="O498" s="33">
        <f>Ocupacao_Calendario!L498*C498*30</f>
        <v>3369.6</v>
      </c>
      <c r="P498" s="33">
        <f>Ocupacao_Calendario!M498*C498*31</f>
        <v>4062.24</v>
      </c>
      <c r="Q498" s="33">
        <f t="shared" si="1"/>
        <v>42684.48</v>
      </c>
      <c r="R498" s="33">
        <f>IFS(D498=2,vacation_home_main_costs!$M$2,D498=3,vacation_home_main_costs!$M$3,D498=4,vacation_home_main_costs!$M$4,D498=5,vacation_home_main_costs!$M$5,D498=6,vacation_home_main_costs!$M$6)</f>
        <v>45400</v>
      </c>
      <c r="S498" s="33">
        <f t="shared" si="25"/>
        <v>-2715.52</v>
      </c>
      <c r="T498" s="34" t="str">
        <f t="shared" si="3"/>
        <v>Prejuizo</v>
      </c>
    </row>
    <row r="499" ht="12.75" customHeight="1">
      <c r="A499" s="8">
        <v>5581578.0</v>
      </c>
      <c r="B499" s="30" t="s">
        <v>543</v>
      </c>
      <c r="C499" s="11">
        <v>49.0</v>
      </c>
      <c r="D499" s="24">
        <v>1.0</v>
      </c>
      <c r="E499" s="33">
        <f>Ocupacao_Calendario!B499*C499*31</f>
        <v>1260.77</v>
      </c>
      <c r="F499" s="33">
        <f>Ocupacao_Calendario!C499*C499*28</f>
        <v>960.4</v>
      </c>
      <c r="G499" s="33">
        <f>Ocupacao_Calendario!D499*C499*31</f>
        <v>926.59</v>
      </c>
      <c r="H499" s="33">
        <f>Ocupacao_Calendario!E499*C499*30</f>
        <v>852.6</v>
      </c>
      <c r="I499" s="33">
        <f>Ocupacao_Calendario!F499*C499*31</f>
        <v>1139.25</v>
      </c>
      <c r="J499" s="33">
        <f>Ocupacao_Calendario!G499*C499*30</f>
        <v>1190.7</v>
      </c>
      <c r="K499" s="33">
        <f>Ocupacao_Calendario!H499*C499*31</f>
        <v>1367.1</v>
      </c>
      <c r="L499" s="33">
        <f>Ocupacao_Calendario!I499*C499*31</f>
        <v>1473.43</v>
      </c>
      <c r="M499" s="33">
        <f>Ocupacao_Calendario!J499*C499*30</f>
        <v>1190.7</v>
      </c>
      <c r="N499" s="33">
        <f>Ocupacao_Calendario!K499*C499*31</f>
        <v>1169.63</v>
      </c>
      <c r="O499" s="33">
        <f>Ocupacao_Calendario!L499*C499*30</f>
        <v>1117.2</v>
      </c>
      <c r="P499" s="33">
        <f>Ocupacao_Calendario!M499*C499*31</f>
        <v>1275.96</v>
      </c>
      <c r="Q499" s="33">
        <f t="shared" si="1"/>
        <v>13924.33</v>
      </c>
      <c r="R499" s="37" t="str">
        <f>IFS(D499=2,vacation_home_main_costs!$M$2,D499=3,vacation_home_main_costs!$M$3,D499=4,vacation_home_main_costs!$M$4,D499=5,vacation_home_main_costs!$M$5,D499=6,vacation_home_main_costs!$M$6)</f>
        <v>#N/A</v>
      </c>
      <c r="S499" s="38" t="s">
        <v>55</v>
      </c>
      <c r="T499" s="34" t="str">
        <f t="shared" si="3"/>
        <v>Lucro</v>
      </c>
    </row>
    <row r="500" ht="12.75" customHeight="1">
      <c r="A500" s="8">
        <v>5796419.0</v>
      </c>
      <c r="B500" s="30" t="s">
        <v>544</v>
      </c>
      <c r="C500" s="11">
        <v>87.0</v>
      </c>
      <c r="D500" s="24">
        <v>3.0</v>
      </c>
      <c r="E500" s="33">
        <f>Ocupacao_Calendario!B500*C500*31</f>
        <v>2373.36</v>
      </c>
      <c r="F500" s="33">
        <f>Ocupacao_Calendario!C500*C500*28</f>
        <v>1924.44</v>
      </c>
      <c r="G500" s="33">
        <f>Ocupacao_Calendario!D500*C500*31</f>
        <v>1132.74</v>
      </c>
      <c r="H500" s="33">
        <f>Ocupacao_Calendario!E500*C500*30</f>
        <v>1226.7</v>
      </c>
      <c r="I500" s="33">
        <f>Ocupacao_Calendario!F500*C500*31</f>
        <v>2130.63</v>
      </c>
      <c r="J500" s="33">
        <f>Ocupacao_Calendario!G500*C500*30</f>
        <v>2583.9</v>
      </c>
      <c r="K500" s="33">
        <f>Ocupacao_Calendario!H500*C500*31</f>
        <v>1941.84</v>
      </c>
      <c r="L500" s="33">
        <f>Ocupacao_Calendario!I500*C500*31</f>
        <v>2211.54</v>
      </c>
      <c r="M500" s="33">
        <f>Ocupacao_Calendario!J500*C500*30</f>
        <v>2453.4</v>
      </c>
      <c r="N500" s="33">
        <f>Ocupacao_Calendario!K500*C500*31</f>
        <v>2373.36</v>
      </c>
      <c r="O500" s="33">
        <f>Ocupacao_Calendario!L500*C500*30</f>
        <v>1983.6</v>
      </c>
      <c r="P500" s="33">
        <f>Ocupacao_Calendario!M500*C500*31</f>
        <v>2508.21</v>
      </c>
      <c r="Q500" s="33">
        <f t="shared" si="1"/>
        <v>24843.72</v>
      </c>
      <c r="R500" s="33">
        <f>IFS(D500=2,vacation_home_main_costs!$M$2,D500=3,vacation_home_main_costs!$M$3,D500=4,vacation_home_main_costs!$M$4,D500=5,vacation_home_main_costs!$M$5,D500=6,vacation_home_main_costs!$M$6)</f>
        <v>34800</v>
      </c>
      <c r="S500" s="33">
        <f t="shared" ref="S500:S507" si="26">Q500-R500</f>
        <v>-9956.28</v>
      </c>
      <c r="T500" s="34" t="str">
        <f t="shared" si="3"/>
        <v>Prejuizo</v>
      </c>
    </row>
    <row r="501" ht="12.75" customHeight="1">
      <c r="A501" s="8">
        <v>5857872.0</v>
      </c>
      <c r="B501" s="30" t="s">
        <v>545</v>
      </c>
      <c r="C501" s="11">
        <v>146.0</v>
      </c>
      <c r="D501" s="24">
        <v>4.0</v>
      </c>
      <c r="E501" s="33">
        <f>Ocupacao_Calendario!B501*C501*31</f>
        <v>4118.66</v>
      </c>
      <c r="F501" s="33">
        <f>Ocupacao_Calendario!C501*C501*28</f>
        <v>3311.28</v>
      </c>
      <c r="G501" s="33">
        <f>Ocupacao_Calendario!D501*C501*31</f>
        <v>3439.76</v>
      </c>
      <c r="H501" s="33">
        <f>Ocupacao_Calendario!E501*C501*30</f>
        <v>3416.4</v>
      </c>
      <c r="I501" s="33">
        <f>Ocupacao_Calendario!F501*C501*31</f>
        <v>2353.52</v>
      </c>
      <c r="J501" s="33">
        <f>Ocupacao_Calendario!G501*C501*30</f>
        <v>4204.8</v>
      </c>
      <c r="K501" s="33">
        <f>Ocupacao_Calendario!H501*C501*31</f>
        <v>4254.44</v>
      </c>
      <c r="L501" s="33">
        <f>Ocupacao_Calendario!I501*C501*31</f>
        <v>3982.88</v>
      </c>
      <c r="M501" s="33">
        <f>Ocupacao_Calendario!J501*C501*30</f>
        <v>4380</v>
      </c>
      <c r="N501" s="33">
        <f>Ocupacao_Calendario!K501*C501*31</f>
        <v>3303.98</v>
      </c>
      <c r="O501" s="33">
        <f>Ocupacao_Calendario!L501*C501*30</f>
        <v>3416.4</v>
      </c>
      <c r="P501" s="33">
        <f>Ocupacao_Calendario!M501*C501*31</f>
        <v>4028.14</v>
      </c>
      <c r="Q501" s="33">
        <f t="shared" si="1"/>
        <v>44210.26</v>
      </c>
      <c r="R501" s="33">
        <f>IFS(D501=2,vacation_home_main_costs!$M$2,D501=3,vacation_home_main_costs!$M$3,D501=4,vacation_home_main_costs!$M$4,D501=5,vacation_home_main_costs!$M$5,D501=6,vacation_home_main_costs!$M$6)</f>
        <v>40660</v>
      </c>
      <c r="S501" s="33">
        <f t="shared" si="26"/>
        <v>3550.26</v>
      </c>
      <c r="T501" s="34" t="str">
        <f t="shared" si="3"/>
        <v>Lucro</v>
      </c>
    </row>
    <row r="502" ht="12.75" customHeight="1">
      <c r="A502" s="8">
        <v>6722442.0</v>
      </c>
      <c r="B502" s="30" t="s">
        <v>546</v>
      </c>
      <c r="C502" s="11">
        <v>117.0</v>
      </c>
      <c r="D502" s="24">
        <v>3.0</v>
      </c>
      <c r="E502" s="33">
        <f>Ocupacao_Calendario!B502*C502*31</f>
        <v>3119.22</v>
      </c>
      <c r="F502" s="33">
        <f>Ocupacao_Calendario!C502*C502*28</f>
        <v>3144.96</v>
      </c>
      <c r="G502" s="33">
        <f>Ocupacao_Calendario!D502*C502*31</f>
        <v>1777.23</v>
      </c>
      <c r="H502" s="33">
        <f>Ocupacao_Calendario!E502*C502*30</f>
        <v>2737.8</v>
      </c>
      <c r="I502" s="33">
        <f>Ocupacao_Calendario!F502*C502*31</f>
        <v>1523.34</v>
      </c>
      <c r="J502" s="33">
        <f>Ocupacao_Calendario!G502*C502*30</f>
        <v>3229.2</v>
      </c>
      <c r="K502" s="33">
        <f>Ocupacao_Calendario!H502*C502*31</f>
        <v>2937.87</v>
      </c>
      <c r="L502" s="33">
        <f>Ocupacao_Calendario!I502*C502*31</f>
        <v>3119.22</v>
      </c>
      <c r="M502" s="33">
        <f>Ocupacao_Calendario!J502*C502*30</f>
        <v>2562.3</v>
      </c>
      <c r="N502" s="33">
        <f>Ocupacao_Calendario!K502*C502*31</f>
        <v>3300.57</v>
      </c>
      <c r="O502" s="33">
        <f>Ocupacao_Calendario!L502*C502*30</f>
        <v>3053.7</v>
      </c>
      <c r="P502" s="33">
        <f>Ocupacao_Calendario!M502*C502*31</f>
        <v>3300.57</v>
      </c>
      <c r="Q502" s="33">
        <f t="shared" si="1"/>
        <v>33805.98</v>
      </c>
      <c r="R502" s="33">
        <f>IFS(D502=2,vacation_home_main_costs!$M$2,D502=3,vacation_home_main_costs!$M$3,D502=4,vacation_home_main_costs!$M$4,D502=5,vacation_home_main_costs!$M$5,D502=6,vacation_home_main_costs!$M$6)</f>
        <v>34800</v>
      </c>
      <c r="S502" s="33">
        <f t="shared" si="26"/>
        <v>-994.02</v>
      </c>
      <c r="T502" s="34" t="str">
        <f t="shared" si="3"/>
        <v>Prejuizo</v>
      </c>
    </row>
    <row r="503" ht="12.75" customHeight="1">
      <c r="A503" s="8">
        <v>7900668.0</v>
      </c>
      <c r="B503" s="30" t="s">
        <v>547</v>
      </c>
      <c r="C503" s="11">
        <v>145.0</v>
      </c>
      <c r="D503" s="24">
        <v>4.0</v>
      </c>
      <c r="E503" s="33">
        <f>Ocupacao_Calendario!B503*C503*31</f>
        <v>2921.75</v>
      </c>
      <c r="F503" s="33">
        <f>Ocupacao_Calendario!C503*C503*28</f>
        <v>3410.4</v>
      </c>
      <c r="G503" s="33">
        <f>Ocupacao_Calendario!D503*C503*31</f>
        <v>3820.75</v>
      </c>
      <c r="H503" s="33">
        <f>Ocupacao_Calendario!E503*C503*30</f>
        <v>2262</v>
      </c>
      <c r="I503" s="33">
        <f>Ocupacao_Calendario!F503*C503*31</f>
        <v>3101.55</v>
      </c>
      <c r="J503" s="33">
        <f>Ocupacao_Calendario!G503*C503*30</f>
        <v>3349.5</v>
      </c>
      <c r="K503" s="33">
        <f>Ocupacao_Calendario!H503*C503*31</f>
        <v>4405.1</v>
      </c>
      <c r="L503" s="33">
        <f>Ocupacao_Calendario!I503*C503*31</f>
        <v>3146.5</v>
      </c>
      <c r="M503" s="33">
        <f>Ocupacao_Calendario!J503*C503*30</f>
        <v>4132.5</v>
      </c>
      <c r="N503" s="33">
        <f>Ocupacao_Calendario!K503*C503*31</f>
        <v>3596</v>
      </c>
      <c r="O503" s="33">
        <f>Ocupacao_Calendario!L503*C503*30</f>
        <v>3262.5</v>
      </c>
      <c r="P503" s="33">
        <f>Ocupacao_Calendario!M503*C503*31</f>
        <v>4180.35</v>
      </c>
      <c r="Q503" s="33">
        <f t="shared" si="1"/>
        <v>41588.9</v>
      </c>
      <c r="R503" s="33">
        <f>IFS(D503=2,vacation_home_main_costs!$M$2,D503=3,vacation_home_main_costs!$M$3,D503=4,vacation_home_main_costs!$M$4,D503=5,vacation_home_main_costs!$M$5,D503=6,vacation_home_main_costs!$M$6)</f>
        <v>40660</v>
      </c>
      <c r="S503" s="33">
        <f t="shared" si="26"/>
        <v>928.9</v>
      </c>
      <c r="T503" s="34" t="str">
        <f t="shared" si="3"/>
        <v>Lucro</v>
      </c>
    </row>
    <row r="504" ht="12.75" customHeight="1">
      <c r="A504" s="8">
        <v>8005325.0</v>
      </c>
      <c r="B504" s="30" t="s">
        <v>548</v>
      </c>
      <c r="C504" s="11">
        <v>120.0</v>
      </c>
      <c r="D504" s="24">
        <v>4.0</v>
      </c>
      <c r="E504" s="33">
        <f>Ocupacao_Calendario!B504*C504*31</f>
        <v>3124.8</v>
      </c>
      <c r="F504" s="33">
        <f>Ocupacao_Calendario!C504*C504*28</f>
        <v>3326.4</v>
      </c>
      <c r="G504" s="33">
        <f>Ocupacao_Calendario!D504*C504*31</f>
        <v>2938.8</v>
      </c>
      <c r="H504" s="33">
        <f>Ocupacao_Calendario!E504*C504*30</f>
        <v>2664</v>
      </c>
      <c r="I504" s="33">
        <f>Ocupacao_Calendario!F504*C504*31</f>
        <v>2901.6</v>
      </c>
      <c r="J504" s="33">
        <f>Ocupacao_Calendario!G504*C504*30</f>
        <v>3456</v>
      </c>
      <c r="K504" s="33">
        <f>Ocupacao_Calendario!H504*C504*31</f>
        <v>2938.8</v>
      </c>
      <c r="L504" s="33">
        <f>Ocupacao_Calendario!I504*C504*31</f>
        <v>2529.6</v>
      </c>
      <c r="M504" s="33">
        <f>Ocupacao_Calendario!J504*C504*30</f>
        <v>2880</v>
      </c>
      <c r="N504" s="33">
        <f>Ocupacao_Calendario!K504*C504*31</f>
        <v>3459.6</v>
      </c>
      <c r="O504" s="33">
        <f>Ocupacao_Calendario!L504*C504*30</f>
        <v>3024</v>
      </c>
      <c r="P504" s="33">
        <f>Ocupacao_Calendario!M504*C504*31</f>
        <v>3720</v>
      </c>
      <c r="Q504" s="33">
        <f t="shared" si="1"/>
        <v>36963.6</v>
      </c>
      <c r="R504" s="33">
        <f>IFS(D504=2,vacation_home_main_costs!$M$2,D504=3,vacation_home_main_costs!$M$3,D504=4,vacation_home_main_costs!$M$4,D504=5,vacation_home_main_costs!$M$5,D504=6,vacation_home_main_costs!$M$6)</f>
        <v>40660</v>
      </c>
      <c r="S504" s="33">
        <f t="shared" si="26"/>
        <v>-3696.4</v>
      </c>
      <c r="T504" s="34" t="str">
        <f t="shared" si="3"/>
        <v>Prejuizo</v>
      </c>
    </row>
    <row r="505" ht="12.75" customHeight="1">
      <c r="A505" s="8">
        <v>8065879.0</v>
      </c>
      <c r="B505" s="30" t="s">
        <v>549</v>
      </c>
      <c r="C505" s="11">
        <v>120.0</v>
      </c>
      <c r="D505" s="24">
        <v>4.0</v>
      </c>
      <c r="E505" s="33">
        <f>Ocupacao_Calendario!B505*C505*31</f>
        <v>3348</v>
      </c>
      <c r="F505" s="33">
        <f>Ocupacao_Calendario!C505*C505*28</f>
        <v>3326.4</v>
      </c>
      <c r="G505" s="33">
        <f>Ocupacao_Calendario!D505*C505*31</f>
        <v>2343.6</v>
      </c>
      <c r="H505" s="33">
        <f>Ocupacao_Calendario!E505*C505*30</f>
        <v>2484</v>
      </c>
      <c r="I505" s="33">
        <f>Ocupacao_Calendario!F505*C505*31</f>
        <v>2492.4</v>
      </c>
      <c r="J505" s="33">
        <f>Ocupacao_Calendario!G505*C505*30</f>
        <v>2880</v>
      </c>
      <c r="K505" s="33">
        <f>Ocupacao_Calendario!H505*C505*31</f>
        <v>3720</v>
      </c>
      <c r="L505" s="33">
        <f>Ocupacao_Calendario!I505*C505*31</f>
        <v>2976</v>
      </c>
      <c r="M505" s="33">
        <f>Ocupacao_Calendario!J505*C505*30</f>
        <v>3204</v>
      </c>
      <c r="N505" s="33">
        <f>Ocupacao_Calendario!K505*C505*31</f>
        <v>3459.6</v>
      </c>
      <c r="O505" s="33">
        <f>Ocupacao_Calendario!L505*C505*30</f>
        <v>3204</v>
      </c>
      <c r="P505" s="33">
        <f>Ocupacao_Calendario!M505*C505*31</f>
        <v>3087.6</v>
      </c>
      <c r="Q505" s="33">
        <f t="shared" si="1"/>
        <v>36525.6</v>
      </c>
      <c r="R505" s="33">
        <f>IFS(D505=2,vacation_home_main_costs!$M$2,D505=3,vacation_home_main_costs!$M$3,D505=4,vacation_home_main_costs!$M$4,D505=5,vacation_home_main_costs!$M$5,D505=6,vacation_home_main_costs!$M$6)</f>
        <v>40660</v>
      </c>
      <c r="S505" s="33">
        <f t="shared" si="26"/>
        <v>-4134.4</v>
      </c>
      <c r="T505" s="34" t="str">
        <f t="shared" si="3"/>
        <v>Prejuizo</v>
      </c>
    </row>
    <row r="506" ht="12.75" customHeight="1">
      <c r="A506" s="8">
        <v>8240267.0</v>
      </c>
      <c r="B506" s="30" t="s">
        <v>550</v>
      </c>
      <c r="C506" s="11">
        <v>78.0</v>
      </c>
      <c r="D506" s="24">
        <v>2.0</v>
      </c>
      <c r="E506" s="33">
        <f>Ocupacao_Calendario!B506*C506*31</f>
        <v>1982.76</v>
      </c>
      <c r="F506" s="33">
        <f>Ocupacao_Calendario!C506*C506*28</f>
        <v>1485.12</v>
      </c>
      <c r="G506" s="33">
        <f>Ocupacao_Calendario!D506*C506*31</f>
        <v>1620.06</v>
      </c>
      <c r="H506" s="33">
        <f>Ocupacao_Calendario!E506*C506*30</f>
        <v>1216.8</v>
      </c>
      <c r="I506" s="33">
        <f>Ocupacao_Calendario!F506*C506*31</f>
        <v>1039.74</v>
      </c>
      <c r="J506" s="33">
        <f>Ocupacao_Calendario!G506*C506*30</f>
        <v>2316.6</v>
      </c>
      <c r="K506" s="33">
        <f>Ocupacao_Calendario!H506*C506*31</f>
        <v>2321.28</v>
      </c>
      <c r="L506" s="33">
        <f>Ocupacao_Calendario!I506*C506*31</f>
        <v>1716.78</v>
      </c>
      <c r="M506" s="33">
        <f>Ocupacao_Calendario!J506*C506*30</f>
        <v>1918.8</v>
      </c>
      <c r="N506" s="33">
        <f>Ocupacao_Calendario!K506*C506*31</f>
        <v>2224.56</v>
      </c>
      <c r="O506" s="33">
        <f>Ocupacao_Calendario!L506*C506*30</f>
        <v>1708.2</v>
      </c>
      <c r="P506" s="33">
        <f>Ocupacao_Calendario!M506*C506*31</f>
        <v>2031.12</v>
      </c>
      <c r="Q506" s="33">
        <f t="shared" si="1"/>
        <v>21581.82</v>
      </c>
      <c r="R506" s="33">
        <f>IFS(D506=2,vacation_home_main_costs!$M$2,D506=3,vacation_home_main_costs!$M$3,D506=4,vacation_home_main_costs!$M$4,D506=5,vacation_home_main_costs!$M$5,D506=6,vacation_home_main_costs!$M$6)</f>
        <v>31100</v>
      </c>
      <c r="S506" s="33">
        <f t="shared" si="26"/>
        <v>-9518.18</v>
      </c>
      <c r="T506" s="34" t="str">
        <f t="shared" si="3"/>
        <v>Prejuizo</v>
      </c>
    </row>
    <row r="507" ht="12.75" customHeight="1">
      <c r="A507" s="8">
        <v>8407531.0</v>
      </c>
      <c r="B507" s="30" t="s">
        <v>551</v>
      </c>
      <c r="C507" s="11">
        <v>119.0</v>
      </c>
      <c r="D507" s="24">
        <v>5.0</v>
      </c>
      <c r="E507" s="33">
        <f>Ocupacao_Calendario!B507*C507*31</f>
        <v>2766.75</v>
      </c>
      <c r="F507" s="33">
        <f>Ocupacao_Calendario!C507*C507*28</f>
        <v>3232.04</v>
      </c>
      <c r="G507" s="33">
        <f>Ocupacao_Calendario!D507*C507*31</f>
        <v>1918.28</v>
      </c>
      <c r="H507" s="33">
        <f>Ocupacao_Calendario!E507*C507*30</f>
        <v>1999.2</v>
      </c>
      <c r="I507" s="33">
        <f>Ocupacao_Calendario!F507*C507*31</f>
        <v>2065.84</v>
      </c>
      <c r="J507" s="33">
        <f>Ocupacao_Calendario!G507*C507*30</f>
        <v>2748.9</v>
      </c>
      <c r="K507" s="33">
        <f>Ocupacao_Calendario!H507*C507*31</f>
        <v>3024.98</v>
      </c>
      <c r="L507" s="33">
        <f>Ocupacao_Calendario!I507*C507*31</f>
        <v>2914.31</v>
      </c>
      <c r="M507" s="33">
        <f>Ocupacao_Calendario!J507*C507*30</f>
        <v>3570</v>
      </c>
      <c r="N507" s="33">
        <f>Ocupacao_Calendario!K507*C507*31</f>
        <v>3467.66</v>
      </c>
      <c r="O507" s="33">
        <f>Ocupacao_Calendario!L507*C507*30</f>
        <v>2963.1</v>
      </c>
      <c r="P507" s="33">
        <f>Ocupacao_Calendario!M507*C507*31</f>
        <v>3098.76</v>
      </c>
      <c r="Q507" s="33">
        <f t="shared" si="1"/>
        <v>33769.82</v>
      </c>
      <c r="R507" s="33">
        <f>IFS(D507=2,vacation_home_main_costs!$M$2,D507=3,vacation_home_main_costs!$M$3,D507=4,vacation_home_main_costs!$M$4,D507=5,vacation_home_main_costs!$M$5,D507=6,vacation_home_main_costs!$M$6)</f>
        <v>45400</v>
      </c>
      <c r="S507" s="33">
        <f t="shared" si="26"/>
        <v>-11630.18</v>
      </c>
      <c r="T507" s="34" t="str">
        <f t="shared" si="3"/>
        <v>Prejuizo</v>
      </c>
    </row>
    <row r="508" ht="12.75" customHeight="1">
      <c r="A508" s="8">
        <v>8763124.0</v>
      </c>
      <c r="B508" s="30" t="s">
        <v>552</v>
      </c>
      <c r="C508" s="11">
        <v>99.0</v>
      </c>
      <c r="D508" s="24" t="s">
        <v>57</v>
      </c>
      <c r="E508" s="33">
        <f>Ocupacao_Calendario!B508*C508*31</f>
        <v>3038.31</v>
      </c>
      <c r="F508" s="33">
        <f>Ocupacao_Calendario!C508*C508*28</f>
        <v>2744.28</v>
      </c>
      <c r="G508" s="33">
        <f>Ocupacao_Calendario!D508*C508*31</f>
        <v>2608.65</v>
      </c>
      <c r="H508" s="33">
        <f>Ocupacao_Calendario!E508*C508*30</f>
        <v>1871.1</v>
      </c>
      <c r="I508" s="33">
        <f>Ocupacao_Calendario!F508*C508*31</f>
        <v>1841.4</v>
      </c>
      <c r="J508" s="33">
        <f>Ocupacao_Calendario!G508*C508*30</f>
        <v>2168.1</v>
      </c>
      <c r="K508" s="33">
        <f>Ocupacao_Calendario!H508*C508*31</f>
        <v>2148.3</v>
      </c>
      <c r="L508" s="33">
        <f>Ocupacao_Calendario!I508*C508*31</f>
        <v>2884.86</v>
      </c>
      <c r="M508" s="33">
        <f>Ocupacao_Calendario!J508*C508*30</f>
        <v>2316.6</v>
      </c>
      <c r="N508" s="33">
        <f>Ocupacao_Calendario!K508*C508*31</f>
        <v>2976.93</v>
      </c>
      <c r="O508" s="33">
        <f>Ocupacao_Calendario!L508*C508*30</f>
        <v>2762.1</v>
      </c>
      <c r="P508" s="33">
        <f>Ocupacao_Calendario!M508*C508*31</f>
        <v>2424.51</v>
      </c>
      <c r="Q508" s="33">
        <f t="shared" si="1"/>
        <v>29785.14</v>
      </c>
      <c r="R508" s="37" t="str">
        <f>IFS(D508=2,vacation_home_main_costs!$M$2,D508=3,vacation_home_main_costs!$M$3,D508=4,vacation_home_main_costs!$M$4,D508=5,vacation_home_main_costs!$M$5,D508=6,vacation_home_main_costs!$M$6)</f>
        <v>#N/A</v>
      </c>
      <c r="S508" s="38" t="s">
        <v>55</v>
      </c>
      <c r="T508" s="34" t="str">
        <f t="shared" si="3"/>
        <v>Lucro</v>
      </c>
    </row>
    <row r="509" ht="12.75" customHeight="1">
      <c r="A509" s="8">
        <v>8799049.0</v>
      </c>
      <c r="B509" s="30" t="s">
        <v>553</v>
      </c>
      <c r="C509" s="11">
        <v>60.0</v>
      </c>
      <c r="D509" s="24">
        <v>1.0</v>
      </c>
      <c r="E509" s="33">
        <f>Ocupacao_Calendario!B509*C509*31</f>
        <v>1674</v>
      </c>
      <c r="F509" s="33">
        <f>Ocupacao_Calendario!C509*C509*28</f>
        <v>1142.4</v>
      </c>
      <c r="G509" s="33">
        <f>Ocupacao_Calendario!D509*C509*31</f>
        <v>781.2</v>
      </c>
      <c r="H509" s="33">
        <f>Ocupacao_Calendario!E509*C509*30</f>
        <v>1566</v>
      </c>
      <c r="I509" s="33">
        <f>Ocupacao_Calendario!F509*C509*31</f>
        <v>818.4</v>
      </c>
      <c r="J509" s="33">
        <f>Ocupacao_Calendario!G509*C509*30</f>
        <v>1224</v>
      </c>
      <c r="K509" s="33">
        <f>Ocupacao_Calendario!H509*C509*31</f>
        <v>1804.2</v>
      </c>
      <c r="L509" s="33">
        <f>Ocupacao_Calendario!I509*C509*31</f>
        <v>1748.4</v>
      </c>
      <c r="M509" s="33">
        <f>Ocupacao_Calendario!J509*C509*30</f>
        <v>1476</v>
      </c>
      <c r="N509" s="33">
        <f>Ocupacao_Calendario!K509*C509*31</f>
        <v>1525.2</v>
      </c>
      <c r="O509" s="33">
        <f>Ocupacao_Calendario!L509*C509*30</f>
        <v>1458</v>
      </c>
      <c r="P509" s="33">
        <f>Ocupacao_Calendario!M509*C509*31</f>
        <v>1692.6</v>
      </c>
      <c r="Q509" s="33">
        <f t="shared" si="1"/>
        <v>16910.4</v>
      </c>
      <c r="R509" s="37" t="str">
        <f>IFS(D509=2,vacation_home_main_costs!$M$2,D509=3,vacation_home_main_costs!$M$3,D509=4,vacation_home_main_costs!$M$4,D509=5,vacation_home_main_costs!$M$5,D509=6,vacation_home_main_costs!$M$6)</f>
        <v>#N/A</v>
      </c>
      <c r="S509" s="38" t="s">
        <v>55</v>
      </c>
      <c r="T509" s="34" t="str">
        <f t="shared" si="3"/>
        <v>Lucro</v>
      </c>
    </row>
    <row r="510" ht="12.75" customHeight="1">
      <c r="A510" s="8">
        <v>9044487.0</v>
      </c>
      <c r="B510" s="30" t="s">
        <v>554</v>
      </c>
      <c r="C510" s="11">
        <v>79.0</v>
      </c>
      <c r="D510" s="24">
        <v>2.0</v>
      </c>
      <c r="E510" s="33">
        <f>Ocupacao_Calendario!B510*C510*31</f>
        <v>2032.67</v>
      </c>
      <c r="F510" s="33">
        <f>Ocupacao_Calendario!C510*C510*28</f>
        <v>1526.28</v>
      </c>
      <c r="G510" s="33">
        <f>Ocupacao_Calendario!D510*C510*31</f>
        <v>1200.01</v>
      </c>
      <c r="H510" s="33">
        <f>Ocupacao_Calendario!E510*C510*30</f>
        <v>1185</v>
      </c>
      <c r="I510" s="33">
        <f>Ocupacao_Calendario!F510*C510*31</f>
        <v>1836.75</v>
      </c>
      <c r="J510" s="33">
        <f>Ocupacao_Calendario!G510*C510*30</f>
        <v>2109.3</v>
      </c>
      <c r="K510" s="33">
        <f>Ocupacao_Calendario!H510*C510*31</f>
        <v>2400.02</v>
      </c>
      <c r="L510" s="33">
        <f>Ocupacao_Calendario!I510*C510*31</f>
        <v>2326.55</v>
      </c>
      <c r="M510" s="33">
        <f>Ocupacao_Calendario!J510*C510*30</f>
        <v>2109.3</v>
      </c>
      <c r="N510" s="33">
        <f>Ocupacao_Calendario!K510*C510*31</f>
        <v>2351.04</v>
      </c>
      <c r="O510" s="33">
        <f>Ocupacao_Calendario!L510*C510*30</f>
        <v>1706.4</v>
      </c>
      <c r="P510" s="33">
        <f>Ocupacao_Calendario!M510*C510*31</f>
        <v>2008.18</v>
      </c>
      <c r="Q510" s="33">
        <f t="shared" si="1"/>
        <v>22791.5</v>
      </c>
      <c r="R510" s="33">
        <f>IFS(D510=2,vacation_home_main_costs!$M$2,D510=3,vacation_home_main_costs!$M$3,D510=4,vacation_home_main_costs!$M$4,D510=5,vacation_home_main_costs!$M$5,D510=6,vacation_home_main_costs!$M$6)</f>
        <v>31100</v>
      </c>
      <c r="S510" s="33">
        <f t="shared" ref="S510:S517" si="27">Q510-R510</f>
        <v>-8308.5</v>
      </c>
      <c r="T510" s="34" t="str">
        <f t="shared" si="3"/>
        <v>Prejuizo</v>
      </c>
    </row>
    <row r="511" ht="12.75" customHeight="1">
      <c r="A511" s="8">
        <v>9215121.0</v>
      </c>
      <c r="B511" s="30" t="s">
        <v>555</v>
      </c>
      <c r="C511" s="11">
        <v>78.0</v>
      </c>
      <c r="D511" s="24">
        <v>2.0</v>
      </c>
      <c r="E511" s="33">
        <f>Ocupacao_Calendario!B511*C511*31</f>
        <v>1886.04</v>
      </c>
      <c r="F511" s="33">
        <f>Ocupacao_Calendario!C511*C511*28</f>
        <v>2074.8</v>
      </c>
      <c r="G511" s="33">
        <f>Ocupacao_Calendario!D511*C511*31</f>
        <v>1329.9</v>
      </c>
      <c r="H511" s="33">
        <f>Ocupacao_Calendario!E511*C511*30</f>
        <v>2082.6</v>
      </c>
      <c r="I511" s="33">
        <f>Ocupacao_Calendario!F511*C511*31</f>
        <v>1305.72</v>
      </c>
      <c r="J511" s="33">
        <f>Ocupacao_Calendario!G511*C511*30</f>
        <v>2246.4</v>
      </c>
      <c r="K511" s="33">
        <f>Ocupacao_Calendario!H511*C511*31</f>
        <v>2297.1</v>
      </c>
      <c r="L511" s="33">
        <f>Ocupacao_Calendario!I511*C511*31</f>
        <v>1934.4</v>
      </c>
      <c r="M511" s="33">
        <f>Ocupacao_Calendario!J511*C511*30</f>
        <v>2340</v>
      </c>
      <c r="N511" s="33">
        <f>Ocupacao_Calendario!K511*C511*31</f>
        <v>2176.2</v>
      </c>
      <c r="O511" s="33">
        <f>Ocupacao_Calendario!L511*C511*30</f>
        <v>1872</v>
      </c>
      <c r="P511" s="33">
        <f>Ocupacao_Calendario!M511*C511*31</f>
        <v>2152.02</v>
      </c>
      <c r="Q511" s="33">
        <f t="shared" si="1"/>
        <v>23697.18</v>
      </c>
      <c r="R511" s="33">
        <f>IFS(D511=2,vacation_home_main_costs!$M$2,D511=3,vacation_home_main_costs!$M$3,D511=4,vacation_home_main_costs!$M$4,D511=5,vacation_home_main_costs!$M$5,D511=6,vacation_home_main_costs!$M$6)</f>
        <v>31100</v>
      </c>
      <c r="S511" s="33">
        <f t="shared" si="27"/>
        <v>-7402.82</v>
      </c>
      <c r="T511" s="34" t="str">
        <f t="shared" si="3"/>
        <v>Prejuizo</v>
      </c>
    </row>
    <row r="512" ht="12.75" customHeight="1">
      <c r="A512" s="8">
        <v>9334210.0</v>
      </c>
      <c r="B512" s="30" t="s">
        <v>556</v>
      </c>
      <c r="C512" s="11">
        <v>111.0</v>
      </c>
      <c r="D512" s="24">
        <v>3.0</v>
      </c>
      <c r="E512" s="33">
        <f>Ocupacao_Calendario!B512*C512*31</f>
        <v>2202.24</v>
      </c>
      <c r="F512" s="33">
        <f>Ocupacao_Calendario!C512*C512*28</f>
        <v>2921.52</v>
      </c>
      <c r="G512" s="33">
        <f>Ocupacao_Calendario!D512*C512*31</f>
        <v>2236.65</v>
      </c>
      <c r="H512" s="33">
        <f>Ocupacao_Calendario!E512*C512*30</f>
        <v>1498.5</v>
      </c>
      <c r="I512" s="33">
        <f>Ocupacao_Calendario!F512*C512*31</f>
        <v>2615.16</v>
      </c>
      <c r="J512" s="33">
        <f>Ocupacao_Calendario!G512*C512*30</f>
        <v>2730.6</v>
      </c>
      <c r="K512" s="33">
        <f>Ocupacao_Calendario!H512*C512*31</f>
        <v>3200.13</v>
      </c>
      <c r="L512" s="33">
        <f>Ocupacao_Calendario!I512*C512*31</f>
        <v>3303.36</v>
      </c>
      <c r="M512" s="33">
        <f>Ocupacao_Calendario!J512*C512*30</f>
        <v>2497.5</v>
      </c>
      <c r="N512" s="33">
        <f>Ocupacao_Calendario!K512*C512*31</f>
        <v>3303.36</v>
      </c>
      <c r="O512" s="33">
        <f>Ocupacao_Calendario!L512*C512*30</f>
        <v>3230.1</v>
      </c>
      <c r="P512" s="33">
        <f>Ocupacao_Calendario!M512*C512*31</f>
        <v>2683.98</v>
      </c>
      <c r="Q512" s="33">
        <f t="shared" si="1"/>
        <v>32423.1</v>
      </c>
      <c r="R512" s="33">
        <f>IFS(D512=2,vacation_home_main_costs!$M$2,D512=3,vacation_home_main_costs!$M$3,D512=4,vacation_home_main_costs!$M$4,D512=5,vacation_home_main_costs!$M$5,D512=6,vacation_home_main_costs!$M$6)</f>
        <v>34800</v>
      </c>
      <c r="S512" s="33">
        <f t="shared" si="27"/>
        <v>-2376.9</v>
      </c>
      <c r="T512" s="34" t="str">
        <f t="shared" si="3"/>
        <v>Prejuizo</v>
      </c>
    </row>
    <row r="513" ht="12.75" customHeight="1">
      <c r="A513" s="8">
        <v>9489402.0</v>
      </c>
      <c r="B513" s="30" t="s">
        <v>557</v>
      </c>
      <c r="C513" s="11">
        <v>199.0</v>
      </c>
      <c r="D513" s="24">
        <v>5.0</v>
      </c>
      <c r="E513" s="33">
        <f>Ocupacao_Calendario!B513*C513*31</f>
        <v>5737.17</v>
      </c>
      <c r="F513" s="33">
        <f>Ocupacao_Calendario!C513*C513*28</f>
        <v>4123.28</v>
      </c>
      <c r="G513" s="33">
        <f>Ocupacao_Calendario!D513*C513*31</f>
        <v>5243.65</v>
      </c>
      <c r="H513" s="33">
        <f>Ocupacao_Calendario!E513*C513*30</f>
        <v>3999.9</v>
      </c>
      <c r="I513" s="33">
        <f>Ocupacao_Calendario!F513*C513*31</f>
        <v>2714.36</v>
      </c>
      <c r="J513" s="33">
        <f>Ocupacao_Calendario!G513*C513*30</f>
        <v>5790.9</v>
      </c>
      <c r="K513" s="33">
        <f>Ocupacao_Calendario!H513*C513*31</f>
        <v>6045.62</v>
      </c>
      <c r="L513" s="33">
        <f>Ocupacao_Calendario!I513*C513*31</f>
        <v>6045.62</v>
      </c>
      <c r="M513" s="33">
        <f>Ocupacao_Calendario!J513*C513*30</f>
        <v>5790.9</v>
      </c>
      <c r="N513" s="33">
        <f>Ocupacao_Calendario!K513*C513*31</f>
        <v>5552.1</v>
      </c>
      <c r="O513" s="33">
        <f>Ocupacao_Calendario!L513*C513*30</f>
        <v>5014.8</v>
      </c>
      <c r="P513" s="33">
        <f>Ocupacao_Calendario!M513*C513*31</f>
        <v>5798.86</v>
      </c>
      <c r="Q513" s="33">
        <f t="shared" si="1"/>
        <v>61857.16</v>
      </c>
      <c r="R513" s="33">
        <f>IFS(D513=2,vacation_home_main_costs!$M$2,D513=3,vacation_home_main_costs!$M$3,D513=4,vacation_home_main_costs!$M$4,D513=5,vacation_home_main_costs!$M$5,D513=6,vacation_home_main_costs!$M$6)</f>
        <v>45400</v>
      </c>
      <c r="S513" s="33">
        <f t="shared" si="27"/>
        <v>16457.16</v>
      </c>
      <c r="T513" s="34" t="str">
        <f t="shared" si="3"/>
        <v>Lucro</v>
      </c>
    </row>
    <row r="514" ht="12.75" customHeight="1">
      <c r="A514" s="8">
        <v>9514338.0</v>
      </c>
      <c r="B514" s="30" t="s">
        <v>558</v>
      </c>
      <c r="C514" s="11">
        <v>210.0</v>
      </c>
      <c r="D514" s="24">
        <v>5.0</v>
      </c>
      <c r="E514" s="33">
        <f>Ocupacao_Calendario!B514*C514*31</f>
        <v>4687.2</v>
      </c>
      <c r="F514" s="33">
        <f>Ocupacao_Calendario!C514*C514*28</f>
        <v>4704</v>
      </c>
      <c r="G514" s="33">
        <f>Ocupacao_Calendario!D514*C514*31</f>
        <v>5012.7</v>
      </c>
      <c r="H514" s="33">
        <f>Ocupacao_Calendario!E514*C514*30</f>
        <v>2835</v>
      </c>
      <c r="I514" s="33">
        <f>Ocupacao_Calendario!F514*C514*31</f>
        <v>4882.5</v>
      </c>
      <c r="J514" s="33">
        <f>Ocupacao_Calendario!G514*C514*30</f>
        <v>5355</v>
      </c>
      <c r="K514" s="33">
        <f>Ocupacao_Calendario!H514*C514*31</f>
        <v>5859</v>
      </c>
      <c r="L514" s="33">
        <f>Ocupacao_Calendario!I514*C514*31</f>
        <v>6314.7</v>
      </c>
      <c r="M514" s="33">
        <f>Ocupacao_Calendario!J514*C514*30</f>
        <v>4662</v>
      </c>
      <c r="N514" s="33">
        <f>Ocupacao_Calendario!K514*C514*31</f>
        <v>5403.3</v>
      </c>
      <c r="O514" s="33">
        <f>Ocupacao_Calendario!L514*C514*30</f>
        <v>5292</v>
      </c>
      <c r="P514" s="33">
        <f>Ocupacao_Calendario!M514*C514*31</f>
        <v>5338.2</v>
      </c>
      <c r="Q514" s="33">
        <f t="shared" si="1"/>
        <v>60345.6</v>
      </c>
      <c r="R514" s="33">
        <f>IFS(D514=2,vacation_home_main_costs!$M$2,D514=3,vacation_home_main_costs!$M$3,D514=4,vacation_home_main_costs!$M$4,D514=5,vacation_home_main_costs!$M$5,D514=6,vacation_home_main_costs!$M$6)</f>
        <v>45400</v>
      </c>
      <c r="S514" s="33">
        <f t="shared" si="27"/>
        <v>14945.6</v>
      </c>
      <c r="T514" s="34" t="str">
        <f t="shared" si="3"/>
        <v>Lucro</v>
      </c>
    </row>
    <row r="515" ht="12.75" customHeight="1">
      <c r="A515" s="8">
        <v>9522910.0</v>
      </c>
      <c r="B515" s="30" t="s">
        <v>559</v>
      </c>
      <c r="C515" s="11">
        <v>179.0</v>
      </c>
      <c r="D515" s="24">
        <v>6.0</v>
      </c>
      <c r="E515" s="33">
        <f>Ocupacao_Calendario!B515*C515*31</f>
        <v>3551.36</v>
      </c>
      <c r="F515" s="33">
        <f>Ocupacao_Calendario!C515*C515*28</f>
        <v>4711.28</v>
      </c>
      <c r="G515" s="33">
        <f>Ocupacao_Calendario!D515*C515*31</f>
        <v>3828.81</v>
      </c>
      <c r="H515" s="33">
        <f>Ocupacao_Calendario!E515*C515*30</f>
        <v>2738.7</v>
      </c>
      <c r="I515" s="33">
        <f>Ocupacao_Calendario!F515*C515*31</f>
        <v>4217.24</v>
      </c>
      <c r="J515" s="33">
        <f>Ocupacao_Calendario!G515*C515*30</f>
        <v>4349.7</v>
      </c>
      <c r="K515" s="33">
        <f>Ocupacao_Calendario!H515*C515*31</f>
        <v>4661.16</v>
      </c>
      <c r="L515" s="33">
        <f>Ocupacao_Calendario!I515*C515*31</f>
        <v>4772.14</v>
      </c>
      <c r="M515" s="33">
        <f>Ocupacao_Calendario!J515*C515*30</f>
        <v>4457.1</v>
      </c>
      <c r="N515" s="33">
        <f>Ocupacao_Calendario!K515*C515*31</f>
        <v>3995.28</v>
      </c>
      <c r="O515" s="33">
        <f>Ocupacao_Calendario!L515*C515*30</f>
        <v>4027.5</v>
      </c>
      <c r="P515" s="33">
        <f>Ocupacao_Calendario!M515*C515*31</f>
        <v>5549</v>
      </c>
      <c r="Q515" s="33">
        <f t="shared" si="1"/>
        <v>50859.27</v>
      </c>
      <c r="R515" s="33">
        <f>IFS(D515=2,vacation_home_main_costs!$M$2,D515=3,vacation_home_main_costs!$M$3,D515=4,vacation_home_main_costs!$M$4,D515=5,vacation_home_main_costs!$M$5,D515=6,vacation_home_main_costs!$M$6)</f>
        <v>51900</v>
      </c>
      <c r="S515" s="33">
        <f t="shared" si="27"/>
        <v>-1040.73</v>
      </c>
      <c r="T515" s="34" t="str">
        <f t="shared" si="3"/>
        <v>Prejuizo</v>
      </c>
    </row>
    <row r="516" ht="12.75" customHeight="1">
      <c r="A516" s="8">
        <v>9985269.0</v>
      </c>
      <c r="B516" s="30" t="s">
        <v>560</v>
      </c>
      <c r="C516" s="11">
        <v>50.0</v>
      </c>
      <c r="D516" s="24">
        <v>2.0</v>
      </c>
      <c r="E516" s="33">
        <f>Ocupacao_Calendario!B516*C516*31</f>
        <v>1317.5</v>
      </c>
      <c r="F516" s="33">
        <f>Ocupacao_Calendario!C516*C516*28</f>
        <v>1148</v>
      </c>
      <c r="G516" s="33">
        <f>Ocupacao_Calendario!D516*C516*31</f>
        <v>1286.5</v>
      </c>
      <c r="H516" s="33">
        <f>Ocupacao_Calendario!E516*C516*30</f>
        <v>1350</v>
      </c>
      <c r="I516" s="33">
        <f>Ocupacao_Calendario!F516*C516*31</f>
        <v>790.5</v>
      </c>
      <c r="J516" s="33">
        <f>Ocupacao_Calendario!G516*C516*30</f>
        <v>1215</v>
      </c>
      <c r="K516" s="33">
        <f>Ocupacao_Calendario!H516*C516*31</f>
        <v>1224.5</v>
      </c>
      <c r="L516" s="33">
        <f>Ocupacao_Calendario!I516*C516*31</f>
        <v>1472.5</v>
      </c>
      <c r="M516" s="33">
        <f>Ocupacao_Calendario!J516*C516*30</f>
        <v>1500</v>
      </c>
      <c r="N516" s="33">
        <f>Ocupacao_Calendario!K516*C516*31</f>
        <v>1224.5</v>
      </c>
      <c r="O516" s="33">
        <f>Ocupacao_Calendario!L516*C516*30</f>
        <v>1425</v>
      </c>
      <c r="P516" s="33">
        <f>Ocupacao_Calendario!M516*C516*31</f>
        <v>1240</v>
      </c>
      <c r="Q516" s="33">
        <f t="shared" si="1"/>
        <v>15194</v>
      </c>
      <c r="R516" s="33">
        <f>IFS(D516=2,vacation_home_main_costs!$M$2,D516=3,vacation_home_main_costs!$M$3,D516=4,vacation_home_main_costs!$M$4,D516=5,vacation_home_main_costs!$M$5,D516=6,vacation_home_main_costs!$M$6)</f>
        <v>31100</v>
      </c>
      <c r="S516" s="33">
        <f t="shared" si="27"/>
        <v>-15906</v>
      </c>
      <c r="T516" s="34" t="str">
        <f t="shared" si="3"/>
        <v>Prejuizo</v>
      </c>
    </row>
    <row r="517" ht="12.75" customHeight="1">
      <c r="A517" s="8">
        <v>1.0549074E7</v>
      </c>
      <c r="B517" s="30" t="s">
        <v>561</v>
      </c>
      <c r="C517" s="11">
        <v>49.0</v>
      </c>
      <c r="D517" s="24">
        <v>2.0</v>
      </c>
      <c r="E517" s="33">
        <f>Ocupacao_Calendario!B517*C517*31</f>
        <v>1169.63</v>
      </c>
      <c r="F517" s="33">
        <f>Ocupacao_Calendario!C517*C517*28</f>
        <v>1042.72</v>
      </c>
      <c r="G517" s="33">
        <f>Ocupacao_Calendario!D517*C517*31</f>
        <v>941.78</v>
      </c>
      <c r="H517" s="33">
        <f>Ocupacao_Calendario!E517*C517*30</f>
        <v>793.8</v>
      </c>
      <c r="I517" s="33">
        <f>Ocupacao_Calendario!F517*C517*31</f>
        <v>1230.39</v>
      </c>
      <c r="J517" s="33">
        <f>Ocupacao_Calendario!G517*C517*30</f>
        <v>1293.6</v>
      </c>
      <c r="K517" s="33">
        <f>Ocupacao_Calendario!H517*C517*31</f>
        <v>1169.63</v>
      </c>
      <c r="L517" s="33">
        <f>Ocupacao_Calendario!I517*C517*31</f>
        <v>1473.43</v>
      </c>
      <c r="M517" s="33">
        <f>Ocupacao_Calendario!J517*C517*30</f>
        <v>1352.4</v>
      </c>
      <c r="N517" s="33">
        <f>Ocupacao_Calendario!K517*C517*31</f>
        <v>1382.29</v>
      </c>
      <c r="O517" s="33">
        <f>Ocupacao_Calendario!L517*C517*30</f>
        <v>1249.5</v>
      </c>
      <c r="P517" s="33">
        <f>Ocupacao_Calendario!M517*C517*31</f>
        <v>1048.11</v>
      </c>
      <c r="Q517" s="33">
        <f t="shared" si="1"/>
        <v>14147.28</v>
      </c>
      <c r="R517" s="33">
        <f>IFS(D517=2,vacation_home_main_costs!$M$2,D517=3,vacation_home_main_costs!$M$3,D517=4,vacation_home_main_costs!$M$4,D517=5,vacation_home_main_costs!$M$5,D517=6,vacation_home_main_costs!$M$6)</f>
        <v>31100</v>
      </c>
      <c r="S517" s="33">
        <f t="shared" si="27"/>
        <v>-16952.72</v>
      </c>
      <c r="T517" s="34" t="str">
        <f t="shared" si="3"/>
        <v>Prejuizo</v>
      </c>
    </row>
    <row r="518" ht="12.75" customHeight="1">
      <c r="A518" s="8">
        <v>1.1142694E7</v>
      </c>
      <c r="B518" s="30" t="s">
        <v>562</v>
      </c>
      <c r="C518" s="11">
        <v>58.0</v>
      </c>
      <c r="D518" s="24">
        <v>1.0</v>
      </c>
      <c r="E518" s="33">
        <f>Ocupacao_Calendario!B518*C518*31</f>
        <v>1240.62</v>
      </c>
      <c r="F518" s="33">
        <f>Ocupacao_Calendario!C518*C518*28</f>
        <v>1607.76</v>
      </c>
      <c r="G518" s="33">
        <f>Ocupacao_Calendario!D518*C518*31</f>
        <v>1204.66</v>
      </c>
      <c r="H518" s="33">
        <f>Ocupacao_Calendario!E518*C518*30</f>
        <v>1061.4</v>
      </c>
      <c r="I518" s="33">
        <f>Ocupacao_Calendario!F518*C518*31</f>
        <v>1492.34</v>
      </c>
      <c r="J518" s="33">
        <f>Ocupacao_Calendario!G518*C518*30</f>
        <v>1218</v>
      </c>
      <c r="K518" s="33">
        <f>Ocupacao_Calendario!H518*C518*31</f>
        <v>1510.32</v>
      </c>
      <c r="L518" s="33">
        <f>Ocupacao_Calendario!I518*C518*31</f>
        <v>1744.06</v>
      </c>
      <c r="M518" s="33">
        <f>Ocupacao_Calendario!J518*C518*30</f>
        <v>1479</v>
      </c>
      <c r="N518" s="33">
        <f>Ocupacao_Calendario!K518*C518*31</f>
        <v>1636.18</v>
      </c>
      <c r="O518" s="33">
        <f>Ocupacao_Calendario!L518*C518*30</f>
        <v>1531.2</v>
      </c>
      <c r="P518" s="33">
        <f>Ocupacao_Calendario!M518*C518*31</f>
        <v>1582.24</v>
      </c>
      <c r="Q518" s="33">
        <f t="shared" si="1"/>
        <v>17307.78</v>
      </c>
      <c r="R518" s="37" t="str">
        <f>IFS(D518=2,vacation_home_main_costs!$M$2,D518=3,vacation_home_main_costs!$M$3,D518=4,vacation_home_main_costs!$M$4,D518=5,vacation_home_main_costs!$M$5,D518=6,vacation_home_main_costs!$M$6)</f>
        <v>#N/A</v>
      </c>
      <c r="S518" s="38" t="s">
        <v>55</v>
      </c>
      <c r="T518" s="34" t="str">
        <f t="shared" si="3"/>
        <v>Lucro</v>
      </c>
    </row>
    <row r="519" ht="12.75" customHeight="1">
      <c r="A519" s="8">
        <v>1.2289071E7</v>
      </c>
      <c r="B519" s="30" t="s">
        <v>563</v>
      </c>
      <c r="C519" s="11">
        <v>155.0</v>
      </c>
      <c r="D519" s="24">
        <v>4.0</v>
      </c>
      <c r="E519" s="33">
        <f>Ocupacao_Calendario!B519*C519*31</f>
        <v>3075.2</v>
      </c>
      <c r="F519" s="33">
        <f>Ocupacao_Calendario!C519*C519*28</f>
        <v>3472</v>
      </c>
      <c r="G519" s="33">
        <f>Ocupacao_Calendario!D519*C519*31</f>
        <v>3363.5</v>
      </c>
      <c r="H519" s="33">
        <f>Ocupacao_Calendario!E519*C519*30</f>
        <v>3859.5</v>
      </c>
      <c r="I519" s="33">
        <f>Ocupacao_Calendario!F519*C519*31</f>
        <v>2786.9</v>
      </c>
      <c r="J519" s="33">
        <f>Ocupacao_Calendario!G519*C519*30</f>
        <v>4278</v>
      </c>
      <c r="K519" s="33">
        <f>Ocupacao_Calendario!H519*C519*31</f>
        <v>3507.65</v>
      </c>
      <c r="L519" s="33">
        <f>Ocupacao_Calendario!I519*C519*31</f>
        <v>3747.9</v>
      </c>
      <c r="M519" s="33">
        <f>Ocupacao_Calendario!J519*C519*30</f>
        <v>3906</v>
      </c>
      <c r="N519" s="33">
        <f>Ocupacao_Calendario!K519*C519*31</f>
        <v>4324.5</v>
      </c>
      <c r="O519" s="33">
        <f>Ocupacao_Calendario!L519*C519*30</f>
        <v>4278</v>
      </c>
      <c r="P519" s="33">
        <f>Ocupacao_Calendario!M519*C519*31</f>
        <v>3892.05</v>
      </c>
      <c r="Q519" s="33">
        <f t="shared" si="1"/>
        <v>44491.2</v>
      </c>
      <c r="R519" s="33">
        <f>IFS(D519=2,vacation_home_main_costs!$M$2,D519=3,vacation_home_main_costs!$M$3,D519=4,vacation_home_main_costs!$M$4,D519=5,vacation_home_main_costs!$M$5,D519=6,vacation_home_main_costs!$M$6)</f>
        <v>40660</v>
      </c>
      <c r="S519" s="33">
        <f t="shared" ref="S519:S520" si="28">Q519-R519</f>
        <v>3831.2</v>
      </c>
      <c r="T519" s="34" t="str">
        <f t="shared" si="3"/>
        <v>Lucro</v>
      </c>
    </row>
    <row r="520" ht="12.75" customHeight="1">
      <c r="A520" s="8">
        <v>1.2431348E7</v>
      </c>
      <c r="B520" s="30" t="s">
        <v>564</v>
      </c>
      <c r="C520" s="11">
        <v>100.0</v>
      </c>
      <c r="D520" s="24">
        <v>3.0</v>
      </c>
      <c r="E520" s="33">
        <f>Ocupacao_Calendario!B520*C520*31</f>
        <v>2263</v>
      </c>
      <c r="F520" s="33">
        <f>Ocupacao_Calendario!C520*C520*28</f>
        <v>2128</v>
      </c>
      <c r="G520" s="33">
        <f>Ocupacao_Calendario!D520*C520*31</f>
        <v>1674</v>
      </c>
      <c r="H520" s="33">
        <f>Ocupacao_Calendario!E520*C520*30</f>
        <v>2640</v>
      </c>
      <c r="I520" s="33">
        <f>Ocupacao_Calendario!F520*C520*31</f>
        <v>1581</v>
      </c>
      <c r="J520" s="33">
        <f>Ocupacao_Calendario!G520*C520*30</f>
        <v>2580</v>
      </c>
      <c r="K520" s="33">
        <f>Ocupacao_Calendario!H520*C520*31</f>
        <v>3100</v>
      </c>
      <c r="L520" s="33">
        <f>Ocupacao_Calendario!I520*C520*31</f>
        <v>2883</v>
      </c>
      <c r="M520" s="33">
        <f>Ocupacao_Calendario!J520*C520*30</f>
        <v>2490</v>
      </c>
      <c r="N520" s="33">
        <f>Ocupacao_Calendario!K520*C520*31</f>
        <v>2294</v>
      </c>
      <c r="O520" s="33">
        <f>Ocupacao_Calendario!L520*C520*30</f>
        <v>2250</v>
      </c>
      <c r="P520" s="33">
        <f>Ocupacao_Calendario!M520*C520*31</f>
        <v>3038</v>
      </c>
      <c r="Q520" s="33">
        <f t="shared" si="1"/>
        <v>28921</v>
      </c>
      <c r="R520" s="33">
        <f>IFS(D520=2,vacation_home_main_costs!$M$2,D520=3,vacation_home_main_costs!$M$3,D520=4,vacation_home_main_costs!$M$4,D520=5,vacation_home_main_costs!$M$5,D520=6,vacation_home_main_costs!$M$6)</f>
        <v>34800</v>
      </c>
      <c r="S520" s="33">
        <f t="shared" si="28"/>
        <v>-5879</v>
      </c>
      <c r="T520" s="34" t="str">
        <f t="shared" si="3"/>
        <v>Prejuizo</v>
      </c>
    </row>
    <row r="521" ht="12.75" customHeight="1">
      <c r="A521" s="8">
        <v>1.3017929E7</v>
      </c>
      <c r="B521" s="30" t="s">
        <v>565</v>
      </c>
      <c r="C521" s="11">
        <v>81.0</v>
      </c>
      <c r="D521" s="24">
        <v>1.0</v>
      </c>
      <c r="E521" s="33">
        <f>Ocupacao_Calendario!B521*C521*31</f>
        <v>1632.15</v>
      </c>
      <c r="F521" s="33">
        <f>Ocupacao_Calendario!C521*C521*28</f>
        <v>1973.16</v>
      </c>
      <c r="G521" s="33">
        <f>Ocupacao_Calendario!D521*C521*31</f>
        <v>1381.05</v>
      </c>
      <c r="H521" s="33">
        <f>Ocupacao_Calendario!E521*C521*30</f>
        <v>1530.9</v>
      </c>
      <c r="I521" s="33">
        <f>Ocupacao_Calendario!F521*C521*31</f>
        <v>1481.49</v>
      </c>
      <c r="J521" s="33">
        <f>Ocupacao_Calendario!G521*C521*30</f>
        <v>2089.8</v>
      </c>
      <c r="K521" s="33">
        <f>Ocupacao_Calendario!H521*C521*31</f>
        <v>2134.35</v>
      </c>
      <c r="L521" s="33">
        <f>Ocupacao_Calendario!I521*C521*31</f>
        <v>2184.57</v>
      </c>
      <c r="M521" s="33">
        <f>Ocupacao_Calendario!J521*C521*30</f>
        <v>1895.4</v>
      </c>
      <c r="N521" s="33">
        <f>Ocupacao_Calendario!K521*C521*31</f>
        <v>2259.9</v>
      </c>
      <c r="O521" s="33">
        <f>Ocupacao_Calendario!L521*C521*30</f>
        <v>2332.8</v>
      </c>
      <c r="P521" s="33">
        <f>Ocupacao_Calendario!M521*C521*31</f>
        <v>2134.35</v>
      </c>
      <c r="Q521" s="33">
        <f t="shared" si="1"/>
        <v>23029.92</v>
      </c>
      <c r="R521" s="37" t="str">
        <f>IFS(D521=2,vacation_home_main_costs!$M$2,D521=3,vacation_home_main_costs!$M$3,D521=4,vacation_home_main_costs!$M$4,D521=5,vacation_home_main_costs!$M$5,D521=6,vacation_home_main_costs!$M$6)</f>
        <v>#N/A</v>
      </c>
      <c r="S521" s="38" t="s">
        <v>55</v>
      </c>
      <c r="T521" s="34" t="str">
        <f t="shared" si="3"/>
        <v>Lucro</v>
      </c>
    </row>
    <row r="522" ht="12.75" customHeight="1">
      <c r="A522" s="8">
        <v>1.3216232E7</v>
      </c>
      <c r="B522" s="30" t="s">
        <v>566</v>
      </c>
      <c r="C522" s="11">
        <v>187.0</v>
      </c>
      <c r="D522" s="24">
        <v>6.0</v>
      </c>
      <c r="E522" s="33">
        <f>Ocupacao_Calendario!B522*C522*31</f>
        <v>4695.57</v>
      </c>
      <c r="F522" s="33">
        <f>Ocupacao_Calendario!C522*C522*28</f>
        <v>3927</v>
      </c>
      <c r="G522" s="33">
        <f>Ocupacao_Calendario!D522*C522*31</f>
        <v>2550.68</v>
      </c>
      <c r="H522" s="33">
        <f>Ocupacao_Calendario!E522*C522*30</f>
        <v>5049</v>
      </c>
      <c r="I522" s="33">
        <f>Ocupacao_Calendario!F522*C522*31</f>
        <v>3826.02</v>
      </c>
      <c r="J522" s="33">
        <f>Ocupacao_Calendario!G522*C522*30</f>
        <v>4936.8</v>
      </c>
      <c r="K522" s="33">
        <f>Ocupacao_Calendario!H522*C522*31</f>
        <v>5333.24</v>
      </c>
      <c r="L522" s="33">
        <f>Ocupacao_Calendario!I522*C522*31</f>
        <v>4579.63</v>
      </c>
      <c r="M522" s="33">
        <f>Ocupacao_Calendario!J522*C522*30</f>
        <v>4936.8</v>
      </c>
      <c r="N522" s="33">
        <f>Ocupacao_Calendario!K522*C522*31</f>
        <v>4173.84</v>
      </c>
      <c r="O522" s="33">
        <f>Ocupacao_Calendario!L522*C522*30</f>
        <v>4039.2</v>
      </c>
      <c r="P522" s="33">
        <f>Ocupacao_Calendario!M522*C522*31</f>
        <v>5391.21</v>
      </c>
      <c r="Q522" s="33">
        <f t="shared" si="1"/>
        <v>53438.99</v>
      </c>
      <c r="R522" s="33">
        <f>IFS(D522=2,vacation_home_main_costs!$M$2,D522=3,vacation_home_main_costs!$M$3,D522=4,vacation_home_main_costs!$M$4,D522=5,vacation_home_main_costs!$M$5,D522=6,vacation_home_main_costs!$M$6)</f>
        <v>51900</v>
      </c>
      <c r="S522" s="33">
        <f>Q522-R522</f>
        <v>1538.99</v>
      </c>
      <c r="T522" s="34" t="str">
        <f t="shared" si="3"/>
        <v>Lucro</v>
      </c>
    </row>
    <row r="523" ht="12.75" customHeight="1">
      <c r="A523" s="8">
        <v>1.4088159E7</v>
      </c>
      <c r="B523" s="30" t="s">
        <v>567</v>
      </c>
      <c r="C523" s="11">
        <v>229.0</v>
      </c>
      <c r="D523" s="24">
        <v>7.0</v>
      </c>
      <c r="E523" s="33">
        <f>Ocupacao_Calendario!B523*C523*31</f>
        <v>5040.29</v>
      </c>
      <c r="F523" s="33">
        <f>Ocupacao_Calendario!C523*C523*28</f>
        <v>4873.12</v>
      </c>
      <c r="G523" s="33">
        <f>Ocupacao_Calendario!D523*C523*31</f>
        <v>5963.16</v>
      </c>
      <c r="H523" s="33">
        <f>Ocupacao_Calendario!E523*C523*30</f>
        <v>4534.2</v>
      </c>
      <c r="I523" s="33">
        <f>Ocupacao_Calendario!F523*C523*31</f>
        <v>3265.54</v>
      </c>
      <c r="J523" s="33">
        <f>Ocupacao_Calendario!G523*C523*30</f>
        <v>6732.6</v>
      </c>
      <c r="K523" s="33">
        <f>Ocupacao_Calendario!H523*C523*31</f>
        <v>5111.28</v>
      </c>
      <c r="L523" s="33">
        <f>Ocupacao_Calendario!I523*C523*31</f>
        <v>6602.07</v>
      </c>
      <c r="M523" s="33">
        <f>Ocupacao_Calendario!J523*C523*30</f>
        <v>5221.2</v>
      </c>
      <c r="N523" s="33">
        <f>Ocupacao_Calendario!K523*C523*31</f>
        <v>5821.18</v>
      </c>
      <c r="O523" s="33">
        <f>Ocupacao_Calendario!L523*C523*30</f>
        <v>5633.4</v>
      </c>
      <c r="P523" s="33">
        <f>Ocupacao_Calendario!M523*C523*31</f>
        <v>6531.08</v>
      </c>
      <c r="Q523" s="33">
        <f t="shared" si="1"/>
        <v>65329.12</v>
      </c>
      <c r="R523" s="37" t="str">
        <f>IFS(D523=2,vacation_home_main_costs!$M$2,D523=3,vacation_home_main_costs!$M$3,D523=4,vacation_home_main_costs!$M$4,D523=5,vacation_home_main_costs!$M$5,D523=6,vacation_home_main_costs!$M$6)</f>
        <v>#N/A</v>
      </c>
      <c r="S523" s="38" t="s">
        <v>55</v>
      </c>
      <c r="T523" s="34" t="str">
        <f t="shared" si="3"/>
        <v>Lucro</v>
      </c>
    </row>
    <row r="524" ht="12.75" customHeight="1">
      <c r="A524" s="8">
        <v>1.4662246E7</v>
      </c>
      <c r="B524" s="30" t="s">
        <v>568</v>
      </c>
      <c r="C524" s="11">
        <v>130.0</v>
      </c>
      <c r="D524" s="24">
        <v>4.0</v>
      </c>
      <c r="E524" s="33">
        <f>Ocupacao_Calendario!B524*C524*31</f>
        <v>3264.3</v>
      </c>
      <c r="F524" s="33">
        <f>Ocupacao_Calendario!C524*C524*28</f>
        <v>3640</v>
      </c>
      <c r="G524" s="33">
        <f>Ocupacao_Calendario!D524*C524*31</f>
        <v>1894.1</v>
      </c>
      <c r="H524" s="33">
        <f>Ocupacao_Calendario!E524*C524*30</f>
        <v>2769</v>
      </c>
      <c r="I524" s="33">
        <f>Ocupacao_Calendario!F524*C524*31</f>
        <v>3103.1</v>
      </c>
      <c r="J524" s="33">
        <f>Ocupacao_Calendario!G524*C524*30</f>
        <v>2847</v>
      </c>
      <c r="K524" s="33">
        <f>Ocupacao_Calendario!H524*C524*31</f>
        <v>2941.9</v>
      </c>
      <c r="L524" s="33">
        <f>Ocupacao_Calendario!I524*C524*31</f>
        <v>3143.4</v>
      </c>
      <c r="M524" s="33">
        <f>Ocupacao_Calendario!J524*C524*30</f>
        <v>3393</v>
      </c>
      <c r="N524" s="33">
        <f>Ocupacao_Calendario!K524*C524*31</f>
        <v>2982.2</v>
      </c>
      <c r="O524" s="33">
        <f>Ocupacao_Calendario!L524*C524*30</f>
        <v>3393</v>
      </c>
      <c r="P524" s="33">
        <f>Ocupacao_Calendario!M524*C524*31</f>
        <v>3546.4</v>
      </c>
      <c r="Q524" s="33">
        <f t="shared" si="1"/>
        <v>36917.4</v>
      </c>
      <c r="R524" s="33">
        <f>IFS(D524=2,vacation_home_main_costs!$M$2,D524=3,vacation_home_main_costs!$M$3,D524=4,vacation_home_main_costs!$M$4,D524=5,vacation_home_main_costs!$M$5,D524=6,vacation_home_main_costs!$M$6)</f>
        <v>40660</v>
      </c>
      <c r="S524" s="33">
        <f>Q524-R524</f>
        <v>-3742.6</v>
      </c>
      <c r="T524" s="34" t="str">
        <f t="shared" si="3"/>
        <v>Prejuizo</v>
      </c>
    </row>
    <row r="525" ht="12.75" customHeight="1">
      <c r="A525" s="8">
        <v>1.4722368E7</v>
      </c>
      <c r="B525" s="30" t="s">
        <v>569</v>
      </c>
      <c r="C525" s="11">
        <v>60.0</v>
      </c>
      <c r="D525" s="24">
        <v>1.0</v>
      </c>
      <c r="E525" s="33">
        <f>Ocupacao_Calendario!B525*C525*31</f>
        <v>1320.6</v>
      </c>
      <c r="F525" s="33">
        <f>Ocupacao_Calendario!C525*C525*28</f>
        <v>1579.2</v>
      </c>
      <c r="G525" s="33">
        <f>Ocupacao_Calendario!D525*C525*31</f>
        <v>1618.2</v>
      </c>
      <c r="H525" s="33">
        <f>Ocupacao_Calendario!E525*C525*30</f>
        <v>1494</v>
      </c>
      <c r="I525" s="33">
        <f>Ocupacao_Calendario!F525*C525*31</f>
        <v>1190.4</v>
      </c>
      <c r="J525" s="33">
        <f>Ocupacao_Calendario!G525*C525*30</f>
        <v>1512</v>
      </c>
      <c r="K525" s="33">
        <f>Ocupacao_Calendario!H525*C525*31</f>
        <v>1692.6</v>
      </c>
      <c r="L525" s="33">
        <f>Ocupacao_Calendario!I525*C525*31</f>
        <v>1376.4</v>
      </c>
      <c r="M525" s="33">
        <f>Ocupacao_Calendario!J525*C525*30</f>
        <v>1746</v>
      </c>
      <c r="N525" s="33">
        <f>Ocupacao_Calendario!K525*C525*31</f>
        <v>1674</v>
      </c>
      <c r="O525" s="33">
        <f>Ocupacao_Calendario!L525*C525*30</f>
        <v>1422</v>
      </c>
      <c r="P525" s="33">
        <f>Ocupacao_Calendario!M525*C525*31</f>
        <v>1357.8</v>
      </c>
      <c r="Q525" s="33">
        <f t="shared" si="1"/>
        <v>17983.2</v>
      </c>
      <c r="R525" s="37" t="str">
        <f>IFS(D525=2,vacation_home_main_costs!$M$2,D525=3,vacation_home_main_costs!$M$3,D525=4,vacation_home_main_costs!$M$4,D525=5,vacation_home_main_costs!$M$5,D525=6,vacation_home_main_costs!$M$6)</f>
        <v>#N/A</v>
      </c>
      <c r="S525" s="38" t="s">
        <v>55</v>
      </c>
      <c r="T525" s="34" t="str">
        <f t="shared" si="3"/>
        <v>Lucro</v>
      </c>
    </row>
    <row r="526" ht="12.75" customHeight="1">
      <c r="A526" s="8">
        <v>1.493513E7</v>
      </c>
      <c r="B526" s="30" t="s">
        <v>570</v>
      </c>
      <c r="C526" s="11">
        <v>179.0</v>
      </c>
      <c r="D526" s="24">
        <v>5.0</v>
      </c>
      <c r="E526" s="33">
        <f>Ocupacao_Calendario!B526*C526*31</f>
        <v>5271.55</v>
      </c>
      <c r="F526" s="33">
        <f>Ocupacao_Calendario!C526*C526*28</f>
        <v>3759</v>
      </c>
      <c r="G526" s="33">
        <f>Ocupacao_Calendario!D526*C526*31</f>
        <v>4217.24</v>
      </c>
      <c r="H526" s="33">
        <f>Ocupacao_Calendario!E526*C526*30</f>
        <v>4134.9</v>
      </c>
      <c r="I526" s="33">
        <f>Ocupacao_Calendario!F526*C526*31</f>
        <v>3495.87</v>
      </c>
      <c r="J526" s="33">
        <f>Ocupacao_Calendario!G526*C526*30</f>
        <v>4027.5</v>
      </c>
      <c r="K526" s="33">
        <f>Ocupacao_Calendario!H526*C526*31</f>
        <v>4883.12</v>
      </c>
      <c r="L526" s="33">
        <f>Ocupacao_Calendario!I526*C526*31</f>
        <v>3828.81</v>
      </c>
      <c r="M526" s="33">
        <f>Ocupacao_Calendario!J526*C526*30</f>
        <v>4457.1</v>
      </c>
      <c r="N526" s="33">
        <f>Ocupacao_Calendario!K526*C526*31</f>
        <v>4716.65</v>
      </c>
      <c r="O526" s="33">
        <f>Ocupacao_Calendario!L526*C526*30</f>
        <v>4403.4</v>
      </c>
      <c r="P526" s="33">
        <f>Ocupacao_Calendario!M526*C526*31</f>
        <v>4827.63</v>
      </c>
      <c r="Q526" s="33">
        <f t="shared" si="1"/>
        <v>52022.77</v>
      </c>
      <c r="R526" s="33">
        <f>IFS(D526=2,vacation_home_main_costs!$M$2,D526=3,vacation_home_main_costs!$M$3,D526=4,vacation_home_main_costs!$M$4,D526=5,vacation_home_main_costs!$M$5,D526=6,vacation_home_main_costs!$M$6)</f>
        <v>45400</v>
      </c>
      <c r="S526" s="33">
        <f>Q526-R526</f>
        <v>6622.77</v>
      </c>
      <c r="T526" s="34" t="str">
        <f t="shared" si="3"/>
        <v>Lucro</v>
      </c>
    </row>
    <row r="527" ht="12.75" customHeight="1">
      <c r="A527" s="8">
        <v>1.5080601E7</v>
      </c>
      <c r="B527" s="30" t="s">
        <v>571</v>
      </c>
      <c r="C527" s="11">
        <v>75.0</v>
      </c>
      <c r="D527" s="24">
        <v>1.0</v>
      </c>
      <c r="E527" s="33">
        <f>Ocupacao_Calendario!B527*C527*31</f>
        <v>2278.5</v>
      </c>
      <c r="F527" s="33">
        <f>Ocupacao_Calendario!C527*C527*28</f>
        <v>1638</v>
      </c>
      <c r="G527" s="33">
        <f>Ocupacao_Calendario!D527*C527*31</f>
        <v>1418.25</v>
      </c>
      <c r="H527" s="33">
        <f>Ocupacao_Calendario!E527*C527*30</f>
        <v>1507.5</v>
      </c>
      <c r="I527" s="33">
        <f>Ocupacao_Calendario!F527*C527*31</f>
        <v>1116</v>
      </c>
      <c r="J527" s="33">
        <f>Ocupacao_Calendario!G527*C527*30</f>
        <v>1642.5</v>
      </c>
      <c r="K527" s="33">
        <f>Ocupacao_Calendario!H527*C527*31</f>
        <v>2325</v>
      </c>
      <c r="L527" s="33">
        <f>Ocupacao_Calendario!I527*C527*31</f>
        <v>2046</v>
      </c>
      <c r="M527" s="33">
        <f>Ocupacao_Calendario!J527*C527*30</f>
        <v>2002.5</v>
      </c>
      <c r="N527" s="33">
        <f>Ocupacao_Calendario!K527*C527*31</f>
        <v>1999.5</v>
      </c>
      <c r="O527" s="33">
        <f>Ocupacao_Calendario!L527*C527*30</f>
        <v>1687.5</v>
      </c>
      <c r="P527" s="33">
        <f>Ocupacao_Calendario!M527*C527*31</f>
        <v>2069.25</v>
      </c>
      <c r="Q527" s="33">
        <f t="shared" si="1"/>
        <v>21730.5</v>
      </c>
      <c r="R527" s="37" t="str">
        <f>IFS(D527=2,vacation_home_main_costs!$M$2,D527=3,vacation_home_main_costs!$M$3,D527=4,vacation_home_main_costs!$M$4,D527=5,vacation_home_main_costs!$M$5,D527=6,vacation_home_main_costs!$M$6)</f>
        <v>#N/A</v>
      </c>
      <c r="S527" s="38" t="s">
        <v>55</v>
      </c>
      <c r="T527" s="34" t="str">
        <f t="shared" si="3"/>
        <v>Lucro</v>
      </c>
    </row>
    <row r="528" ht="12.75" customHeight="1">
      <c r="A528" s="8">
        <v>1.5361238E7</v>
      </c>
      <c r="B528" s="30" t="s">
        <v>572</v>
      </c>
      <c r="C528" s="11">
        <v>175.0</v>
      </c>
      <c r="D528" s="24">
        <v>4.0</v>
      </c>
      <c r="E528" s="33">
        <f>Ocupacao_Calendario!B528*C528*31</f>
        <v>3363.5</v>
      </c>
      <c r="F528" s="33">
        <f>Ocupacao_Calendario!C528*C528*28</f>
        <v>3430</v>
      </c>
      <c r="G528" s="33">
        <f>Ocupacao_Calendario!D528*C528*31</f>
        <v>3689</v>
      </c>
      <c r="H528" s="33">
        <f>Ocupacao_Calendario!E528*C528*30</f>
        <v>2782.5</v>
      </c>
      <c r="I528" s="33">
        <f>Ocupacao_Calendario!F528*C528*31</f>
        <v>2332.75</v>
      </c>
      <c r="J528" s="33">
        <f>Ocupacao_Calendario!G528*C528*30</f>
        <v>4147.5</v>
      </c>
      <c r="K528" s="33">
        <f>Ocupacao_Calendario!H528*C528*31</f>
        <v>5045.25</v>
      </c>
      <c r="L528" s="33">
        <f>Ocupacao_Calendario!I528*C528*31</f>
        <v>4123</v>
      </c>
      <c r="M528" s="33">
        <f>Ocupacao_Calendario!J528*C528*30</f>
        <v>4095</v>
      </c>
      <c r="N528" s="33">
        <f>Ocupacao_Calendario!K528*C528*31</f>
        <v>5425</v>
      </c>
      <c r="O528" s="33">
        <f>Ocupacao_Calendario!L528*C528*30</f>
        <v>4252.5</v>
      </c>
      <c r="P528" s="33">
        <f>Ocupacao_Calendario!M528*C528*31</f>
        <v>5262.25</v>
      </c>
      <c r="Q528" s="33">
        <f t="shared" si="1"/>
        <v>47948.25</v>
      </c>
      <c r="R528" s="33">
        <f>IFS(D528=2,vacation_home_main_costs!$M$2,D528=3,vacation_home_main_costs!$M$3,D528=4,vacation_home_main_costs!$M$4,D528=5,vacation_home_main_costs!$M$5,D528=6,vacation_home_main_costs!$M$6)</f>
        <v>40660</v>
      </c>
      <c r="S528" s="33">
        <f t="shared" ref="S528:S529" si="29">Q528-R528</f>
        <v>7288.25</v>
      </c>
      <c r="T528" s="34" t="str">
        <f t="shared" si="3"/>
        <v>Lucro</v>
      </c>
    </row>
    <row r="529" ht="12.75" customHeight="1">
      <c r="A529" s="8">
        <v>1.5535946E7</v>
      </c>
      <c r="B529" s="30" t="s">
        <v>573</v>
      </c>
      <c r="C529" s="11">
        <v>99.0</v>
      </c>
      <c r="D529" s="24">
        <v>4.0</v>
      </c>
      <c r="E529" s="33">
        <f>Ocupacao_Calendario!B529*C529*31</f>
        <v>2209.68</v>
      </c>
      <c r="F529" s="33">
        <f>Ocupacao_Calendario!C529*C529*28</f>
        <v>2383.92</v>
      </c>
      <c r="G529" s="33">
        <f>Ocupacao_Calendario!D529*C529*31</f>
        <v>1841.4</v>
      </c>
      <c r="H529" s="33">
        <f>Ocupacao_Calendario!E529*C529*30</f>
        <v>1395.9</v>
      </c>
      <c r="I529" s="33">
        <f>Ocupacao_Calendario!F529*C529*31</f>
        <v>2393.82</v>
      </c>
      <c r="J529" s="33">
        <f>Ocupacao_Calendario!G529*C529*30</f>
        <v>2970</v>
      </c>
      <c r="K529" s="33">
        <f>Ocupacao_Calendario!H529*C529*31</f>
        <v>2946.24</v>
      </c>
      <c r="L529" s="33">
        <f>Ocupacao_Calendario!I529*C529*31</f>
        <v>2178.99</v>
      </c>
      <c r="M529" s="33">
        <f>Ocupacao_Calendario!J529*C529*30</f>
        <v>2376</v>
      </c>
      <c r="N529" s="33">
        <f>Ocupacao_Calendario!K529*C529*31</f>
        <v>2516.58</v>
      </c>
      <c r="O529" s="33">
        <f>Ocupacao_Calendario!L529*C529*30</f>
        <v>2108.7</v>
      </c>
      <c r="P529" s="33">
        <f>Ocupacao_Calendario!M529*C529*31</f>
        <v>3038.31</v>
      </c>
      <c r="Q529" s="33">
        <f t="shared" si="1"/>
        <v>28359.54</v>
      </c>
      <c r="R529" s="33">
        <f>IFS(D529=2,vacation_home_main_costs!$M$2,D529=3,vacation_home_main_costs!$M$3,D529=4,vacation_home_main_costs!$M$4,D529=5,vacation_home_main_costs!$M$5,D529=6,vacation_home_main_costs!$M$6)</f>
        <v>40660</v>
      </c>
      <c r="S529" s="33">
        <f t="shared" si="29"/>
        <v>-12300.46</v>
      </c>
      <c r="T529" s="34" t="str">
        <f t="shared" si="3"/>
        <v>Prejuizo</v>
      </c>
    </row>
    <row r="530" ht="12.75" customHeight="1">
      <c r="A530" s="8">
        <v>1.598476E7</v>
      </c>
      <c r="B530" s="30" t="s">
        <v>574</v>
      </c>
      <c r="C530" s="11">
        <v>69.0</v>
      </c>
      <c r="D530" s="24">
        <v>1.0</v>
      </c>
      <c r="E530" s="33">
        <f>Ocupacao_Calendario!B530*C530*31</f>
        <v>1711.2</v>
      </c>
      <c r="F530" s="33">
        <f>Ocupacao_Calendario!C530*C530*28</f>
        <v>1506.96</v>
      </c>
      <c r="G530" s="33">
        <f>Ocupacao_Calendario!D530*C530*31</f>
        <v>1540.08</v>
      </c>
      <c r="H530" s="33">
        <f>Ocupacao_Calendario!E530*C530*30</f>
        <v>1821.6</v>
      </c>
      <c r="I530" s="33">
        <f>Ocupacao_Calendario!F530*C530*31</f>
        <v>1753.98</v>
      </c>
      <c r="J530" s="33">
        <f>Ocupacao_Calendario!G530*C530*30</f>
        <v>1366.2</v>
      </c>
      <c r="K530" s="33">
        <f>Ocupacao_Calendario!H530*C530*31</f>
        <v>1540.08</v>
      </c>
      <c r="L530" s="33">
        <f>Ocupacao_Calendario!I530*C530*31</f>
        <v>1604.25</v>
      </c>
      <c r="M530" s="33">
        <f>Ocupacao_Calendario!J530*C530*30</f>
        <v>1614.6</v>
      </c>
      <c r="N530" s="33">
        <f>Ocupacao_Calendario!K530*C530*31</f>
        <v>1647.03</v>
      </c>
      <c r="O530" s="33">
        <f>Ocupacao_Calendario!L530*C530*30</f>
        <v>1904.4</v>
      </c>
      <c r="P530" s="33">
        <f>Ocupacao_Calendario!M530*C530*31</f>
        <v>2010.66</v>
      </c>
      <c r="Q530" s="33">
        <f t="shared" si="1"/>
        <v>20021.04</v>
      </c>
      <c r="R530" s="37" t="str">
        <f>IFS(D530=2,vacation_home_main_costs!$M$2,D530=3,vacation_home_main_costs!$M$3,D530=4,vacation_home_main_costs!$M$4,D530=5,vacation_home_main_costs!$M$5,D530=6,vacation_home_main_costs!$M$6)</f>
        <v>#N/A</v>
      </c>
      <c r="S530" s="38" t="s">
        <v>55</v>
      </c>
      <c r="T530" s="34" t="str">
        <f t="shared" si="3"/>
        <v>Lucro</v>
      </c>
    </row>
    <row r="531" ht="12.75" customHeight="1">
      <c r="A531" s="8">
        <v>1.5987926E7</v>
      </c>
      <c r="B531" s="30" t="s">
        <v>575</v>
      </c>
      <c r="C531" s="11">
        <v>79.0</v>
      </c>
      <c r="D531" s="24">
        <v>1.0</v>
      </c>
      <c r="E531" s="33">
        <f>Ocupacao_Calendario!B531*C531*31</f>
        <v>2155.12</v>
      </c>
      <c r="F531" s="33">
        <f>Ocupacao_Calendario!C531*C531*28</f>
        <v>1482.04</v>
      </c>
      <c r="G531" s="33">
        <f>Ocupacao_Calendario!D531*C531*31</f>
        <v>1297.97</v>
      </c>
      <c r="H531" s="33">
        <f>Ocupacao_Calendario!E531*C531*30</f>
        <v>1990.8</v>
      </c>
      <c r="I531" s="33">
        <f>Ocupacao_Calendario!F531*C531*31</f>
        <v>1346.95</v>
      </c>
      <c r="J531" s="33">
        <f>Ocupacao_Calendario!G531*C531*30</f>
        <v>1990.8</v>
      </c>
      <c r="K531" s="33">
        <f>Ocupacao_Calendario!H531*C531*31</f>
        <v>1836.75</v>
      </c>
      <c r="L531" s="33">
        <f>Ocupacao_Calendario!I531*C531*31</f>
        <v>1861.24</v>
      </c>
      <c r="M531" s="33">
        <f>Ocupacao_Calendario!J531*C531*30</f>
        <v>2227.8</v>
      </c>
      <c r="N531" s="33">
        <f>Ocupacao_Calendario!K531*C531*31</f>
        <v>2400.02</v>
      </c>
      <c r="O531" s="33">
        <f>Ocupacao_Calendario!L531*C531*30</f>
        <v>2133</v>
      </c>
      <c r="P531" s="33">
        <f>Ocupacao_Calendario!M531*C531*31</f>
        <v>1959.2</v>
      </c>
      <c r="Q531" s="33">
        <f t="shared" si="1"/>
        <v>22681.69</v>
      </c>
      <c r="R531" s="37" t="str">
        <f>IFS(D531=2,vacation_home_main_costs!$M$2,D531=3,vacation_home_main_costs!$M$3,D531=4,vacation_home_main_costs!$M$4,D531=5,vacation_home_main_costs!$M$5,D531=6,vacation_home_main_costs!$M$6)</f>
        <v>#N/A</v>
      </c>
      <c r="S531" s="38" t="s">
        <v>55</v>
      </c>
      <c r="T531" s="34" t="str">
        <f t="shared" si="3"/>
        <v>Lucro</v>
      </c>
    </row>
    <row r="532" ht="12.75" customHeight="1">
      <c r="A532" s="8">
        <v>1.6487922E7</v>
      </c>
      <c r="B532" s="30" t="s">
        <v>576</v>
      </c>
      <c r="C532" s="11">
        <v>80.0</v>
      </c>
      <c r="D532" s="24">
        <v>3.0</v>
      </c>
      <c r="E532" s="33">
        <f>Ocupacao_Calendario!B532*C532*31</f>
        <v>1612</v>
      </c>
      <c r="F532" s="33">
        <f>Ocupacao_Calendario!C532*C532*28</f>
        <v>1881.6</v>
      </c>
      <c r="G532" s="33">
        <f>Ocupacao_Calendario!D532*C532*31</f>
        <v>1190.4</v>
      </c>
      <c r="H532" s="33">
        <f>Ocupacao_Calendario!E532*C532*30</f>
        <v>1296</v>
      </c>
      <c r="I532" s="33">
        <f>Ocupacao_Calendario!F532*C532*31</f>
        <v>1066.4</v>
      </c>
      <c r="J532" s="33">
        <f>Ocupacao_Calendario!G532*C532*30</f>
        <v>2088</v>
      </c>
      <c r="K532" s="33">
        <f>Ocupacao_Calendario!H532*C532*31</f>
        <v>1984</v>
      </c>
      <c r="L532" s="33">
        <f>Ocupacao_Calendario!I532*C532*31</f>
        <v>2157.6</v>
      </c>
      <c r="M532" s="33">
        <f>Ocupacao_Calendario!J532*C532*30</f>
        <v>2016</v>
      </c>
      <c r="N532" s="33">
        <f>Ocupacao_Calendario!K532*C532*31</f>
        <v>1835.2</v>
      </c>
      <c r="O532" s="33">
        <f>Ocupacao_Calendario!L532*C532*30</f>
        <v>2064</v>
      </c>
      <c r="P532" s="33">
        <f>Ocupacao_Calendario!M532*C532*31</f>
        <v>2281.6</v>
      </c>
      <c r="Q532" s="33">
        <f t="shared" si="1"/>
        <v>21472.8</v>
      </c>
      <c r="R532" s="33">
        <f>IFS(D532=2,vacation_home_main_costs!$M$2,D532=3,vacation_home_main_costs!$M$3,D532=4,vacation_home_main_costs!$M$4,D532=5,vacation_home_main_costs!$M$5,D532=6,vacation_home_main_costs!$M$6)</f>
        <v>34800</v>
      </c>
      <c r="S532" s="33">
        <f t="shared" ref="S532:S535" si="30">Q532-R532</f>
        <v>-13327.2</v>
      </c>
      <c r="T532" s="34" t="str">
        <f t="shared" si="3"/>
        <v>Prejuizo</v>
      </c>
    </row>
    <row r="533" ht="12.75" customHeight="1">
      <c r="A533" s="8">
        <v>1.6575525E7</v>
      </c>
      <c r="B533" s="30" t="s">
        <v>577</v>
      </c>
      <c r="C533" s="11">
        <v>180.0</v>
      </c>
      <c r="D533" s="24">
        <v>5.0</v>
      </c>
      <c r="E533" s="33">
        <f>Ocupacao_Calendario!B533*C533*31</f>
        <v>4352.4</v>
      </c>
      <c r="F533" s="33">
        <f>Ocupacao_Calendario!C533*C533*28</f>
        <v>3780</v>
      </c>
      <c r="G533" s="33">
        <f>Ocupacao_Calendario!D533*C533*31</f>
        <v>4240.8</v>
      </c>
      <c r="H533" s="33">
        <f>Ocupacao_Calendario!E533*C533*30</f>
        <v>4698</v>
      </c>
      <c r="I533" s="33">
        <f>Ocupacao_Calendario!F533*C533*31</f>
        <v>3961.8</v>
      </c>
      <c r="J533" s="33">
        <f>Ocupacao_Calendario!G533*C533*30</f>
        <v>5076</v>
      </c>
      <c r="K533" s="33">
        <f>Ocupacao_Calendario!H533*C533*31</f>
        <v>5468.4</v>
      </c>
      <c r="L533" s="33">
        <f>Ocupacao_Calendario!I533*C533*31</f>
        <v>4910.4</v>
      </c>
      <c r="M533" s="33">
        <f>Ocupacao_Calendario!J533*C533*30</f>
        <v>5076</v>
      </c>
      <c r="N533" s="33">
        <f>Ocupacao_Calendario!K533*C533*31</f>
        <v>5356.8</v>
      </c>
      <c r="O533" s="33">
        <f>Ocupacao_Calendario!L533*C533*30</f>
        <v>5076</v>
      </c>
      <c r="P533" s="33">
        <f>Ocupacao_Calendario!M533*C533*31</f>
        <v>4408.2</v>
      </c>
      <c r="Q533" s="33">
        <f t="shared" si="1"/>
        <v>56404.8</v>
      </c>
      <c r="R533" s="33">
        <f>IFS(D533=2,vacation_home_main_costs!$M$2,D533=3,vacation_home_main_costs!$M$3,D533=4,vacation_home_main_costs!$M$4,D533=5,vacation_home_main_costs!$M$5,D533=6,vacation_home_main_costs!$M$6)</f>
        <v>45400</v>
      </c>
      <c r="S533" s="33">
        <f t="shared" si="30"/>
        <v>11004.8</v>
      </c>
      <c r="T533" s="34" t="str">
        <f t="shared" si="3"/>
        <v>Lucro</v>
      </c>
    </row>
    <row r="534" ht="12.75" customHeight="1">
      <c r="A534" s="8">
        <v>1.692929E7</v>
      </c>
      <c r="B534" s="30" t="s">
        <v>578</v>
      </c>
      <c r="C534" s="11">
        <v>80.0</v>
      </c>
      <c r="D534" s="24">
        <v>2.0</v>
      </c>
      <c r="E534" s="33">
        <f>Ocupacao_Calendario!B534*C534*31</f>
        <v>2306.4</v>
      </c>
      <c r="F534" s="33">
        <f>Ocupacao_Calendario!C534*C534*28</f>
        <v>1836.8</v>
      </c>
      <c r="G534" s="33">
        <f>Ocupacao_Calendario!D534*C534*31</f>
        <v>1364</v>
      </c>
      <c r="H534" s="33">
        <f>Ocupacao_Calendario!E534*C534*30</f>
        <v>1368</v>
      </c>
      <c r="I534" s="33">
        <f>Ocupacao_Calendario!F534*C534*31</f>
        <v>1512.8</v>
      </c>
      <c r="J534" s="33">
        <f>Ocupacao_Calendario!G534*C534*30</f>
        <v>2160</v>
      </c>
      <c r="K534" s="33">
        <f>Ocupacao_Calendario!H534*C534*31</f>
        <v>2033.6</v>
      </c>
      <c r="L534" s="33">
        <f>Ocupacao_Calendario!I534*C534*31</f>
        <v>2132.8</v>
      </c>
      <c r="M534" s="33">
        <f>Ocupacao_Calendario!J534*C534*30</f>
        <v>2352</v>
      </c>
      <c r="N534" s="33">
        <f>Ocupacao_Calendario!K534*C534*31</f>
        <v>1934.4</v>
      </c>
      <c r="O534" s="33">
        <f>Ocupacao_Calendario!L534*C534*30</f>
        <v>1824</v>
      </c>
      <c r="P534" s="33">
        <f>Ocupacao_Calendario!M534*C534*31</f>
        <v>2356</v>
      </c>
      <c r="Q534" s="33">
        <f t="shared" si="1"/>
        <v>23180.8</v>
      </c>
      <c r="R534" s="33">
        <f>IFS(D534=2,vacation_home_main_costs!$M$2,D534=3,vacation_home_main_costs!$M$3,D534=4,vacation_home_main_costs!$M$4,D534=5,vacation_home_main_costs!$M$5,D534=6,vacation_home_main_costs!$M$6)</f>
        <v>31100</v>
      </c>
      <c r="S534" s="33">
        <f t="shared" si="30"/>
        <v>-7919.2</v>
      </c>
      <c r="T534" s="34" t="str">
        <f t="shared" si="3"/>
        <v>Prejuizo</v>
      </c>
    </row>
    <row r="535" ht="12.75" customHeight="1">
      <c r="A535" s="8">
        <v>1.7684845E7</v>
      </c>
      <c r="B535" s="30" t="s">
        <v>579</v>
      </c>
      <c r="C535" s="11">
        <v>68.0</v>
      </c>
      <c r="D535" s="24">
        <v>3.0</v>
      </c>
      <c r="E535" s="33">
        <f>Ocupacao_Calendario!B535*C535*31</f>
        <v>1897.2</v>
      </c>
      <c r="F535" s="33">
        <f>Ocupacao_Calendario!C535*C535*28</f>
        <v>1770.72</v>
      </c>
      <c r="G535" s="33">
        <f>Ocupacao_Calendario!D535*C535*31</f>
        <v>1602.08</v>
      </c>
      <c r="H535" s="33">
        <f>Ocupacao_Calendario!E535*C535*30</f>
        <v>1632</v>
      </c>
      <c r="I535" s="33">
        <f>Ocupacao_Calendario!F535*C535*31</f>
        <v>1349.12</v>
      </c>
      <c r="J535" s="33">
        <f>Ocupacao_Calendario!G535*C535*30</f>
        <v>1611.6</v>
      </c>
      <c r="K535" s="33">
        <f>Ocupacao_Calendario!H535*C535*31</f>
        <v>1538.84</v>
      </c>
      <c r="L535" s="33">
        <f>Ocupacao_Calendario!I535*C535*31</f>
        <v>1496.68</v>
      </c>
      <c r="M535" s="33">
        <f>Ocupacao_Calendario!J535*C535*30</f>
        <v>1489.2</v>
      </c>
      <c r="N535" s="33">
        <f>Ocupacao_Calendario!K535*C535*31</f>
        <v>1876.12</v>
      </c>
      <c r="O535" s="33">
        <f>Ocupacao_Calendario!L535*C535*30</f>
        <v>1489.2</v>
      </c>
      <c r="P535" s="33">
        <f>Ocupacao_Calendario!M535*C535*31</f>
        <v>1918.28</v>
      </c>
      <c r="Q535" s="33">
        <f t="shared" si="1"/>
        <v>19671.04</v>
      </c>
      <c r="R535" s="33">
        <f>IFS(D535=2,vacation_home_main_costs!$M$2,D535=3,vacation_home_main_costs!$M$3,D535=4,vacation_home_main_costs!$M$4,D535=5,vacation_home_main_costs!$M$5,D535=6,vacation_home_main_costs!$M$6)</f>
        <v>34800</v>
      </c>
      <c r="S535" s="33">
        <f t="shared" si="30"/>
        <v>-15128.96</v>
      </c>
      <c r="T535" s="34" t="str">
        <f t="shared" si="3"/>
        <v>Prejuizo</v>
      </c>
    </row>
    <row r="536" ht="12.75" customHeight="1">
      <c r="A536" s="8">
        <v>1.7703298E7</v>
      </c>
      <c r="B536" s="30" t="s">
        <v>580</v>
      </c>
      <c r="C536" s="11">
        <v>64.0</v>
      </c>
      <c r="D536" s="24">
        <v>1.0</v>
      </c>
      <c r="E536" s="33">
        <f>Ocupacao_Calendario!B536*C536*31</f>
        <v>1765.76</v>
      </c>
      <c r="F536" s="33">
        <f>Ocupacao_Calendario!C536*C536*28</f>
        <v>1756.16</v>
      </c>
      <c r="G536" s="33">
        <f>Ocupacao_Calendario!D536*C536*31</f>
        <v>1190.4</v>
      </c>
      <c r="H536" s="33">
        <f>Ocupacao_Calendario!E536*C536*30</f>
        <v>1478.4</v>
      </c>
      <c r="I536" s="33">
        <f>Ocupacao_Calendario!F536*C536*31</f>
        <v>1210.24</v>
      </c>
      <c r="J536" s="33">
        <f>Ocupacao_Calendario!G536*C536*30</f>
        <v>1651.2</v>
      </c>
      <c r="K536" s="33">
        <f>Ocupacao_Calendario!H536*C536*31</f>
        <v>1706.24</v>
      </c>
      <c r="L536" s="33">
        <f>Ocupacao_Calendario!I536*C536*31</f>
        <v>1349.12</v>
      </c>
      <c r="M536" s="33">
        <f>Ocupacao_Calendario!J536*C536*30</f>
        <v>1824</v>
      </c>
      <c r="N536" s="33">
        <f>Ocupacao_Calendario!K536*C536*31</f>
        <v>1745.92</v>
      </c>
      <c r="O536" s="33">
        <f>Ocupacao_Calendario!L536*C536*30</f>
        <v>1843.2</v>
      </c>
      <c r="P536" s="33">
        <f>Ocupacao_Calendario!M536*C536*31</f>
        <v>1368.96</v>
      </c>
      <c r="Q536" s="33">
        <f t="shared" si="1"/>
        <v>18889.6</v>
      </c>
      <c r="R536" s="37" t="str">
        <f>IFS(D536=2,vacation_home_main_costs!$M$2,D536=3,vacation_home_main_costs!$M$3,D536=4,vacation_home_main_costs!$M$4,D536=5,vacation_home_main_costs!$M$5,D536=6,vacation_home_main_costs!$M$6)</f>
        <v>#N/A</v>
      </c>
      <c r="S536" s="38" t="s">
        <v>55</v>
      </c>
      <c r="T536" s="34" t="str">
        <f t="shared" si="3"/>
        <v>Lucro</v>
      </c>
    </row>
    <row r="537" ht="12.75" customHeight="1">
      <c r="A537" s="8">
        <v>1.7775379E7</v>
      </c>
      <c r="B537" s="30" t="s">
        <v>581</v>
      </c>
      <c r="C537" s="11">
        <v>85.0</v>
      </c>
      <c r="D537" s="24">
        <v>3.0</v>
      </c>
      <c r="E537" s="33">
        <f>Ocupacao_Calendario!B537*C537*31</f>
        <v>1660.05</v>
      </c>
      <c r="F537" s="33">
        <f>Ocupacao_Calendario!C537*C537*28</f>
        <v>2261</v>
      </c>
      <c r="G537" s="33">
        <f>Ocupacao_Calendario!D537*C537*31</f>
        <v>1660.05</v>
      </c>
      <c r="H537" s="33">
        <f>Ocupacao_Calendario!E537*C537*30</f>
        <v>1479</v>
      </c>
      <c r="I537" s="33">
        <f>Ocupacao_Calendario!F537*C537*31</f>
        <v>2028.95</v>
      </c>
      <c r="J537" s="33">
        <f>Ocupacao_Calendario!G537*C537*30</f>
        <v>2448</v>
      </c>
      <c r="K537" s="33">
        <f>Ocupacao_Calendario!H537*C537*31</f>
        <v>2371.5</v>
      </c>
      <c r="L537" s="33">
        <f>Ocupacao_Calendario!I537*C537*31</f>
        <v>2503.25</v>
      </c>
      <c r="M537" s="33">
        <f>Ocupacao_Calendario!J537*C537*30</f>
        <v>1887</v>
      </c>
      <c r="N537" s="33">
        <f>Ocupacao_Calendario!K537*C537*31</f>
        <v>2292.45</v>
      </c>
      <c r="O537" s="33">
        <f>Ocupacao_Calendario!L537*C537*30</f>
        <v>2218.5</v>
      </c>
      <c r="P537" s="33">
        <f>Ocupacao_Calendario!M537*C537*31</f>
        <v>2213.4</v>
      </c>
      <c r="Q537" s="33">
        <f t="shared" si="1"/>
        <v>25023.15</v>
      </c>
      <c r="R537" s="33">
        <f>IFS(D537=2,vacation_home_main_costs!$M$2,D537=3,vacation_home_main_costs!$M$3,D537=4,vacation_home_main_costs!$M$4,D537=5,vacation_home_main_costs!$M$5,D537=6,vacation_home_main_costs!$M$6)</f>
        <v>34800</v>
      </c>
      <c r="S537" s="33">
        <f t="shared" ref="S537:S538" si="31">Q537-R537</f>
        <v>-9776.85</v>
      </c>
      <c r="T537" s="34" t="str">
        <f t="shared" si="3"/>
        <v>Prejuizo</v>
      </c>
    </row>
    <row r="538" ht="12.75" customHeight="1">
      <c r="A538" s="8">
        <v>1.7827575E7</v>
      </c>
      <c r="B538" s="30" t="s">
        <v>582</v>
      </c>
      <c r="C538" s="11">
        <v>160.0</v>
      </c>
      <c r="D538" s="24">
        <v>5.0</v>
      </c>
      <c r="E538" s="33">
        <f>Ocupacao_Calendario!B538*C538*31</f>
        <v>4216</v>
      </c>
      <c r="F538" s="33">
        <f>Ocupacao_Calendario!C538*C538*28</f>
        <v>3584</v>
      </c>
      <c r="G538" s="33">
        <f>Ocupacao_Calendario!D538*C538*31</f>
        <v>2976</v>
      </c>
      <c r="H538" s="33">
        <f>Ocupacao_Calendario!E538*C538*30</f>
        <v>2976</v>
      </c>
      <c r="I538" s="33">
        <f>Ocupacao_Calendario!F538*C538*31</f>
        <v>4116.8</v>
      </c>
      <c r="J538" s="33">
        <f>Ocupacao_Calendario!G538*C538*30</f>
        <v>4320</v>
      </c>
      <c r="K538" s="33">
        <f>Ocupacao_Calendario!H538*C538*31</f>
        <v>4910.4</v>
      </c>
      <c r="L538" s="33">
        <f>Ocupacao_Calendario!I538*C538*31</f>
        <v>3422.4</v>
      </c>
      <c r="M538" s="33">
        <f>Ocupacao_Calendario!J538*C538*30</f>
        <v>4176</v>
      </c>
      <c r="N538" s="33">
        <f>Ocupacao_Calendario!K538*C538*31</f>
        <v>3868.8</v>
      </c>
      <c r="O538" s="33">
        <f>Ocupacao_Calendario!L538*C538*30</f>
        <v>4032</v>
      </c>
      <c r="P538" s="33">
        <f>Ocupacao_Calendario!M538*C538*31</f>
        <v>4216</v>
      </c>
      <c r="Q538" s="33">
        <f t="shared" si="1"/>
        <v>46814.4</v>
      </c>
      <c r="R538" s="33">
        <f>IFS(D538=2,vacation_home_main_costs!$M$2,D538=3,vacation_home_main_costs!$M$3,D538=4,vacation_home_main_costs!$M$4,D538=5,vacation_home_main_costs!$M$5,D538=6,vacation_home_main_costs!$M$6)</f>
        <v>45400</v>
      </c>
      <c r="S538" s="33">
        <f t="shared" si="31"/>
        <v>1414.4</v>
      </c>
      <c r="T538" s="34" t="str">
        <f t="shared" si="3"/>
        <v>Lucro</v>
      </c>
    </row>
    <row r="539" ht="12.75" customHeight="1">
      <c r="A539" s="8">
        <v>1.7986541E7</v>
      </c>
      <c r="B539" s="30" t="s">
        <v>583</v>
      </c>
      <c r="C539" s="11">
        <v>50.0</v>
      </c>
      <c r="D539" s="24">
        <v>1.0</v>
      </c>
      <c r="E539" s="33">
        <f>Ocupacao_Calendario!B539*C539*31</f>
        <v>1333</v>
      </c>
      <c r="F539" s="33">
        <f>Ocupacao_Calendario!C539*C539*28</f>
        <v>1148</v>
      </c>
      <c r="G539" s="33">
        <f>Ocupacao_Calendario!D539*C539*31</f>
        <v>759.5</v>
      </c>
      <c r="H539" s="33">
        <f>Ocupacao_Calendario!E539*C539*30</f>
        <v>765</v>
      </c>
      <c r="I539" s="33">
        <f>Ocupacao_Calendario!F539*C539*31</f>
        <v>1147</v>
      </c>
      <c r="J539" s="33">
        <f>Ocupacao_Calendario!G539*C539*30</f>
        <v>1170</v>
      </c>
      <c r="K539" s="33">
        <f>Ocupacao_Calendario!H539*C539*31</f>
        <v>1441.5</v>
      </c>
      <c r="L539" s="33">
        <f>Ocupacao_Calendario!I539*C539*31</f>
        <v>1054</v>
      </c>
      <c r="M539" s="33">
        <f>Ocupacao_Calendario!J539*C539*30</f>
        <v>1350</v>
      </c>
      <c r="N539" s="33">
        <f>Ocupacao_Calendario!K539*C539*31</f>
        <v>1503.5</v>
      </c>
      <c r="O539" s="33">
        <f>Ocupacao_Calendario!L539*C539*30</f>
        <v>1470</v>
      </c>
      <c r="P539" s="33">
        <f>Ocupacao_Calendario!M539*C539*31</f>
        <v>1162.5</v>
      </c>
      <c r="Q539" s="33">
        <f t="shared" si="1"/>
        <v>14304</v>
      </c>
      <c r="R539" s="37" t="str">
        <f>IFS(D539=2,vacation_home_main_costs!$M$2,D539=3,vacation_home_main_costs!$M$3,D539=4,vacation_home_main_costs!$M$4,D539=5,vacation_home_main_costs!$M$5,D539=6,vacation_home_main_costs!$M$6)</f>
        <v>#N/A</v>
      </c>
      <c r="S539" s="38" t="s">
        <v>55</v>
      </c>
      <c r="T539" s="34" t="str">
        <f t="shared" si="3"/>
        <v>Lucro</v>
      </c>
    </row>
    <row r="540" ht="12.75" customHeight="1">
      <c r="A540" s="8">
        <v>1.8398048E7</v>
      </c>
      <c r="B540" s="30" t="s">
        <v>584</v>
      </c>
      <c r="C540" s="11">
        <v>240.0</v>
      </c>
      <c r="D540" s="24">
        <v>6.0</v>
      </c>
      <c r="E540" s="33">
        <f>Ocupacao_Calendario!B540*C540*31</f>
        <v>4836</v>
      </c>
      <c r="F540" s="33">
        <f>Ocupacao_Calendario!C540*C540*28</f>
        <v>5577.6</v>
      </c>
      <c r="G540" s="33">
        <f>Ocupacao_Calendario!D540*C540*31</f>
        <v>4240.8</v>
      </c>
      <c r="H540" s="33">
        <f>Ocupacao_Calendario!E540*C540*30</f>
        <v>3816</v>
      </c>
      <c r="I540" s="33">
        <f>Ocupacao_Calendario!F540*C540*31</f>
        <v>4315.2</v>
      </c>
      <c r="J540" s="33">
        <f>Ocupacao_Calendario!G540*C540*30</f>
        <v>5976</v>
      </c>
      <c r="K540" s="33">
        <f>Ocupacao_Calendario!H540*C540*31</f>
        <v>6621.6</v>
      </c>
      <c r="L540" s="33">
        <f>Ocupacao_Calendario!I540*C540*31</f>
        <v>6770.4</v>
      </c>
      <c r="M540" s="33">
        <f>Ocupacao_Calendario!J540*C540*30</f>
        <v>5832</v>
      </c>
      <c r="N540" s="33">
        <f>Ocupacao_Calendario!K540*C540*31</f>
        <v>6249.6</v>
      </c>
      <c r="O540" s="33">
        <f>Ocupacao_Calendario!L540*C540*30</f>
        <v>7056</v>
      </c>
      <c r="P540" s="33">
        <f>Ocupacao_Calendario!M540*C540*31</f>
        <v>5580</v>
      </c>
      <c r="Q540" s="33">
        <f t="shared" si="1"/>
        <v>66871.2</v>
      </c>
      <c r="R540" s="33">
        <f>IFS(D540=2,vacation_home_main_costs!$M$2,D540=3,vacation_home_main_costs!$M$3,D540=4,vacation_home_main_costs!$M$4,D540=5,vacation_home_main_costs!$M$5,D540=6,vacation_home_main_costs!$M$6)</f>
        <v>51900</v>
      </c>
      <c r="S540" s="33">
        <f>Q540-R540</f>
        <v>14971.2</v>
      </c>
      <c r="T540" s="34" t="str">
        <f t="shared" si="3"/>
        <v>Lucro</v>
      </c>
    </row>
    <row r="541" ht="12.75" customHeight="1">
      <c r="A541" s="8">
        <v>1.8561121E7</v>
      </c>
      <c r="B541" s="30" t="s">
        <v>585</v>
      </c>
      <c r="C541" s="11">
        <v>59.0</v>
      </c>
      <c r="D541" s="24" t="s">
        <v>57</v>
      </c>
      <c r="E541" s="33">
        <f>Ocupacao_Calendario!B541*C541*31</f>
        <v>1792.42</v>
      </c>
      <c r="F541" s="33">
        <f>Ocupacao_Calendario!C541*C541*28</f>
        <v>1272.04</v>
      </c>
      <c r="G541" s="33">
        <f>Ocupacao_Calendario!D541*C541*31</f>
        <v>1262.01</v>
      </c>
      <c r="H541" s="33">
        <f>Ocupacao_Calendario!E541*C541*30</f>
        <v>955.8</v>
      </c>
      <c r="I541" s="33">
        <f>Ocupacao_Calendario!F541*C541*31</f>
        <v>749.89</v>
      </c>
      <c r="J541" s="33">
        <f>Ocupacao_Calendario!G541*C541*30</f>
        <v>1593</v>
      </c>
      <c r="K541" s="33">
        <f>Ocupacao_Calendario!H541*C541*31</f>
        <v>1426.62</v>
      </c>
      <c r="L541" s="33">
        <f>Ocupacao_Calendario!I541*C541*31</f>
        <v>1664.39</v>
      </c>
      <c r="M541" s="33">
        <f>Ocupacao_Calendario!J541*C541*30</f>
        <v>1752.3</v>
      </c>
      <c r="N541" s="33">
        <f>Ocupacao_Calendario!K541*C541*31</f>
        <v>1499.78</v>
      </c>
      <c r="O541" s="33">
        <f>Ocupacao_Calendario!L541*C541*30</f>
        <v>1699.2</v>
      </c>
      <c r="P541" s="33">
        <f>Ocupacao_Calendario!M541*C541*31</f>
        <v>1499.78</v>
      </c>
      <c r="Q541" s="33">
        <f t="shared" si="1"/>
        <v>17167.23</v>
      </c>
      <c r="R541" s="37" t="str">
        <f>IFS(D541=2,vacation_home_main_costs!$M$2,D541=3,vacation_home_main_costs!$M$3,D541=4,vacation_home_main_costs!$M$4,D541=5,vacation_home_main_costs!$M$5,D541=6,vacation_home_main_costs!$M$6)</f>
        <v>#N/A</v>
      </c>
      <c r="S541" s="38" t="s">
        <v>55</v>
      </c>
      <c r="T541" s="34" t="str">
        <f t="shared" si="3"/>
        <v>Lucro</v>
      </c>
    </row>
    <row r="542" ht="12.75" customHeight="1">
      <c r="A542" s="8">
        <v>1.8809463E7</v>
      </c>
      <c r="B542" s="30" t="s">
        <v>586</v>
      </c>
      <c r="C542" s="11">
        <v>207.0</v>
      </c>
      <c r="D542" s="24">
        <v>7.0</v>
      </c>
      <c r="E542" s="33">
        <f>Ocupacao_Calendario!B542*C542*31</f>
        <v>4042.71</v>
      </c>
      <c r="F542" s="33">
        <f>Ocupacao_Calendario!C542*C542*28</f>
        <v>4462.92</v>
      </c>
      <c r="G542" s="33">
        <f>Ocupacao_Calendario!D542*C542*31</f>
        <v>4620.24</v>
      </c>
      <c r="H542" s="33">
        <f>Ocupacao_Calendario!E542*C542*30</f>
        <v>3601.8</v>
      </c>
      <c r="I542" s="33">
        <f>Ocupacao_Calendario!F542*C542*31</f>
        <v>3529.35</v>
      </c>
      <c r="J542" s="33">
        <f>Ocupacao_Calendario!G542*C542*30</f>
        <v>4781.7</v>
      </c>
      <c r="K542" s="33">
        <f>Ocupacao_Calendario!H542*C542*31</f>
        <v>4941.09</v>
      </c>
      <c r="L542" s="33">
        <f>Ocupacao_Calendario!I542*C542*31</f>
        <v>4556.07</v>
      </c>
      <c r="M542" s="33">
        <f>Ocupacao_Calendario!J542*C542*30</f>
        <v>4781.7</v>
      </c>
      <c r="N542" s="33">
        <f>Ocupacao_Calendario!K542*C542*31</f>
        <v>6031.98</v>
      </c>
      <c r="O542" s="33">
        <f>Ocupacao_Calendario!L542*C542*30</f>
        <v>5526.9</v>
      </c>
      <c r="P542" s="33">
        <f>Ocupacao_Calendario!M542*C542*31</f>
        <v>5261.94</v>
      </c>
      <c r="Q542" s="33">
        <f t="shared" si="1"/>
        <v>56138.4</v>
      </c>
      <c r="R542" s="37" t="str">
        <f>IFS(D542=2,vacation_home_main_costs!$M$2,D542=3,vacation_home_main_costs!$M$3,D542=4,vacation_home_main_costs!$M$4,D542=5,vacation_home_main_costs!$M$5,D542=6,vacation_home_main_costs!$M$6)</f>
        <v>#N/A</v>
      </c>
      <c r="S542" s="38" t="s">
        <v>55</v>
      </c>
      <c r="T542" s="34" t="str">
        <f t="shared" si="3"/>
        <v>Lucro</v>
      </c>
    </row>
    <row r="543" ht="12.75" customHeight="1">
      <c r="A543" s="8">
        <v>1.8854613E7</v>
      </c>
      <c r="B543" s="30" t="s">
        <v>587</v>
      </c>
      <c r="C543" s="11">
        <v>99.0</v>
      </c>
      <c r="D543" s="24">
        <v>1.0</v>
      </c>
      <c r="E543" s="33">
        <f>Ocupacao_Calendario!B543*C543*31</f>
        <v>1872.09</v>
      </c>
      <c r="F543" s="33">
        <f>Ocupacao_Calendario!C543*C543*28</f>
        <v>2162.16</v>
      </c>
      <c r="G543" s="33">
        <f>Ocupacao_Calendario!D543*C543*31</f>
        <v>1534.5</v>
      </c>
      <c r="H543" s="33">
        <f>Ocupacao_Calendario!E543*C543*30</f>
        <v>1989.9</v>
      </c>
      <c r="I543" s="33">
        <f>Ocupacao_Calendario!F543*C543*31</f>
        <v>2086.92</v>
      </c>
      <c r="J543" s="33">
        <f>Ocupacao_Calendario!G543*C543*30</f>
        <v>2673</v>
      </c>
      <c r="K543" s="33">
        <f>Ocupacao_Calendario!H543*C543*31</f>
        <v>2455.2</v>
      </c>
      <c r="L543" s="33">
        <f>Ocupacao_Calendario!I543*C543*31</f>
        <v>2240.37</v>
      </c>
      <c r="M543" s="33">
        <f>Ocupacao_Calendario!J543*C543*30</f>
        <v>2346.3</v>
      </c>
      <c r="N543" s="33">
        <f>Ocupacao_Calendario!K543*C543*31</f>
        <v>2577.96</v>
      </c>
      <c r="O543" s="33">
        <f>Ocupacao_Calendario!L543*C543*30</f>
        <v>2435.4</v>
      </c>
      <c r="P543" s="33">
        <f>Ocupacao_Calendario!M543*C543*31</f>
        <v>2086.92</v>
      </c>
      <c r="Q543" s="33">
        <f t="shared" si="1"/>
        <v>26460.72</v>
      </c>
      <c r="R543" s="37" t="str">
        <f>IFS(D543=2,vacation_home_main_costs!$M$2,D543=3,vacation_home_main_costs!$M$3,D543=4,vacation_home_main_costs!$M$4,D543=5,vacation_home_main_costs!$M$5,D543=6,vacation_home_main_costs!$M$6)</f>
        <v>#N/A</v>
      </c>
      <c r="S543" s="38" t="s">
        <v>55</v>
      </c>
      <c r="T543" s="34" t="str">
        <f t="shared" si="3"/>
        <v>Lucro</v>
      </c>
    </row>
    <row r="544" ht="12.75" customHeight="1">
      <c r="A544" s="8">
        <v>1.8882626E7</v>
      </c>
      <c r="B544" s="30" t="s">
        <v>588</v>
      </c>
      <c r="C544" s="11">
        <v>84.0</v>
      </c>
      <c r="D544" s="24">
        <v>2.0</v>
      </c>
      <c r="E544" s="33">
        <f>Ocupacao_Calendario!B544*C544*31</f>
        <v>2135.28</v>
      </c>
      <c r="F544" s="33">
        <f>Ocupacao_Calendario!C544*C544*28</f>
        <v>2022.72</v>
      </c>
      <c r="G544" s="33">
        <f>Ocupacao_Calendario!D544*C544*31</f>
        <v>1432.2</v>
      </c>
      <c r="H544" s="33">
        <f>Ocupacao_Calendario!E544*C544*30</f>
        <v>1764</v>
      </c>
      <c r="I544" s="33">
        <f>Ocupacao_Calendario!F544*C544*31</f>
        <v>1041.6</v>
      </c>
      <c r="J544" s="33">
        <f>Ocupacao_Calendario!G544*C544*30</f>
        <v>1663.2</v>
      </c>
      <c r="K544" s="33">
        <f>Ocupacao_Calendario!H544*C544*31</f>
        <v>2005.08</v>
      </c>
      <c r="L544" s="33">
        <f>Ocupacao_Calendario!I544*C544*31</f>
        <v>2135.28</v>
      </c>
      <c r="M544" s="33">
        <f>Ocupacao_Calendario!J544*C544*30</f>
        <v>2242.8</v>
      </c>
      <c r="N544" s="33">
        <f>Ocupacao_Calendario!K544*C544*31</f>
        <v>2604</v>
      </c>
      <c r="O544" s="33">
        <f>Ocupacao_Calendario!L544*C544*30</f>
        <v>2217.6</v>
      </c>
      <c r="P544" s="33">
        <f>Ocupacao_Calendario!M544*C544*31</f>
        <v>2577.96</v>
      </c>
      <c r="Q544" s="33">
        <f t="shared" si="1"/>
        <v>23841.72</v>
      </c>
      <c r="R544" s="33">
        <f>IFS(D544=2,vacation_home_main_costs!$M$2,D544=3,vacation_home_main_costs!$M$3,D544=4,vacation_home_main_costs!$M$4,D544=5,vacation_home_main_costs!$M$5,D544=6,vacation_home_main_costs!$M$6)</f>
        <v>31100</v>
      </c>
      <c r="S544" s="33">
        <f>Q544-R544</f>
        <v>-7258.28</v>
      </c>
      <c r="T544" s="34" t="str">
        <f t="shared" si="3"/>
        <v>Prejuizo</v>
      </c>
    </row>
    <row r="545" ht="12.75" customHeight="1">
      <c r="A545" s="8">
        <v>1.9068754E7</v>
      </c>
      <c r="B545" s="30" t="s">
        <v>589</v>
      </c>
      <c r="C545" s="11">
        <v>78.0</v>
      </c>
      <c r="D545" s="24">
        <v>1.0</v>
      </c>
      <c r="E545" s="33">
        <f>Ocupacao_Calendario!B545*C545*31</f>
        <v>1886.04</v>
      </c>
      <c r="F545" s="33">
        <f>Ocupacao_Calendario!C545*C545*28</f>
        <v>2096.64</v>
      </c>
      <c r="G545" s="33">
        <f>Ocupacao_Calendario!D545*C545*31</f>
        <v>1354.08</v>
      </c>
      <c r="H545" s="33">
        <f>Ocupacao_Calendario!E545*C545*30</f>
        <v>2035.8</v>
      </c>
      <c r="I545" s="33">
        <f>Ocupacao_Calendario!F545*C545*31</f>
        <v>1547.52</v>
      </c>
      <c r="J545" s="33">
        <f>Ocupacao_Calendario!G545*C545*30</f>
        <v>2129.4</v>
      </c>
      <c r="K545" s="33">
        <f>Ocupacao_Calendario!H545*C545*31</f>
        <v>2200.38</v>
      </c>
      <c r="L545" s="33">
        <f>Ocupacao_Calendario!I545*C545*31</f>
        <v>1692.6</v>
      </c>
      <c r="M545" s="33">
        <f>Ocupacao_Calendario!J545*C545*30</f>
        <v>2106</v>
      </c>
      <c r="N545" s="33">
        <f>Ocupacao_Calendario!K545*C545*31</f>
        <v>2345.46</v>
      </c>
      <c r="O545" s="33">
        <f>Ocupacao_Calendario!L545*C545*30</f>
        <v>2293.2</v>
      </c>
      <c r="P545" s="33">
        <f>Ocupacao_Calendario!M545*C545*31</f>
        <v>1644.24</v>
      </c>
      <c r="Q545" s="33">
        <f t="shared" si="1"/>
        <v>23331.36</v>
      </c>
      <c r="R545" s="37" t="str">
        <f>IFS(D545=2,vacation_home_main_costs!$M$2,D545=3,vacation_home_main_costs!$M$3,D545=4,vacation_home_main_costs!$M$4,D545=5,vacation_home_main_costs!$M$5,D545=6,vacation_home_main_costs!$M$6)</f>
        <v>#N/A</v>
      </c>
      <c r="S545" s="38" t="s">
        <v>55</v>
      </c>
      <c r="T545" s="34" t="str">
        <f t="shared" si="3"/>
        <v>Lucro</v>
      </c>
    </row>
    <row r="546" ht="12.75" customHeight="1">
      <c r="A546" s="8">
        <v>1.9138964E7</v>
      </c>
      <c r="B546" s="30" t="s">
        <v>590</v>
      </c>
      <c r="C546" s="11">
        <v>59.0</v>
      </c>
      <c r="D546" s="24">
        <v>1.0</v>
      </c>
      <c r="E546" s="33">
        <f>Ocupacao_Calendario!B546*C546*31</f>
        <v>1518.07</v>
      </c>
      <c r="F546" s="33">
        <f>Ocupacao_Calendario!C546*C546*28</f>
        <v>1404.2</v>
      </c>
      <c r="G546" s="33">
        <f>Ocupacao_Calendario!D546*C546*31</f>
        <v>1188.85</v>
      </c>
      <c r="H546" s="33">
        <f>Ocupacao_Calendario!E546*C546*30</f>
        <v>1539.9</v>
      </c>
      <c r="I546" s="33">
        <f>Ocupacao_Calendario!F546*C546*31</f>
        <v>896.21</v>
      </c>
      <c r="J546" s="33">
        <f>Ocupacao_Calendario!G546*C546*30</f>
        <v>1575.3</v>
      </c>
      <c r="K546" s="33">
        <f>Ocupacao_Calendario!H546*C546*31</f>
        <v>1298.59</v>
      </c>
      <c r="L546" s="33">
        <f>Ocupacao_Calendario!I546*C546*31</f>
        <v>1262.01</v>
      </c>
      <c r="M546" s="33">
        <f>Ocupacao_Calendario!J546*C546*30</f>
        <v>1469.1</v>
      </c>
      <c r="N546" s="33">
        <f>Ocupacao_Calendario!K546*C546*31</f>
        <v>1536.36</v>
      </c>
      <c r="O546" s="33">
        <f>Ocupacao_Calendario!L546*C546*30</f>
        <v>1256.7</v>
      </c>
      <c r="P546" s="33">
        <f>Ocupacao_Calendario!M546*C546*31</f>
        <v>1463.2</v>
      </c>
      <c r="Q546" s="33">
        <f t="shared" si="1"/>
        <v>16408.49</v>
      </c>
      <c r="R546" s="37" t="str">
        <f>IFS(D546=2,vacation_home_main_costs!$M$2,D546=3,vacation_home_main_costs!$M$3,D546=4,vacation_home_main_costs!$M$4,D546=5,vacation_home_main_costs!$M$5,D546=6,vacation_home_main_costs!$M$6)</f>
        <v>#N/A</v>
      </c>
      <c r="S546" s="38" t="s">
        <v>55</v>
      </c>
      <c r="T546" s="34" t="str">
        <f t="shared" si="3"/>
        <v>Lucro</v>
      </c>
    </row>
    <row r="547" ht="12.75" customHeight="1">
      <c r="A547" s="8">
        <v>1.9264153E7</v>
      </c>
      <c r="B547" s="30" t="s">
        <v>591</v>
      </c>
      <c r="C547" s="11">
        <v>135.0</v>
      </c>
      <c r="D547" s="24">
        <v>4.0</v>
      </c>
      <c r="E547" s="33">
        <f>Ocupacao_Calendario!B547*C547*31</f>
        <v>4101.3</v>
      </c>
      <c r="F547" s="33">
        <f>Ocupacao_Calendario!C547*C547*28</f>
        <v>3742.2</v>
      </c>
      <c r="G547" s="33">
        <f>Ocupacao_Calendario!D547*C547*31</f>
        <v>2092.5</v>
      </c>
      <c r="H547" s="33">
        <f>Ocupacao_Calendario!E547*C547*30</f>
        <v>2592</v>
      </c>
      <c r="I547" s="33">
        <f>Ocupacao_Calendario!F547*C547*31</f>
        <v>2008.8</v>
      </c>
      <c r="J547" s="33">
        <f>Ocupacao_Calendario!G547*C547*30</f>
        <v>3969</v>
      </c>
      <c r="K547" s="33">
        <f>Ocupacao_Calendario!H547*C547*31</f>
        <v>3850.2</v>
      </c>
      <c r="L547" s="33">
        <f>Ocupacao_Calendario!I547*C547*31</f>
        <v>3264.3</v>
      </c>
      <c r="M547" s="33">
        <f>Ocupacao_Calendario!J547*C547*30</f>
        <v>3685.5</v>
      </c>
      <c r="N547" s="33">
        <f>Ocupacao_Calendario!K547*C547*31</f>
        <v>3180.6</v>
      </c>
      <c r="O547" s="33">
        <f>Ocupacao_Calendario!L547*C547*30</f>
        <v>3280.5</v>
      </c>
      <c r="P547" s="33">
        <f>Ocupacao_Calendario!M547*C547*31</f>
        <v>3557.25</v>
      </c>
      <c r="Q547" s="33">
        <f t="shared" si="1"/>
        <v>39324.15</v>
      </c>
      <c r="R547" s="33">
        <f>IFS(D547=2,vacation_home_main_costs!$M$2,D547=3,vacation_home_main_costs!$M$3,D547=4,vacation_home_main_costs!$M$4,D547=5,vacation_home_main_costs!$M$5,D547=6,vacation_home_main_costs!$M$6)</f>
        <v>40660</v>
      </c>
      <c r="S547" s="33">
        <f t="shared" ref="S547:S549" si="32">Q547-R547</f>
        <v>-1335.85</v>
      </c>
      <c r="T547" s="34" t="str">
        <f t="shared" si="3"/>
        <v>Prejuizo</v>
      </c>
    </row>
    <row r="548" ht="12.75" customHeight="1">
      <c r="A548" s="8">
        <v>1.9483578E7</v>
      </c>
      <c r="B548" s="30" t="s">
        <v>592</v>
      </c>
      <c r="C548" s="11">
        <v>90.0</v>
      </c>
      <c r="D548" s="24">
        <v>3.0</v>
      </c>
      <c r="E548" s="33">
        <f>Ocupacao_Calendario!B548*C548*31</f>
        <v>2287.8</v>
      </c>
      <c r="F548" s="33">
        <f>Ocupacao_Calendario!C548*C548*28</f>
        <v>2142</v>
      </c>
      <c r="G548" s="33">
        <f>Ocupacao_Calendario!D548*C548*31</f>
        <v>1367.1</v>
      </c>
      <c r="H548" s="33">
        <f>Ocupacao_Calendario!E548*C548*30</f>
        <v>1566</v>
      </c>
      <c r="I548" s="33">
        <f>Ocupacao_Calendario!F548*C548*31</f>
        <v>1674</v>
      </c>
      <c r="J548" s="33">
        <f>Ocupacao_Calendario!G548*C548*30</f>
        <v>2646</v>
      </c>
      <c r="K548" s="33">
        <f>Ocupacao_Calendario!H548*C548*31</f>
        <v>2790</v>
      </c>
      <c r="L548" s="33">
        <f>Ocupacao_Calendario!I548*C548*31</f>
        <v>2315.7</v>
      </c>
      <c r="M548" s="33">
        <f>Ocupacao_Calendario!J548*C548*30</f>
        <v>1998</v>
      </c>
      <c r="N548" s="33">
        <f>Ocupacao_Calendario!K548*C548*31</f>
        <v>1980.9</v>
      </c>
      <c r="O548" s="33">
        <f>Ocupacao_Calendario!L548*C548*30</f>
        <v>2619</v>
      </c>
      <c r="P548" s="33">
        <f>Ocupacao_Calendario!M548*C548*31</f>
        <v>2566.8</v>
      </c>
      <c r="Q548" s="33">
        <f t="shared" si="1"/>
        <v>25953.3</v>
      </c>
      <c r="R548" s="33">
        <f>IFS(D548=2,vacation_home_main_costs!$M$2,D548=3,vacation_home_main_costs!$M$3,D548=4,vacation_home_main_costs!$M$4,D548=5,vacation_home_main_costs!$M$5,D548=6,vacation_home_main_costs!$M$6)</f>
        <v>34800</v>
      </c>
      <c r="S548" s="33">
        <f t="shared" si="32"/>
        <v>-8846.7</v>
      </c>
      <c r="T548" s="34" t="str">
        <f t="shared" si="3"/>
        <v>Prejuizo</v>
      </c>
    </row>
    <row r="549" ht="12.75" customHeight="1">
      <c r="A549" s="8">
        <v>1.9554226E7</v>
      </c>
      <c r="B549" s="30" t="s">
        <v>593</v>
      </c>
      <c r="C549" s="11">
        <v>180.0</v>
      </c>
      <c r="D549" s="24">
        <v>4.0</v>
      </c>
      <c r="E549" s="33">
        <f>Ocupacao_Calendario!B549*C549*31</f>
        <v>5077.8</v>
      </c>
      <c r="F549" s="33">
        <f>Ocupacao_Calendario!C549*C549*28</f>
        <v>4586.4</v>
      </c>
      <c r="G549" s="33">
        <f>Ocupacao_Calendario!D549*C549*31</f>
        <v>4575.6</v>
      </c>
      <c r="H549" s="33">
        <f>Ocupacao_Calendario!E549*C549*30</f>
        <v>4536</v>
      </c>
      <c r="I549" s="33">
        <f>Ocupacao_Calendario!F549*C549*31</f>
        <v>3738.6</v>
      </c>
      <c r="J549" s="33">
        <f>Ocupacao_Calendario!G549*C549*30</f>
        <v>3510</v>
      </c>
      <c r="K549" s="33">
        <f>Ocupacao_Calendario!H549*C549*31</f>
        <v>4743</v>
      </c>
      <c r="L549" s="33">
        <f>Ocupacao_Calendario!I549*C549*31</f>
        <v>3794.4</v>
      </c>
      <c r="M549" s="33">
        <f>Ocupacao_Calendario!J549*C549*30</f>
        <v>4860</v>
      </c>
      <c r="N549" s="33">
        <f>Ocupacao_Calendario!K549*C549*31</f>
        <v>5245.2</v>
      </c>
      <c r="O549" s="33">
        <f>Ocupacao_Calendario!L549*C549*30</f>
        <v>5346</v>
      </c>
      <c r="P549" s="33">
        <f>Ocupacao_Calendario!M549*C549*31</f>
        <v>4575.6</v>
      </c>
      <c r="Q549" s="33">
        <f t="shared" si="1"/>
        <v>54588.6</v>
      </c>
      <c r="R549" s="33">
        <f>IFS(D549=2,vacation_home_main_costs!$M$2,D549=3,vacation_home_main_costs!$M$3,D549=4,vacation_home_main_costs!$M$4,D549=5,vacation_home_main_costs!$M$5,D549=6,vacation_home_main_costs!$M$6)</f>
        <v>40660</v>
      </c>
      <c r="S549" s="33">
        <f t="shared" si="32"/>
        <v>13928.6</v>
      </c>
      <c r="T549" s="34" t="str">
        <f t="shared" si="3"/>
        <v>Lucro</v>
      </c>
    </row>
    <row r="550" ht="12.75" customHeight="1">
      <c r="A550" s="8">
        <v>1.9573599E7</v>
      </c>
      <c r="B550" s="30" t="s">
        <v>594</v>
      </c>
      <c r="C550" s="11">
        <v>57.0</v>
      </c>
      <c r="D550" s="24" t="s">
        <v>57</v>
      </c>
      <c r="E550" s="33">
        <f>Ocupacao_Calendario!B550*C550*31</f>
        <v>1484.28</v>
      </c>
      <c r="F550" s="33">
        <f>Ocupacao_Calendario!C550*C550*28</f>
        <v>1165.08</v>
      </c>
      <c r="G550" s="33">
        <f>Ocupacao_Calendario!D550*C550*31</f>
        <v>742.14</v>
      </c>
      <c r="H550" s="33">
        <f>Ocupacao_Calendario!E550*C550*30</f>
        <v>1487.7</v>
      </c>
      <c r="I550" s="33">
        <f>Ocupacao_Calendario!F550*C550*31</f>
        <v>1378.26</v>
      </c>
      <c r="J550" s="33">
        <f>Ocupacao_Calendario!G550*C550*30</f>
        <v>1436.4</v>
      </c>
      <c r="K550" s="33">
        <f>Ocupacao_Calendario!H550*C550*31</f>
        <v>1448.94</v>
      </c>
      <c r="L550" s="33">
        <f>Ocupacao_Calendario!I550*C550*31</f>
        <v>1325.25</v>
      </c>
      <c r="M550" s="33">
        <f>Ocupacao_Calendario!J550*C550*30</f>
        <v>1556.1</v>
      </c>
      <c r="N550" s="33">
        <f>Ocupacao_Calendario!K550*C550*31</f>
        <v>1554.96</v>
      </c>
      <c r="O550" s="33">
        <f>Ocupacao_Calendario!L550*C550*30</f>
        <v>1675.8</v>
      </c>
      <c r="P550" s="33">
        <f>Ocupacao_Calendario!M550*C550*31</f>
        <v>1625.64</v>
      </c>
      <c r="Q550" s="33">
        <f t="shared" si="1"/>
        <v>16880.55</v>
      </c>
      <c r="R550" s="37" t="str">
        <f>IFS(D550=2,vacation_home_main_costs!$M$2,D550=3,vacation_home_main_costs!$M$3,D550=4,vacation_home_main_costs!$M$4,D550=5,vacation_home_main_costs!$M$5,D550=6,vacation_home_main_costs!$M$6)</f>
        <v>#N/A</v>
      </c>
      <c r="S550" s="38" t="s">
        <v>55</v>
      </c>
      <c r="T550" s="34" t="str">
        <f t="shared" si="3"/>
        <v>Lucro</v>
      </c>
    </row>
    <row r="551" ht="12.75" customHeight="1">
      <c r="A551" s="8">
        <v>1.9621956E7</v>
      </c>
      <c r="B551" s="30" t="s">
        <v>595</v>
      </c>
      <c r="C551" s="11">
        <v>55.0</v>
      </c>
      <c r="D551" s="24">
        <v>1.0</v>
      </c>
      <c r="E551" s="33">
        <f>Ocupacao_Calendario!B551*C551*31</f>
        <v>1585.65</v>
      </c>
      <c r="F551" s="33">
        <f>Ocupacao_Calendario!C551*C551*28</f>
        <v>1540</v>
      </c>
      <c r="G551" s="33">
        <f>Ocupacao_Calendario!D551*C551*31</f>
        <v>1159.4</v>
      </c>
      <c r="H551" s="33">
        <f>Ocupacao_Calendario!E551*C551*30</f>
        <v>1452</v>
      </c>
      <c r="I551" s="33">
        <f>Ocupacao_Calendario!F551*C551*31</f>
        <v>801.35</v>
      </c>
      <c r="J551" s="33">
        <f>Ocupacao_Calendario!G551*C551*30</f>
        <v>1386</v>
      </c>
      <c r="K551" s="33">
        <f>Ocupacao_Calendario!H551*C551*31</f>
        <v>1329.9</v>
      </c>
      <c r="L551" s="33">
        <f>Ocupacao_Calendario!I551*C551*31</f>
        <v>1670.9</v>
      </c>
      <c r="M551" s="33">
        <f>Ocupacao_Calendario!J551*C551*30</f>
        <v>1452</v>
      </c>
      <c r="N551" s="33">
        <f>Ocupacao_Calendario!K551*C551*31</f>
        <v>1483.35</v>
      </c>
      <c r="O551" s="33">
        <f>Ocupacao_Calendario!L551*C551*30</f>
        <v>1171.5</v>
      </c>
      <c r="P551" s="33">
        <f>Ocupacao_Calendario!M551*C551*31</f>
        <v>1619.75</v>
      </c>
      <c r="Q551" s="33">
        <f t="shared" si="1"/>
        <v>16651.8</v>
      </c>
      <c r="R551" s="37" t="str">
        <f>IFS(D551=2,vacation_home_main_costs!$M$2,D551=3,vacation_home_main_costs!$M$3,D551=4,vacation_home_main_costs!$M$4,D551=5,vacation_home_main_costs!$M$5,D551=6,vacation_home_main_costs!$M$6)</f>
        <v>#N/A</v>
      </c>
      <c r="S551" s="38" t="s">
        <v>55</v>
      </c>
      <c r="T551" s="34" t="str">
        <f t="shared" si="3"/>
        <v>Lucro</v>
      </c>
    </row>
    <row r="552" ht="12.75" customHeight="1">
      <c r="A552" s="8">
        <v>1.971398E7</v>
      </c>
      <c r="B552" s="30" t="s">
        <v>596</v>
      </c>
      <c r="C552" s="11">
        <v>100.0</v>
      </c>
      <c r="D552" s="24">
        <v>3.0</v>
      </c>
      <c r="E552" s="33">
        <f>Ocupacao_Calendario!B552*C552*31</f>
        <v>1891</v>
      </c>
      <c r="F552" s="33">
        <f>Ocupacao_Calendario!C552*C552*28</f>
        <v>2464</v>
      </c>
      <c r="G552" s="33">
        <f>Ocupacao_Calendario!D552*C552*31</f>
        <v>1829</v>
      </c>
      <c r="H552" s="33">
        <f>Ocupacao_Calendario!E552*C552*30</f>
        <v>1560</v>
      </c>
      <c r="I552" s="33">
        <f>Ocupacao_Calendario!F552*C552*31</f>
        <v>1426</v>
      </c>
      <c r="J552" s="33">
        <f>Ocupacao_Calendario!G552*C552*30</f>
        <v>2610</v>
      </c>
      <c r="K552" s="33">
        <f>Ocupacao_Calendario!H552*C552*31</f>
        <v>2387</v>
      </c>
      <c r="L552" s="33">
        <f>Ocupacao_Calendario!I552*C552*31</f>
        <v>2728</v>
      </c>
      <c r="M552" s="33">
        <f>Ocupacao_Calendario!J552*C552*30</f>
        <v>2910</v>
      </c>
      <c r="N552" s="33">
        <f>Ocupacao_Calendario!K552*C552*31</f>
        <v>3100</v>
      </c>
      <c r="O552" s="33">
        <f>Ocupacao_Calendario!L552*C552*30</f>
        <v>2610</v>
      </c>
      <c r="P552" s="33">
        <f>Ocupacao_Calendario!M552*C552*31</f>
        <v>2542</v>
      </c>
      <c r="Q552" s="33">
        <f t="shared" si="1"/>
        <v>28057</v>
      </c>
      <c r="R552" s="33">
        <f>IFS(D552=2,vacation_home_main_costs!$M$2,D552=3,vacation_home_main_costs!$M$3,D552=4,vacation_home_main_costs!$M$4,D552=5,vacation_home_main_costs!$M$5,D552=6,vacation_home_main_costs!$M$6)</f>
        <v>34800</v>
      </c>
      <c r="S552" s="33">
        <f t="shared" ref="S552:S554" si="33">Q552-R552</f>
        <v>-6743</v>
      </c>
      <c r="T552" s="34" t="str">
        <f t="shared" si="3"/>
        <v>Prejuizo</v>
      </c>
    </row>
    <row r="553" ht="12.75" customHeight="1">
      <c r="A553" s="8">
        <v>1.980055E7</v>
      </c>
      <c r="B553" s="30" t="s">
        <v>597</v>
      </c>
      <c r="C553" s="11">
        <v>125.0</v>
      </c>
      <c r="D553" s="24">
        <v>2.0</v>
      </c>
      <c r="E553" s="33">
        <f>Ocupacao_Calendario!B553*C553*31</f>
        <v>3138.75</v>
      </c>
      <c r="F553" s="33">
        <f>Ocupacao_Calendario!C553*C553*28</f>
        <v>2730</v>
      </c>
      <c r="G553" s="33">
        <f>Ocupacao_Calendario!D553*C553*31</f>
        <v>2208.75</v>
      </c>
      <c r="H553" s="33">
        <f>Ocupacao_Calendario!E553*C553*30</f>
        <v>2175</v>
      </c>
      <c r="I553" s="33">
        <f>Ocupacao_Calendario!F553*C553*31</f>
        <v>1666.25</v>
      </c>
      <c r="J553" s="33">
        <f>Ocupacao_Calendario!G553*C553*30</f>
        <v>3225</v>
      </c>
      <c r="K553" s="33">
        <f>Ocupacao_Calendario!H553*C553*31</f>
        <v>2906.25</v>
      </c>
      <c r="L553" s="33">
        <f>Ocupacao_Calendario!I553*C553*31</f>
        <v>2673.75</v>
      </c>
      <c r="M553" s="33">
        <f>Ocupacao_Calendario!J553*C553*30</f>
        <v>3487.5</v>
      </c>
      <c r="N553" s="33">
        <f>Ocupacao_Calendario!K553*C553*31</f>
        <v>3255</v>
      </c>
      <c r="O553" s="33">
        <f>Ocupacao_Calendario!L553*C553*30</f>
        <v>3037.5</v>
      </c>
      <c r="P553" s="33">
        <f>Ocupacao_Calendario!M553*C553*31</f>
        <v>3836.25</v>
      </c>
      <c r="Q553" s="33">
        <f t="shared" si="1"/>
        <v>34340</v>
      </c>
      <c r="R553" s="33">
        <f>IFS(D553=2,vacation_home_main_costs!$M$2,D553=3,vacation_home_main_costs!$M$3,D553=4,vacation_home_main_costs!$M$4,D553=5,vacation_home_main_costs!$M$5,D553=6,vacation_home_main_costs!$M$6)</f>
        <v>31100</v>
      </c>
      <c r="S553" s="33">
        <f t="shared" si="33"/>
        <v>3240</v>
      </c>
      <c r="T553" s="34" t="str">
        <f t="shared" si="3"/>
        <v>Lucro</v>
      </c>
    </row>
    <row r="554" ht="12.75" customHeight="1">
      <c r="A554" s="8">
        <v>1.9874111E7</v>
      </c>
      <c r="B554" s="30" t="s">
        <v>598</v>
      </c>
      <c r="C554" s="11">
        <v>109.0</v>
      </c>
      <c r="D554" s="24">
        <v>3.0</v>
      </c>
      <c r="E554" s="33">
        <f>Ocupacao_Calendario!B554*C554*31</f>
        <v>3108.68</v>
      </c>
      <c r="F554" s="33">
        <f>Ocupacao_Calendario!C554*C554*28</f>
        <v>2044.84</v>
      </c>
      <c r="G554" s="33">
        <f>Ocupacao_Calendario!D554*C554*31</f>
        <v>2399.09</v>
      </c>
      <c r="H554" s="33">
        <f>Ocupacao_Calendario!E554*C554*30</f>
        <v>2943</v>
      </c>
      <c r="I554" s="33">
        <f>Ocupacao_Calendario!F554*C554*31</f>
        <v>2297.72</v>
      </c>
      <c r="J554" s="33">
        <f>Ocupacao_Calendario!G554*C554*30</f>
        <v>2452.5</v>
      </c>
      <c r="K554" s="33">
        <f>Ocupacao_Calendario!H554*C554*31</f>
        <v>2635.62</v>
      </c>
      <c r="L554" s="33">
        <f>Ocupacao_Calendario!I554*C554*31</f>
        <v>3142.47</v>
      </c>
      <c r="M554" s="33">
        <f>Ocupacao_Calendario!J554*C554*30</f>
        <v>2517.9</v>
      </c>
      <c r="N554" s="33">
        <f>Ocupacao_Calendario!K554*C554*31</f>
        <v>2804.57</v>
      </c>
      <c r="O554" s="33">
        <f>Ocupacao_Calendario!L554*C554*30</f>
        <v>2681.4</v>
      </c>
      <c r="P554" s="33">
        <f>Ocupacao_Calendario!M554*C554*31</f>
        <v>3041.1</v>
      </c>
      <c r="Q554" s="33">
        <f t="shared" si="1"/>
        <v>32068.89</v>
      </c>
      <c r="R554" s="33">
        <f>IFS(D554=2,vacation_home_main_costs!$M$2,D554=3,vacation_home_main_costs!$M$3,D554=4,vacation_home_main_costs!$M$4,D554=5,vacation_home_main_costs!$M$5,D554=6,vacation_home_main_costs!$M$6)</f>
        <v>34800</v>
      </c>
      <c r="S554" s="33">
        <f t="shared" si="33"/>
        <v>-2731.11</v>
      </c>
      <c r="T554" s="34" t="str">
        <f t="shared" si="3"/>
        <v>Prejuizo</v>
      </c>
    </row>
    <row r="555" ht="12.75" customHeight="1">
      <c r="A555" s="8">
        <v>2.0605722E7</v>
      </c>
      <c r="B555" s="30" t="s">
        <v>599</v>
      </c>
      <c r="C555" s="11">
        <v>89.0</v>
      </c>
      <c r="D555" s="24">
        <v>1.0</v>
      </c>
      <c r="E555" s="33">
        <f>Ocupacao_Calendario!B555*C555*31</f>
        <v>2400.33</v>
      </c>
      <c r="F555" s="33">
        <f>Ocupacao_Calendario!C555*C555*28</f>
        <v>1694.56</v>
      </c>
      <c r="G555" s="33">
        <f>Ocupacao_Calendario!D555*C555*31</f>
        <v>1462.27</v>
      </c>
      <c r="H555" s="33">
        <f>Ocupacao_Calendario!E555*C555*30</f>
        <v>1415.1</v>
      </c>
      <c r="I555" s="33">
        <f>Ocupacao_Calendario!F555*C555*31</f>
        <v>1600.22</v>
      </c>
      <c r="J555" s="33">
        <f>Ocupacao_Calendario!G555*C555*30</f>
        <v>1922.4</v>
      </c>
      <c r="K555" s="33">
        <f>Ocupacao_Calendario!H555*C555*31</f>
        <v>2372.74</v>
      </c>
      <c r="L555" s="33">
        <f>Ocupacao_Calendario!I555*C555*31</f>
        <v>2289.97</v>
      </c>
      <c r="M555" s="33">
        <f>Ocupacao_Calendario!J555*C555*30</f>
        <v>2162.7</v>
      </c>
      <c r="N555" s="33">
        <f>Ocupacao_Calendario!K555*C555*31</f>
        <v>2152.02</v>
      </c>
      <c r="O555" s="33">
        <f>Ocupacao_Calendario!L555*C555*30</f>
        <v>2136</v>
      </c>
      <c r="P555" s="33">
        <f>Ocupacao_Calendario!M555*C555*31</f>
        <v>2483.1</v>
      </c>
      <c r="Q555" s="33">
        <f t="shared" si="1"/>
        <v>24091.41</v>
      </c>
      <c r="R555" s="37" t="str">
        <f>IFS(D555=2,vacation_home_main_costs!$M$2,D555=3,vacation_home_main_costs!$M$3,D555=4,vacation_home_main_costs!$M$4,D555=5,vacation_home_main_costs!$M$5,D555=6,vacation_home_main_costs!$M$6)</f>
        <v>#N/A</v>
      </c>
      <c r="S555" s="38" t="s">
        <v>55</v>
      </c>
      <c r="T555" s="34" t="str">
        <f t="shared" si="3"/>
        <v>Lucro</v>
      </c>
    </row>
    <row r="556" ht="12.75" customHeight="1">
      <c r="A556" s="8">
        <v>2.068119E7</v>
      </c>
      <c r="B556" s="30" t="s">
        <v>600</v>
      </c>
      <c r="C556" s="11">
        <v>240.0</v>
      </c>
      <c r="D556" s="24">
        <v>5.0</v>
      </c>
      <c r="E556" s="33">
        <f>Ocupacao_Calendario!B556*C556*31</f>
        <v>6324</v>
      </c>
      <c r="F556" s="33">
        <f>Ocupacao_Calendario!C556*C556*28</f>
        <v>4838.4</v>
      </c>
      <c r="G556" s="33">
        <f>Ocupacao_Calendario!D556*C556*31</f>
        <v>5208</v>
      </c>
      <c r="H556" s="33">
        <f>Ocupacao_Calendario!E556*C556*30</f>
        <v>5688</v>
      </c>
      <c r="I556" s="33">
        <f>Ocupacao_Calendario!F556*C556*31</f>
        <v>4389.6</v>
      </c>
      <c r="J556" s="33">
        <f>Ocupacao_Calendario!G556*C556*30</f>
        <v>6192</v>
      </c>
      <c r="K556" s="33">
        <f>Ocupacao_Calendario!H556*C556*31</f>
        <v>6919.2</v>
      </c>
      <c r="L556" s="33">
        <f>Ocupacao_Calendario!I556*C556*31</f>
        <v>6696</v>
      </c>
      <c r="M556" s="33">
        <f>Ocupacao_Calendario!J556*C556*30</f>
        <v>6192</v>
      </c>
      <c r="N556" s="33">
        <f>Ocupacao_Calendario!K556*C556*31</f>
        <v>6844.8</v>
      </c>
      <c r="O556" s="33">
        <f>Ocupacao_Calendario!L556*C556*30</f>
        <v>6840</v>
      </c>
      <c r="P556" s="33">
        <f>Ocupacao_Calendario!M556*C556*31</f>
        <v>5654.4</v>
      </c>
      <c r="Q556" s="33">
        <f t="shared" si="1"/>
        <v>71786.4</v>
      </c>
      <c r="R556" s="33">
        <f>IFS(D556=2,vacation_home_main_costs!$M$2,D556=3,vacation_home_main_costs!$M$3,D556=4,vacation_home_main_costs!$M$4,D556=5,vacation_home_main_costs!$M$5,D556=6,vacation_home_main_costs!$M$6)</f>
        <v>45400</v>
      </c>
      <c r="S556" s="33">
        <f t="shared" ref="S556:S558" si="34">Q556-R556</f>
        <v>26386.4</v>
      </c>
      <c r="T556" s="34" t="str">
        <f t="shared" si="3"/>
        <v>Lucro</v>
      </c>
    </row>
    <row r="557" ht="12.75" customHeight="1">
      <c r="A557" s="8">
        <v>2.0723951E7</v>
      </c>
      <c r="B557" s="30" t="s">
        <v>601</v>
      </c>
      <c r="C557" s="11">
        <v>161.0</v>
      </c>
      <c r="D557" s="24">
        <v>6.0</v>
      </c>
      <c r="E557" s="33">
        <f>Ocupacao_Calendario!B557*C557*31</f>
        <v>4791.36</v>
      </c>
      <c r="F557" s="33">
        <f>Ocupacao_Calendario!C557*C557*28</f>
        <v>3786.72</v>
      </c>
      <c r="G557" s="33">
        <f>Ocupacao_Calendario!D557*C557*31</f>
        <v>2196.04</v>
      </c>
      <c r="H557" s="33">
        <f>Ocupacao_Calendario!E557*C557*30</f>
        <v>3091.2</v>
      </c>
      <c r="I557" s="33">
        <f>Ocupacao_Calendario!F557*C557*31</f>
        <v>2794.96</v>
      </c>
      <c r="J557" s="33">
        <f>Ocupacao_Calendario!G557*C557*30</f>
        <v>4588.5</v>
      </c>
      <c r="K557" s="33">
        <f>Ocupacao_Calendario!H557*C557*31</f>
        <v>3493.7</v>
      </c>
      <c r="L557" s="33">
        <f>Ocupacao_Calendario!I557*C557*31</f>
        <v>3443.79</v>
      </c>
      <c r="M557" s="33">
        <f>Ocupacao_Calendario!J557*C557*30</f>
        <v>3815.7</v>
      </c>
      <c r="N557" s="33">
        <f>Ocupacao_Calendario!K557*C557*31</f>
        <v>4841.27</v>
      </c>
      <c r="O557" s="33">
        <f>Ocupacao_Calendario!L557*C557*30</f>
        <v>3525.9</v>
      </c>
      <c r="P557" s="33">
        <f>Ocupacao_Calendario!M557*C557*31</f>
        <v>4491.9</v>
      </c>
      <c r="Q557" s="33">
        <f t="shared" si="1"/>
        <v>44861.04</v>
      </c>
      <c r="R557" s="33">
        <f>IFS(D557=2,vacation_home_main_costs!$M$2,D557=3,vacation_home_main_costs!$M$3,D557=4,vacation_home_main_costs!$M$4,D557=5,vacation_home_main_costs!$M$5,D557=6,vacation_home_main_costs!$M$6)</f>
        <v>51900</v>
      </c>
      <c r="S557" s="33">
        <f t="shared" si="34"/>
        <v>-7038.96</v>
      </c>
      <c r="T557" s="34" t="str">
        <f t="shared" si="3"/>
        <v>Prejuizo</v>
      </c>
    </row>
    <row r="558" ht="12.75" customHeight="1">
      <c r="A558" s="8">
        <v>2.0747478E7</v>
      </c>
      <c r="B558" s="30" t="s">
        <v>602</v>
      </c>
      <c r="C558" s="11">
        <v>259.0</v>
      </c>
      <c r="D558" s="24">
        <v>5.0</v>
      </c>
      <c r="E558" s="33">
        <f>Ocupacao_Calendario!B558*C558*31</f>
        <v>5620.3</v>
      </c>
      <c r="F558" s="33">
        <f>Ocupacao_Calendario!C558*C558*28</f>
        <v>5148.92</v>
      </c>
      <c r="G558" s="33">
        <f>Ocupacao_Calendario!D558*C558*31</f>
        <v>5138.56</v>
      </c>
      <c r="H558" s="33">
        <f>Ocupacao_Calendario!E558*C558*30</f>
        <v>4662</v>
      </c>
      <c r="I558" s="33">
        <f>Ocupacao_Calendario!F558*C558*31</f>
        <v>4496.24</v>
      </c>
      <c r="J558" s="33">
        <f>Ocupacao_Calendario!G558*C558*30</f>
        <v>5128.2</v>
      </c>
      <c r="K558" s="33">
        <f>Ocupacao_Calendario!H558*C558*31</f>
        <v>7868.42</v>
      </c>
      <c r="L558" s="33">
        <f>Ocupacao_Calendario!I558*C558*31</f>
        <v>5620.3</v>
      </c>
      <c r="M558" s="33">
        <f>Ocupacao_Calendario!J558*C558*30</f>
        <v>6060.6</v>
      </c>
      <c r="N558" s="33">
        <f>Ocupacao_Calendario!K558*C558*31</f>
        <v>7948.71</v>
      </c>
      <c r="O558" s="33">
        <f>Ocupacao_Calendario!L558*C558*30</f>
        <v>7692.3</v>
      </c>
      <c r="P558" s="33">
        <f>Ocupacao_Calendario!M558*C558*31</f>
        <v>7306.39</v>
      </c>
      <c r="Q558" s="33">
        <f t="shared" si="1"/>
        <v>72690.94</v>
      </c>
      <c r="R558" s="33">
        <f>IFS(D558=2,vacation_home_main_costs!$M$2,D558=3,vacation_home_main_costs!$M$3,D558=4,vacation_home_main_costs!$M$4,D558=5,vacation_home_main_costs!$M$5,D558=6,vacation_home_main_costs!$M$6)</f>
        <v>45400</v>
      </c>
      <c r="S558" s="33">
        <f t="shared" si="34"/>
        <v>27290.94</v>
      </c>
      <c r="T558" s="34" t="str">
        <f t="shared" si="3"/>
        <v>Lucro</v>
      </c>
    </row>
    <row r="559" ht="12.75" customHeight="1">
      <c r="A559" s="8">
        <v>2.0761421E7</v>
      </c>
      <c r="B559" s="30" t="s">
        <v>603</v>
      </c>
      <c r="C559" s="11">
        <v>50.0</v>
      </c>
      <c r="D559" s="24">
        <v>1.0</v>
      </c>
      <c r="E559" s="33">
        <f>Ocupacao_Calendario!B559*C559*31</f>
        <v>1286.5</v>
      </c>
      <c r="F559" s="33">
        <f>Ocupacao_Calendario!C559*C559*28</f>
        <v>1316</v>
      </c>
      <c r="G559" s="33">
        <f>Ocupacao_Calendario!D559*C559*31</f>
        <v>1224.5</v>
      </c>
      <c r="H559" s="33">
        <f>Ocupacao_Calendario!E559*C559*30</f>
        <v>840</v>
      </c>
      <c r="I559" s="33">
        <f>Ocupacao_Calendario!F559*C559*31</f>
        <v>1286.5</v>
      </c>
      <c r="J559" s="33">
        <f>Ocupacao_Calendario!G559*C559*30</f>
        <v>1245</v>
      </c>
      <c r="K559" s="33">
        <f>Ocupacao_Calendario!H559*C559*31</f>
        <v>1085</v>
      </c>
      <c r="L559" s="33">
        <f>Ocupacao_Calendario!I559*C559*31</f>
        <v>1379.5</v>
      </c>
      <c r="M559" s="33">
        <f>Ocupacao_Calendario!J559*C559*30</f>
        <v>1125</v>
      </c>
      <c r="N559" s="33">
        <f>Ocupacao_Calendario!K559*C559*31</f>
        <v>1147</v>
      </c>
      <c r="O559" s="33">
        <f>Ocupacao_Calendario!L559*C559*30</f>
        <v>1395</v>
      </c>
      <c r="P559" s="33">
        <f>Ocupacao_Calendario!M559*C559*31</f>
        <v>1550</v>
      </c>
      <c r="Q559" s="33">
        <f t="shared" si="1"/>
        <v>14880</v>
      </c>
      <c r="R559" s="37" t="str">
        <f>IFS(D559=2,vacation_home_main_costs!$M$2,D559=3,vacation_home_main_costs!$M$3,D559=4,vacation_home_main_costs!$M$4,D559=5,vacation_home_main_costs!$M$5,D559=6,vacation_home_main_costs!$M$6)</f>
        <v>#N/A</v>
      </c>
      <c r="S559" s="38" t="s">
        <v>55</v>
      </c>
      <c r="T559" s="34" t="str">
        <f t="shared" si="3"/>
        <v>Lucro</v>
      </c>
    </row>
    <row r="560" ht="12.75" customHeight="1">
      <c r="A560" s="8">
        <v>2.1015123E7</v>
      </c>
      <c r="B560" s="30" t="s">
        <v>604</v>
      </c>
      <c r="C560" s="11">
        <v>79.0</v>
      </c>
      <c r="D560" s="24">
        <v>1.0</v>
      </c>
      <c r="E560" s="33">
        <f>Ocupacao_Calendario!B560*C560*31</f>
        <v>2375.53</v>
      </c>
      <c r="F560" s="33">
        <f>Ocupacao_Calendario!C560*C560*28</f>
        <v>1681.12</v>
      </c>
      <c r="G560" s="33">
        <f>Ocupacao_Calendario!D560*C560*31</f>
        <v>1567.36</v>
      </c>
      <c r="H560" s="33">
        <f>Ocupacao_Calendario!E560*C560*30</f>
        <v>2109.3</v>
      </c>
      <c r="I560" s="33">
        <f>Ocupacao_Calendario!F560*C560*31</f>
        <v>1004.09</v>
      </c>
      <c r="J560" s="33">
        <f>Ocupacao_Calendario!G560*C560*30</f>
        <v>2227.8</v>
      </c>
      <c r="K560" s="33">
        <f>Ocupacao_Calendario!H560*C560*31</f>
        <v>2130.63</v>
      </c>
      <c r="L560" s="33">
        <f>Ocupacao_Calendario!I560*C560*31</f>
        <v>2179.61</v>
      </c>
      <c r="M560" s="33">
        <f>Ocupacao_Calendario!J560*C560*30</f>
        <v>2204.1</v>
      </c>
      <c r="N560" s="33">
        <f>Ocupacao_Calendario!K560*C560*31</f>
        <v>1763.28</v>
      </c>
      <c r="O560" s="33">
        <f>Ocupacao_Calendario!L560*C560*30</f>
        <v>1919.7</v>
      </c>
      <c r="P560" s="33">
        <f>Ocupacao_Calendario!M560*C560*31</f>
        <v>1665.32</v>
      </c>
      <c r="Q560" s="33">
        <f t="shared" si="1"/>
        <v>22827.84</v>
      </c>
      <c r="R560" s="37" t="str">
        <f>IFS(D560=2,vacation_home_main_costs!$M$2,D560=3,vacation_home_main_costs!$M$3,D560=4,vacation_home_main_costs!$M$4,D560=5,vacation_home_main_costs!$M$5,D560=6,vacation_home_main_costs!$M$6)</f>
        <v>#N/A</v>
      </c>
      <c r="S560" s="38" t="s">
        <v>55</v>
      </c>
      <c r="T560" s="34" t="str">
        <f t="shared" si="3"/>
        <v>Lucro</v>
      </c>
    </row>
    <row r="561" ht="12.75" customHeight="1">
      <c r="A561" s="8">
        <v>2.1039291E7</v>
      </c>
      <c r="B561" s="30" t="s">
        <v>605</v>
      </c>
      <c r="C561" s="11">
        <v>49.0</v>
      </c>
      <c r="D561" s="24">
        <v>1.0</v>
      </c>
      <c r="E561" s="33">
        <f>Ocupacao_Calendario!B561*C561*31</f>
        <v>1412.67</v>
      </c>
      <c r="F561" s="33">
        <f>Ocupacao_Calendario!C561*C561*28</f>
        <v>1125.04</v>
      </c>
      <c r="G561" s="33">
        <f>Ocupacao_Calendario!D561*C561*31</f>
        <v>683.55</v>
      </c>
      <c r="H561" s="33">
        <f>Ocupacao_Calendario!E561*C561*30</f>
        <v>1264.2</v>
      </c>
      <c r="I561" s="33">
        <f>Ocupacao_Calendario!F561*C561*31</f>
        <v>1139.25</v>
      </c>
      <c r="J561" s="33">
        <f>Ocupacao_Calendario!G561*C561*30</f>
        <v>1425.9</v>
      </c>
      <c r="K561" s="33">
        <f>Ocupacao_Calendario!H561*C561*31</f>
        <v>1093.68</v>
      </c>
      <c r="L561" s="33">
        <f>Ocupacao_Calendario!I561*C561*31</f>
        <v>1336.72</v>
      </c>
      <c r="M561" s="33">
        <f>Ocupacao_Calendario!J561*C561*30</f>
        <v>1220.1</v>
      </c>
      <c r="N561" s="33">
        <f>Ocupacao_Calendario!K561*C561*31</f>
        <v>1473.43</v>
      </c>
      <c r="O561" s="33">
        <f>Ocupacao_Calendario!L561*C561*30</f>
        <v>1381.8</v>
      </c>
      <c r="P561" s="33">
        <f>Ocupacao_Calendario!M561*C561*31</f>
        <v>1427.86</v>
      </c>
      <c r="Q561" s="33">
        <f t="shared" si="1"/>
        <v>14984.2</v>
      </c>
      <c r="R561" s="37" t="str">
        <f>IFS(D561=2,vacation_home_main_costs!$M$2,D561=3,vacation_home_main_costs!$M$3,D561=4,vacation_home_main_costs!$M$4,D561=5,vacation_home_main_costs!$M$5,D561=6,vacation_home_main_costs!$M$6)</f>
        <v>#N/A</v>
      </c>
      <c r="S561" s="38" t="s">
        <v>55</v>
      </c>
      <c r="T561" s="34" t="str">
        <f t="shared" si="3"/>
        <v>Lucro</v>
      </c>
    </row>
    <row r="562" ht="12.75" customHeight="1">
      <c r="A562" s="8">
        <v>2.1296646E7</v>
      </c>
      <c r="B562" s="30" t="s">
        <v>606</v>
      </c>
      <c r="C562" s="11">
        <v>125.0</v>
      </c>
      <c r="D562" s="24">
        <v>4.0</v>
      </c>
      <c r="E562" s="33">
        <f>Ocupacao_Calendario!B562*C562*31</f>
        <v>3758.75</v>
      </c>
      <c r="F562" s="33">
        <f>Ocupacao_Calendario!C562*C562*28</f>
        <v>2590</v>
      </c>
      <c r="G562" s="33">
        <f>Ocupacao_Calendario!D562*C562*31</f>
        <v>2170</v>
      </c>
      <c r="H562" s="33">
        <f>Ocupacao_Calendario!E562*C562*30</f>
        <v>2325</v>
      </c>
      <c r="I562" s="33">
        <f>Ocupacao_Calendario!F562*C562*31</f>
        <v>2441.25</v>
      </c>
      <c r="J562" s="33">
        <f>Ocupacao_Calendario!G562*C562*30</f>
        <v>2625</v>
      </c>
      <c r="K562" s="33">
        <f>Ocupacao_Calendario!H562*C562*31</f>
        <v>2906.25</v>
      </c>
      <c r="L562" s="33">
        <f>Ocupacao_Calendario!I562*C562*31</f>
        <v>2983.75</v>
      </c>
      <c r="M562" s="33">
        <f>Ocupacao_Calendario!J562*C562*30</f>
        <v>2775</v>
      </c>
      <c r="N562" s="33">
        <f>Ocupacao_Calendario!K562*C562*31</f>
        <v>2867.5</v>
      </c>
      <c r="O562" s="33">
        <f>Ocupacao_Calendario!L562*C562*30</f>
        <v>3375</v>
      </c>
      <c r="P562" s="33">
        <f>Ocupacao_Calendario!M562*C562*31</f>
        <v>3255</v>
      </c>
      <c r="Q562" s="33">
        <f t="shared" si="1"/>
        <v>34072.5</v>
      </c>
      <c r="R562" s="33">
        <f>IFS(D562=2,vacation_home_main_costs!$M$2,D562=3,vacation_home_main_costs!$M$3,D562=4,vacation_home_main_costs!$M$4,D562=5,vacation_home_main_costs!$M$5,D562=6,vacation_home_main_costs!$M$6)</f>
        <v>40660</v>
      </c>
      <c r="S562" s="33">
        <f>Q562-R562</f>
        <v>-6587.5</v>
      </c>
      <c r="T562" s="34" t="str">
        <f t="shared" si="3"/>
        <v>Prejuizo</v>
      </c>
    </row>
    <row r="563" ht="12.75" customHeight="1">
      <c r="A563" s="8">
        <v>2.1364907E7</v>
      </c>
      <c r="B563" s="30" t="s">
        <v>607</v>
      </c>
      <c r="C563" s="11">
        <v>30.0</v>
      </c>
      <c r="D563" s="24">
        <v>1.0</v>
      </c>
      <c r="E563" s="33">
        <f>Ocupacao_Calendario!B563*C563*31</f>
        <v>809.1</v>
      </c>
      <c r="F563" s="33">
        <f>Ocupacao_Calendario!C563*C563*28</f>
        <v>705.6</v>
      </c>
      <c r="G563" s="33">
        <f>Ocupacao_Calendario!D563*C563*31</f>
        <v>651</v>
      </c>
      <c r="H563" s="33">
        <f>Ocupacao_Calendario!E563*C563*30</f>
        <v>657</v>
      </c>
      <c r="I563" s="33">
        <f>Ocupacao_Calendario!F563*C563*31</f>
        <v>455.7</v>
      </c>
      <c r="J563" s="33">
        <f>Ocupacao_Calendario!G563*C563*30</f>
        <v>747</v>
      </c>
      <c r="K563" s="33">
        <f>Ocupacao_Calendario!H563*C563*31</f>
        <v>790.5</v>
      </c>
      <c r="L563" s="33">
        <f>Ocupacao_Calendario!I563*C563*31</f>
        <v>902.1</v>
      </c>
      <c r="M563" s="33">
        <f>Ocupacao_Calendario!J563*C563*30</f>
        <v>810</v>
      </c>
      <c r="N563" s="33">
        <f>Ocupacao_Calendario!K563*C563*31</f>
        <v>762.6</v>
      </c>
      <c r="O563" s="33">
        <f>Ocupacao_Calendario!L563*C563*30</f>
        <v>801</v>
      </c>
      <c r="P563" s="33">
        <f>Ocupacao_Calendario!M563*C563*31</f>
        <v>678.9</v>
      </c>
      <c r="Q563" s="33">
        <f t="shared" si="1"/>
        <v>8770.5</v>
      </c>
      <c r="R563" s="37" t="str">
        <f>IFS(D563=2,vacation_home_main_costs!$M$2,D563=3,vacation_home_main_costs!$M$3,D563=4,vacation_home_main_costs!$M$4,D563=5,vacation_home_main_costs!$M$5,D563=6,vacation_home_main_costs!$M$6)</f>
        <v>#N/A</v>
      </c>
      <c r="S563" s="38" t="s">
        <v>55</v>
      </c>
      <c r="T563" s="34" t="str">
        <f t="shared" si="3"/>
        <v>Lucro</v>
      </c>
    </row>
    <row r="564" ht="12.75" customHeight="1">
      <c r="A564" s="8">
        <v>2.1502688E7</v>
      </c>
      <c r="B564" s="30" t="s">
        <v>608</v>
      </c>
      <c r="C564" s="11">
        <v>119.0</v>
      </c>
      <c r="D564" s="24">
        <v>4.0</v>
      </c>
      <c r="E564" s="33">
        <f>Ocupacao_Calendario!B564*C564*31</f>
        <v>2840.53</v>
      </c>
      <c r="F564" s="33">
        <f>Ocupacao_Calendario!C564*C564*28</f>
        <v>3232.04</v>
      </c>
      <c r="G564" s="33">
        <f>Ocupacao_Calendario!D564*C564*31</f>
        <v>2766.75</v>
      </c>
      <c r="H564" s="33">
        <f>Ocupacao_Calendario!E564*C564*30</f>
        <v>1999.2</v>
      </c>
      <c r="I564" s="33">
        <f>Ocupacao_Calendario!F564*C564*31</f>
        <v>2176.51</v>
      </c>
      <c r="J564" s="33">
        <f>Ocupacao_Calendario!G564*C564*30</f>
        <v>2606.1</v>
      </c>
      <c r="K564" s="33">
        <f>Ocupacao_Calendario!H564*C564*31</f>
        <v>3172.54</v>
      </c>
      <c r="L564" s="33">
        <f>Ocupacao_Calendario!I564*C564*31</f>
        <v>2803.64</v>
      </c>
      <c r="M564" s="33">
        <f>Ocupacao_Calendario!J564*C564*30</f>
        <v>2963.1</v>
      </c>
      <c r="N564" s="33">
        <f>Ocupacao_Calendario!K564*C564*31</f>
        <v>3246.32</v>
      </c>
      <c r="O564" s="33">
        <f>Ocupacao_Calendario!L564*C564*30</f>
        <v>3034.5</v>
      </c>
      <c r="P564" s="33">
        <f>Ocupacao_Calendario!M564*C564*31</f>
        <v>3283.21</v>
      </c>
      <c r="Q564" s="33">
        <f t="shared" si="1"/>
        <v>34124.44</v>
      </c>
      <c r="R564" s="33">
        <f>IFS(D564=2,vacation_home_main_costs!$M$2,D564=3,vacation_home_main_costs!$M$3,D564=4,vacation_home_main_costs!$M$4,D564=5,vacation_home_main_costs!$M$5,D564=6,vacation_home_main_costs!$M$6)</f>
        <v>40660</v>
      </c>
      <c r="S564" s="33">
        <f t="shared" ref="S564:S565" si="35">Q564-R564</f>
        <v>-6535.56</v>
      </c>
      <c r="T564" s="34" t="str">
        <f t="shared" si="3"/>
        <v>Prejuizo</v>
      </c>
    </row>
    <row r="565" ht="12.75" customHeight="1">
      <c r="A565" s="8">
        <v>2.2158655E7</v>
      </c>
      <c r="B565" s="30" t="s">
        <v>609</v>
      </c>
      <c r="C565" s="11">
        <v>75.0</v>
      </c>
      <c r="D565" s="24">
        <v>2.0</v>
      </c>
      <c r="E565" s="33">
        <f>Ocupacao_Calendario!B565*C565*31</f>
        <v>1604.25</v>
      </c>
      <c r="F565" s="33">
        <f>Ocupacao_Calendario!C565*C565*28</f>
        <v>1806</v>
      </c>
      <c r="G565" s="33">
        <f>Ocupacao_Calendario!D565*C565*31</f>
        <v>1743.75</v>
      </c>
      <c r="H565" s="33">
        <f>Ocupacao_Calendario!E565*C565*30</f>
        <v>1057.5</v>
      </c>
      <c r="I565" s="33">
        <f>Ocupacao_Calendario!F565*C565*31</f>
        <v>1627.5</v>
      </c>
      <c r="J565" s="33">
        <f>Ocupacao_Calendario!G565*C565*30</f>
        <v>1957.5</v>
      </c>
      <c r="K565" s="33">
        <f>Ocupacao_Calendario!H565*C565*31</f>
        <v>1836.75</v>
      </c>
      <c r="L565" s="33">
        <f>Ocupacao_Calendario!I565*C565*31</f>
        <v>1953</v>
      </c>
      <c r="M565" s="33">
        <f>Ocupacao_Calendario!J565*C565*30</f>
        <v>1710</v>
      </c>
      <c r="N565" s="33">
        <f>Ocupacao_Calendario!K565*C565*31</f>
        <v>1790.25</v>
      </c>
      <c r="O565" s="33">
        <f>Ocupacao_Calendario!L565*C565*30</f>
        <v>1980</v>
      </c>
      <c r="P565" s="33">
        <f>Ocupacao_Calendario!M565*C565*31</f>
        <v>2255.25</v>
      </c>
      <c r="Q565" s="33">
        <f t="shared" si="1"/>
        <v>21321.75</v>
      </c>
      <c r="R565" s="33">
        <f>IFS(D565=2,vacation_home_main_costs!$M$2,D565=3,vacation_home_main_costs!$M$3,D565=4,vacation_home_main_costs!$M$4,D565=5,vacation_home_main_costs!$M$5,D565=6,vacation_home_main_costs!$M$6)</f>
        <v>31100</v>
      </c>
      <c r="S565" s="33">
        <f t="shared" si="35"/>
        <v>-9778.25</v>
      </c>
      <c r="T565" s="34" t="str">
        <f t="shared" si="3"/>
        <v>Prejuizo</v>
      </c>
    </row>
    <row r="566" ht="12.75" customHeight="1">
      <c r="A566" s="8">
        <v>2.2224937E7</v>
      </c>
      <c r="B566" s="30" t="s">
        <v>610</v>
      </c>
      <c r="C566" s="11">
        <v>54.0</v>
      </c>
      <c r="D566" s="24" t="s">
        <v>57</v>
      </c>
      <c r="E566" s="33">
        <f>Ocupacao_Calendario!B566*C566*31</f>
        <v>1657.26</v>
      </c>
      <c r="F566" s="33">
        <f>Ocupacao_Calendario!C566*C566*28</f>
        <v>1375.92</v>
      </c>
      <c r="G566" s="33">
        <f>Ocupacao_Calendario!D566*C566*31</f>
        <v>970.92</v>
      </c>
      <c r="H566" s="33">
        <f>Ocupacao_Calendario!E566*C566*30</f>
        <v>1036.8</v>
      </c>
      <c r="I566" s="33">
        <f>Ocupacao_Calendario!F566*C566*31</f>
        <v>920.7</v>
      </c>
      <c r="J566" s="33">
        <f>Ocupacao_Calendario!G566*C566*30</f>
        <v>1393.2</v>
      </c>
      <c r="K566" s="33">
        <f>Ocupacao_Calendario!H566*C566*31</f>
        <v>1205.28</v>
      </c>
      <c r="L566" s="33">
        <f>Ocupacao_Calendario!I566*C566*31</f>
        <v>1422.9</v>
      </c>
      <c r="M566" s="33">
        <f>Ocupacao_Calendario!J566*C566*30</f>
        <v>1231.2</v>
      </c>
      <c r="N566" s="33">
        <f>Ocupacao_Calendario!K566*C566*31</f>
        <v>1372.68</v>
      </c>
      <c r="O566" s="33">
        <f>Ocupacao_Calendario!L566*C566*30</f>
        <v>1506.6</v>
      </c>
      <c r="P566" s="33">
        <f>Ocupacao_Calendario!M566*C566*31</f>
        <v>1607.04</v>
      </c>
      <c r="Q566" s="33">
        <f t="shared" si="1"/>
        <v>15700.5</v>
      </c>
      <c r="R566" s="37" t="str">
        <f>IFS(D566=2,vacation_home_main_costs!$M$2,D566=3,vacation_home_main_costs!$M$3,D566=4,vacation_home_main_costs!$M$4,D566=5,vacation_home_main_costs!$M$5,D566=6,vacation_home_main_costs!$M$6)</f>
        <v>#N/A</v>
      </c>
      <c r="S566" s="38" t="s">
        <v>55</v>
      </c>
      <c r="T566" s="34" t="str">
        <f t="shared" si="3"/>
        <v>Lucro</v>
      </c>
    </row>
    <row r="567" ht="12.75" customHeight="1">
      <c r="A567" s="8">
        <v>2.2526082E7</v>
      </c>
      <c r="B567" s="30" t="s">
        <v>611</v>
      </c>
      <c r="C567" s="11">
        <v>70.0</v>
      </c>
      <c r="D567" s="24">
        <v>2.0</v>
      </c>
      <c r="E567" s="33">
        <f>Ocupacao_Calendario!B567*C567*31</f>
        <v>2018.1</v>
      </c>
      <c r="F567" s="33">
        <f>Ocupacao_Calendario!C567*C567*28</f>
        <v>1842.4</v>
      </c>
      <c r="G567" s="33">
        <f>Ocupacao_Calendario!D567*C567*31</f>
        <v>1302</v>
      </c>
      <c r="H567" s="33">
        <f>Ocupacao_Calendario!E567*C567*30</f>
        <v>1512</v>
      </c>
      <c r="I567" s="33">
        <f>Ocupacao_Calendario!F567*C567*31</f>
        <v>1085</v>
      </c>
      <c r="J567" s="33">
        <f>Ocupacao_Calendario!G567*C567*30</f>
        <v>1365</v>
      </c>
      <c r="K567" s="33">
        <f>Ocupacao_Calendario!H567*C567*31</f>
        <v>1953</v>
      </c>
      <c r="L567" s="33">
        <f>Ocupacao_Calendario!I567*C567*31</f>
        <v>2148.3</v>
      </c>
      <c r="M567" s="33">
        <f>Ocupacao_Calendario!J567*C567*30</f>
        <v>2016</v>
      </c>
      <c r="N567" s="33">
        <f>Ocupacao_Calendario!K567*C567*31</f>
        <v>1931.3</v>
      </c>
      <c r="O567" s="33">
        <f>Ocupacao_Calendario!L567*C567*30</f>
        <v>1785</v>
      </c>
      <c r="P567" s="33">
        <f>Ocupacao_Calendario!M567*C567*31</f>
        <v>1627.5</v>
      </c>
      <c r="Q567" s="33">
        <f t="shared" si="1"/>
        <v>20585.6</v>
      </c>
      <c r="R567" s="33">
        <f>IFS(D567=2,vacation_home_main_costs!$M$2,D567=3,vacation_home_main_costs!$M$3,D567=4,vacation_home_main_costs!$M$4,D567=5,vacation_home_main_costs!$M$5,D567=6,vacation_home_main_costs!$M$6)</f>
        <v>31100</v>
      </c>
      <c r="S567" s="33">
        <f t="shared" ref="S567:S586" si="36">Q567-R567</f>
        <v>-10514.4</v>
      </c>
      <c r="T567" s="34" t="str">
        <f t="shared" si="3"/>
        <v>Prejuizo</v>
      </c>
    </row>
    <row r="568" ht="12.75" customHeight="1">
      <c r="A568" s="8">
        <v>2.3269741E7</v>
      </c>
      <c r="B568" s="30" t="s">
        <v>612</v>
      </c>
      <c r="C568" s="11">
        <v>190.0</v>
      </c>
      <c r="D568" s="24">
        <v>5.0</v>
      </c>
      <c r="E568" s="33">
        <f>Ocupacao_Calendario!B568*C568*31</f>
        <v>3710.7</v>
      </c>
      <c r="F568" s="33">
        <f>Ocupacao_Calendario!C568*C568*28</f>
        <v>4362.4</v>
      </c>
      <c r="G568" s="33">
        <f>Ocupacao_Calendario!D568*C568*31</f>
        <v>2532.7</v>
      </c>
      <c r="H568" s="33">
        <f>Ocupacao_Calendario!E568*C568*30</f>
        <v>3078</v>
      </c>
      <c r="I568" s="33">
        <f>Ocupacao_Calendario!F568*C568*31</f>
        <v>4181.9</v>
      </c>
      <c r="J568" s="33">
        <f>Ocupacao_Calendario!G568*C568*30</f>
        <v>4446</v>
      </c>
      <c r="K568" s="33">
        <f>Ocupacao_Calendario!H568*C568*31</f>
        <v>5183.2</v>
      </c>
      <c r="L568" s="33">
        <f>Ocupacao_Calendario!I568*C568*31</f>
        <v>4653.1</v>
      </c>
      <c r="M568" s="33">
        <f>Ocupacao_Calendario!J568*C568*30</f>
        <v>4617</v>
      </c>
      <c r="N568" s="33">
        <f>Ocupacao_Calendario!K568*C568*31</f>
        <v>5772.2</v>
      </c>
      <c r="O568" s="33">
        <f>Ocupacao_Calendario!L568*C568*30</f>
        <v>5700</v>
      </c>
      <c r="P568" s="33">
        <f>Ocupacao_Calendario!M568*C568*31</f>
        <v>5301</v>
      </c>
      <c r="Q568" s="33">
        <f t="shared" si="1"/>
        <v>53538.2</v>
      </c>
      <c r="R568" s="33">
        <f>IFS(D568=2,vacation_home_main_costs!$M$2,D568=3,vacation_home_main_costs!$M$3,D568=4,vacation_home_main_costs!$M$4,D568=5,vacation_home_main_costs!$M$5,D568=6,vacation_home_main_costs!$M$6)</f>
        <v>45400</v>
      </c>
      <c r="S568" s="33">
        <f t="shared" si="36"/>
        <v>8138.2</v>
      </c>
      <c r="T568" s="34" t="str">
        <f t="shared" si="3"/>
        <v>Lucro</v>
      </c>
    </row>
    <row r="569" ht="12.75" customHeight="1">
      <c r="A569" s="8">
        <v>2.3379616E7</v>
      </c>
      <c r="B569" s="30" t="s">
        <v>613</v>
      </c>
      <c r="C569" s="11">
        <v>109.0</v>
      </c>
      <c r="D569" s="24">
        <v>4.0</v>
      </c>
      <c r="E569" s="33">
        <f>Ocupacao_Calendario!B569*C569*31</f>
        <v>2162.56</v>
      </c>
      <c r="F569" s="33">
        <f>Ocupacao_Calendario!C569*C569*28</f>
        <v>2868.88</v>
      </c>
      <c r="G569" s="33">
        <f>Ocupacao_Calendario!D569*C569*31</f>
        <v>1757.08</v>
      </c>
      <c r="H569" s="33">
        <f>Ocupacao_Calendario!E569*C569*30</f>
        <v>1504.2</v>
      </c>
      <c r="I569" s="33">
        <f>Ocupacao_Calendario!F569*C569*31</f>
        <v>2703.2</v>
      </c>
      <c r="J569" s="33">
        <f>Ocupacao_Calendario!G569*C569*30</f>
        <v>2387.1</v>
      </c>
      <c r="K569" s="33">
        <f>Ocupacao_Calendario!H569*C569*31</f>
        <v>2838.36</v>
      </c>
      <c r="L569" s="33">
        <f>Ocupacao_Calendario!I569*C569*31</f>
        <v>2905.94</v>
      </c>
      <c r="M569" s="33">
        <f>Ocupacao_Calendario!J569*C569*30</f>
        <v>3041.1</v>
      </c>
      <c r="N569" s="33">
        <f>Ocupacao_Calendario!K569*C569*31</f>
        <v>2466.67</v>
      </c>
      <c r="O569" s="33">
        <f>Ocupacao_Calendario!L569*C569*30</f>
        <v>2714.1</v>
      </c>
      <c r="P569" s="33">
        <f>Ocupacao_Calendario!M569*C569*31</f>
        <v>3176.26</v>
      </c>
      <c r="Q569" s="33">
        <f t="shared" si="1"/>
        <v>30525.45</v>
      </c>
      <c r="R569" s="33">
        <f>IFS(D569=2,vacation_home_main_costs!$M$2,D569=3,vacation_home_main_costs!$M$3,D569=4,vacation_home_main_costs!$M$4,D569=5,vacation_home_main_costs!$M$5,D569=6,vacation_home_main_costs!$M$6)</f>
        <v>40660</v>
      </c>
      <c r="S569" s="33">
        <f t="shared" si="36"/>
        <v>-10134.55</v>
      </c>
      <c r="T569" s="34" t="str">
        <f t="shared" si="3"/>
        <v>Prejuizo</v>
      </c>
    </row>
    <row r="570" ht="12.75" customHeight="1">
      <c r="A570" s="8">
        <v>2.3503908E7</v>
      </c>
      <c r="B570" s="30" t="s">
        <v>614</v>
      </c>
      <c r="C570" s="11">
        <v>212.0</v>
      </c>
      <c r="D570" s="24">
        <v>5.0</v>
      </c>
      <c r="E570" s="33">
        <f>Ocupacao_Calendario!B570*C570*31</f>
        <v>4140.36</v>
      </c>
      <c r="F570" s="33">
        <f>Ocupacao_Calendario!C570*C570*28</f>
        <v>4333.28</v>
      </c>
      <c r="G570" s="33">
        <f>Ocupacao_Calendario!D570*C570*31</f>
        <v>4994.72</v>
      </c>
      <c r="H570" s="33">
        <f>Ocupacao_Calendario!E570*C570*30</f>
        <v>5278.8</v>
      </c>
      <c r="I570" s="33">
        <f>Ocupacao_Calendario!F570*C570*31</f>
        <v>2891.68</v>
      </c>
      <c r="J570" s="33">
        <f>Ocupacao_Calendario!G570*C570*30</f>
        <v>4642.8</v>
      </c>
      <c r="K570" s="33">
        <f>Ocupacao_Calendario!H570*C570*31</f>
        <v>6309.12</v>
      </c>
      <c r="L570" s="33">
        <f>Ocupacao_Calendario!I570*C570*31</f>
        <v>4994.72</v>
      </c>
      <c r="M570" s="33">
        <f>Ocupacao_Calendario!J570*C570*30</f>
        <v>4960.8</v>
      </c>
      <c r="N570" s="33">
        <f>Ocupacao_Calendario!K570*C570*31</f>
        <v>6177.68</v>
      </c>
      <c r="O570" s="33">
        <f>Ocupacao_Calendario!L570*C570*30</f>
        <v>5787.6</v>
      </c>
      <c r="P570" s="33">
        <f>Ocupacao_Calendario!M570*C570*31</f>
        <v>4863.28</v>
      </c>
      <c r="Q570" s="33">
        <f t="shared" si="1"/>
        <v>59374.84</v>
      </c>
      <c r="R570" s="33">
        <f>IFS(D570=2,vacation_home_main_costs!$M$2,D570=3,vacation_home_main_costs!$M$3,D570=4,vacation_home_main_costs!$M$4,D570=5,vacation_home_main_costs!$M$5,D570=6,vacation_home_main_costs!$M$6)</f>
        <v>45400</v>
      </c>
      <c r="S570" s="33">
        <f t="shared" si="36"/>
        <v>13974.84</v>
      </c>
      <c r="T570" s="34" t="str">
        <f t="shared" si="3"/>
        <v>Lucro</v>
      </c>
    </row>
    <row r="571" ht="12.75" customHeight="1">
      <c r="A571" s="8">
        <v>2.3861616E7</v>
      </c>
      <c r="B571" s="30" t="s">
        <v>615</v>
      </c>
      <c r="C571" s="11">
        <v>125.0</v>
      </c>
      <c r="D571" s="24">
        <v>3.0</v>
      </c>
      <c r="E571" s="33">
        <f>Ocupacao_Calendario!B571*C571*31</f>
        <v>3216.25</v>
      </c>
      <c r="F571" s="33">
        <f>Ocupacao_Calendario!C571*C571*28</f>
        <v>2415</v>
      </c>
      <c r="G571" s="33">
        <f>Ocupacao_Calendario!D571*C571*31</f>
        <v>1782.5</v>
      </c>
      <c r="H571" s="33">
        <f>Ocupacao_Calendario!E571*C571*30</f>
        <v>2625</v>
      </c>
      <c r="I571" s="33">
        <f>Ocupacao_Calendario!F571*C571*31</f>
        <v>1860</v>
      </c>
      <c r="J571" s="33">
        <f>Ocupacao_Calendario!G571*C571*30</f>
        <v>2587.5</v>
      </c>
      <c r="K571" s="33">
        <f>Ocupacao_Calendario!H571*C571*31</f>
        <v>2828.75</v>
      </c>
      <c r="L571" s="33">
        <f>Ocupacao_Calendario!I571*C571*31</f>
        <v>3875</v>
      </c>
      <c r="M571" s="33">
        <f>Ocupacao_Calendario!J571*C571*30</f>
        <v>2737.5</v>
      </c>
      <c r="N571" s="33">
        <f>Ocupacao_Calendario!K571*C571*31</f>
        <v>2867.5</v>
      </c>
      <c r="O571" s="33">
        <f>Ocupacao_Calendario!L571*C571*30</f>
        <v>3412.5</v>
      </c>
      <c r="P571" s="33">
        <f>Ocupacao_Calendario!M571*C571*31</f>
        <v>3138.75</v>
      </c>
      <c r="Q571" s="33">
        <f t="shared" si="1"/>
        <v>33346.25</v>
      </c>
      <c r="R571" s="33">
        <f>IFS(D571=2,vacation_home_main_costs!$M$2,D571=3,vacation_home_main_costs!$M$3,D571=4,vacation_home_main_costs!$M$4,D571=5,vacation_home_main_costs!$M$5,D571=6,vacation_home_main_costs!$M$6)</f>
        <v>34800</v>
      </c>
      <c r="S571" s="33">
        <f t="shared" si="36"/>
        <v>-1453.75</v>
      </c>
      <c r="T571" s="34" t="str">
        <f t="shared" si="3"/>
        <v>Prejuizo</v>
      </c>
    </row>
    <row r="572" ht="12.75" customHeight="1">
      <c r="A572" s="8">
        <v>2.4494716E7</v>
      </c>
      <c r="B572" s="30" t="s">
        <v>616</v>
      </c>
      <c r="C572" s="11">
        <v>161.0</v>
      </c>
      <c r="D572" s="24">
        <v>6.0</v>
      </c>
      <c r="E572" s="33">
        <f>Ocupacao_Calendario!B572*C572*31</f>
        <v>4342.17</v>
      </c>
      <c r="F572" s="33">
        <f>Ocupacao_Calendario!C572*C572*28</f>
        <v>3921.96</v>
      </c>
      <c r="G572" s="33">
        <f>Ocupacao_Calendario!D572*C572*31</f>
        <v>3793.16</v>
      </c>
      <c r="H572" s="33">
        <f>Ocupacao_Calendario!E572*C572*30</f>
        <v>2801.4</v>
      </c>
      <c r="I572" s="33">
        <f>Ocupacao_Calendario!F572*C572*31</f>
        <v>4192.44</v>
      </c>
      <c r="J572" s="33">
        <f>Ocupacao_Calendario!G572*C572*30</f>
        <v>4250.4</v>
      </c>
      <c r="K572" s="33">
        <f>Ocupacao_Calendario!H572*C572*31</f>
        <v>4641.63</v>
      </c>
      <c r="L572" s="33">
        <f>Ocupacao_Calendario!I572*C572*31</f>
        <v>4242.35</v>
      </c>
      <c r="M572" s="33">
        <f>Ocupacao_Calendario!J572*C572*30</f>
        <v>4105.5</v>
      </c>
      <c r="N572" s="33">
        <f>Ocupacao_Calendario!K572*C572*31</f>
        <v>4142.53</v>
      </c>
      <c r="O572" s="33">
        <f>Ocupacao_Calendario!L572*C572*30</f>
        <v>4008.9</v>
      </c>
      <c r="P572" s="33">
        <f>Ocupacao_Calendario!M572*C572*31</f>
        <v>4691.54</v>
      </c>
      <c r="Q572" s="33">
        <f t="shared" si="1"/>
        <v>49133.98</v>
      </c>
      <c r="R572" s="33">
        <f>IFS(D572=2,vacation_home_main_costs!$M$2,D572=3,vacation_home_main_costs!$M$3,D572=4,vacation_home_main_costs!$M$4,D572=5,vacation_home_main_costs!$M$5,D572=6,vacation_home_main_costs!$M$6)</f>
        <v>51900</v>
      </c>
      <c r="S572" s="33">
        <f t="shared" si="36"/>
        <v>-2766.02</v>
      </c>
      <c r="T572" s="34" t="str">
        <f t="shared" si="3"/>
        <v>Prejuizo</v>
      </c>
    </row>
    <row r="573" ht="12.75" customHeight="1">
      <c r="A573" s="8">
        <v>6054968.0</v>
      </c>
      <c r="B573" s="30" t="s">
        <v>617</v>
      </c>
      <c r="C573" s="11">
        <v>120.0</v>
      </c>
      <c r="D573" s="24">
        <v>3.0</v>
      </c>
      <c r="E573" s="33">
        <f>Ocupacao_Calendario!B573*C573*31</f>
        <v>3273.6</v>
      </c>
      <c r="F573" s="33">
        <f>Ocupacao_Calendario!C573*C573*28</f>
        <v>2284.8</v>
      </c>
      <c r="G573" s="33">
        <f>Ocupacao_Calendario!D573*C573*31</f>
        <v>2790</v>
      </c>
      <c r="H573" s="33">
        <f>Ocupacao_Calendario!E573*C573*30</f>
        <v>2556</v>
      </c>
      <c r="I573" s="33">
        <f>Ocupacao_Calendario!F573*C573*31</f>
        <v>2232</v>
      </c>
      <c r="J573" s="33">
        <f>Ocupacao_Calendario!G573*C573*30</f>
        <v>3600</v>
      </c>
      <c r="K573" s="33">
        <f>Ocupacao_Calendario!H573*C573*31</f>
        <v>2790</v>
      </c>
      <c r="L573" s="33">
        <f>Ocupacao_Calendario!I573*C573*31</f>
        <v>2641.2</v>
      </c>
      <c r="M573" s="33">
        <f>Ocupacao_Calendario!J573*C573*30</f>
        <v>3060</v>
      </c>
      <c r="N573" s="33">
        <f>Ocupacao_Calendario!K573*C573*31</f>
        <v>2790</v>
      </c>
      <c r="O573" s="33">
        <f>Ocupacao_Calendario!L573*C573*30</f>
        <v>3564</v>
      </c>
      <c r="P573" s="33">
        <f>Ocupacao_Calendario!M573*C573*31</f>
        <v>3385.2</v>
      </c>
      <c r="Q573" s="33">
        <f t="shared" si="1"/>
        <v>34966.8</v>
      </c>
      <c r="R573" s="33">
        <f>IFS(D573=2,vacation_home_main_costs!$M$2,D573=3,vacation_home_main_costs!$M$3,D573=4,vacation_home_main_costs!$M$4,D573=5,vacation_home_main_costs!$M$5,D573=6,vacation_home_main_costs!$M$6)</f>
        <v>34800</v>
      </c>
      <c r="S573" s="33">
        <f t="shared" si="36"/>
        <v>166.8</v>
      </c>
      <c r="T573" s="34" t="str">
        <f t="shared" si="3"/>
        <v>Lucro</v>
      </c>
    </row>
    <row r="574" ht="12.75" customHeight="1">
      <c r="A574" s="8">
        <v>8319329.0</v>
      </c>
      <c r="B574" s="30" t="s">
        <v>618</v>
      </c>
      <c r="C574" s="11">
        <v>130.0</v>
      </c>
      <c r="D574" s="24">
        <v>3.0</v>
      </c>
      <c r="E574" s="33">
        <f>Ocupacao_Calendario!B574*C574*31</f>
        <v>3506.1</v>
      </c>
      <c r="F574" s="33">
        <f>Ocupacao_Calendario!C574*C574*28</f>
        <v>3312.4</v>
      </c>
      <c r="G574" s="33">
        <f>Ocupacao_Calendario!D574*C574*31</f>
        <v>1813.5</v>
      </c>
      <c r="H574" s="33">
        <f>Ocupacao_Calendario!E574*C574*30</f>
        <v>2652</v>
      </c>
      <c r="I574" s="33">
        <f>Ocupacao_Calendario!F574*C574*31</f>
        <v>2579.2</v>
      </c>
      <c r="J574" s="33">
        <f>Ocupacao_Calendario!G574*C574*30</f>
        <v>3159</v>
      </c>
      <c r="K574" s="33">
        <f>Ocupacao_Calendario!H574*C574*31</f>
        <v>3264.3</v>
      </c>
      <c r="L574" s="33">
        <f>Ocupacao_Calendario!I574*C574*31</f>
        <v>3224</v>
      </c>
      <c r="M574" s="33">
        <f>Ocupacao_Calendario!J574*C574*30</f>
        <v>3237</v>
      </c>
      <c r="N574" s="33">
        <f>Ocupacao_Calendario!K574*C574*31</f>
        <v>3707.6</v>
      </c>
      <c r="O574" s="33">
        <f>Ocupacao_Calendario!L574*C574*30</f>
        <v>3120</v>
      </c>
      <c r="P574" s="33">
        <f>Ocupacao_Calendario!M574*C574*31</f>
        <v>3506.1</v>
      </c>
      <c r="Q574" s="33">
        <f t="shared" si="1"/>
        <v>37081.2</v>
      </c>
      <c r="R574" s="33">
        <f>IFS(D574=2,vacation_home_main_costs!$M$2,D574=3,vacation_home_main_costs!$M$3,D574=4,vacation_home_main_costs!$M$4,D574=5,vacation_home_main_costs!$M$5,D574=6,vacation_home_main_costs!$M$6)</f>
        <v>34800</v>
      </c>
      <c r="S574" s="33">
        <f t="shared" si="36"/>
        <v>2281.2</v>
      </c>
      <c r="T574" s="34" t="str">
        <f t="shared" si="3"/>
        <v>Lucro</v>
      </c>
    </row>
    <row r="575" ht="12.75" customHeight="1">
      <c r="A575" s="8">
        <v>1.0432579E7</v>
      </c>
      <c r="B575" s="30" t="s">
        <v>619</v>
      </c>
      <c r="C575" s="11">
        <v>120.0</v>
      </c>
      <c r="D575" s="24">
        <v>4.0</v>
      </c>
      <c r="E575" s="33">
        <f>Ocupacao_Calendario!B575*C575*31</f>
        <v>3385.2</v>
      </c>
      <c r="F575" s="33">
        <f>Ocupacao_Calendario!C575*C575*28</f>
        <v>2654.4</v>
      </c>
      <c r="G575" s="33">
        <f>Ocupacao_Calendario!D575*C575*31</f>
        <v>2232</v>
      </c>
      <c r="H575" s="33">
        <f>Ocupacao_Calendario!E575*C575*30</f>
        <v>2880</v>
      </c>
      <c r="I575" s="33">
        <f>Ocupacao_Calendario!F575*C575*31</f>
        <v>1897.2</v>
      </c>
      <c r="J575" s="33">
        <f>Ocupacao_Calendario!G575*C575*30</f>
        <v>3348</v>
      </c>
      <c r="K575" s="33">
        <f>Ocupacao_Calendario!H575*C575*31</f>
        <v>2604</v>
      </c>
      <c r="L575" s="33">
        <f>Ocupacao_Calendario!I575*C575*31</f>
        <v>3199.2</v>
      </c>
      <c r="M575" s="33">
        <f>Ocupacao_Calendario!J575*C575*30</f>
        <v>2628</v>
      </c>
      <c r="N575" s="33">
        <f>Ocupacao_Calendario!K575*C575*31</f>
        <v>3608.4</v>
      </c>
      <c r="O575" s="33">
        <f>Ocupacao_Calendario!L575*C575*30</f>
        <v>2988</v>
      </c>
      <c r="P575" s="33">
        <f>Ocupacao_Calendario!M575*C575*31</f>
        <v>2752.8</v>
      </c>
      <c r="Q575" s="33">
        <f t="shared" si="1"/>
        <v>34177.2</v>
      </c>
      <c r="R575" s="33">
        <f>IFS(D575=2,vacation_home_main_costs!$M$2,D575=3,vacation_home_main_costs!$M$3,D575=4,vacation_home_main_costs!$M$4,D575=5,vacation_home_main_costs!$M$5,D575=6,vacation_home_main_costs!$M$6)</f>
        <v>40660</v>
      </c>
      <c r="S575" s="33">
        <f t="shared" si="36"/>
        <v>-6482.8</v>
      </c>
      <c r="T575" s="34" t="str">
        <f t="shared" si="3"/>
        <v>Prejuizo</v>
      </c>
    </row>
    <row r="576" ht="12.75" customHeight="1">
      <c r="A576" s="8">
        <v>1.1303968E7</v>
      </c>
      <c r="B576" s="30" t="s">
        <v>620</v>
      </c>
      <c r="C576" s="11">
        <v>155.0</v>
      </c>
      <c r="D576" s="24">
        <v>5.0</v>
      </c>
      <c r="E576" s="33">
        <f>Ocupacao_Calendario!B576*C576*31</f>
        <v>3892.05</v>
      </c>
      <c r="F576" s="33">
        <f>Ocupacao_Calendario!C576*C576*28</f>
        <v>3645.6</v>
      </c>
      <c r="G576" s="33">
        <f>Ocupacao_Calendario!D576*C576*31</f>
        <v>3940.1</v>
      </c>
      <c r="H576" s="33">
        <f>Ocupacao_Calendario!E576*C576*30</f>
        <v>3022.5</v>
      </c>
      <c r="I576" s="33">
        <f>Ocupacao_Calendario!F576*C576*31</f>
        <v>2354.45</v>
      </c>
      <c r="J576" s="33">
        <f>Ocupacao_Calendario!G576*C576*30</f>
        <v>3813</v>
      </c>
      <c r="K576" s="33">
        <f>Ocupacao_Calendario!H576*C576*31</f>
        <v>4372.55</v>
      </c>
      <c r="L576" s="33">
        <f>Ocupacao_Calendario!I576*C576*31</f>
        <v>4564.75</v>
      </c>
      <c r="M576" s="33">
        <f>Ocupacao_Calendario!J576*C576*30</f>
        <v>4371</v>
      </c>
      <c r="N576" s="33">
        <f>Ocupacao_Calendario!K576*C576*31</f>
        <v>4180.35</v>
      </c>
      <c r="O576" s="33">
        <f>Ocupacao_Calendario!L576*C576*30</f>
        <v>4371</v>
      </c>
      <c r="P576" s="33">
        <f>Ocupacao_Calendario!M576*C576*31</f>
        <v>4564.75</v>
      </c>
      <c r="Q576" s="33">
        <f t="shared" si="1"/>
        <v>47092.1</v>
      </c>
      <c r="R576" s="33">
        <f>IFS(D576=2,vacation_home_main_costs!$M$2,D576=3,vacation_home_main_costs!$M$3,D576=4,vacation_home_main_costs!$M$4,D576=5,vacation_home_main_costs!$M$5,D576=6,vacation_home_main_costs!$M$6)</f>
        <v>45400</v>
      </c>
      <c r="S576" s="33">
        <f t="shared" si="36"/>
        <v>1692.1</v>
      </c>
      <c r="T576" s="34" t="str">
        <f t="shared" si="3"/>
        <v>Lucro</v>
      </c>
    </row>
    <row r="577" ht="12.75" customHeight="1">
      <c r="A577" s="8">
        <v>1.4826133E7</v>
      </c>
      <c r="B577" s="30" t="s">
        <v>621</v>
      </c>
      <c r="C577" s="11">
        <v>120.0</v>
      </c>
      <c r="D577" s="24">
        <v>3.0</v>
      </c>
      <c r="E577" s="33">
        <f>Ocupacao_Calendario!B577*C577*31</f>
        <v>2492.4</v>
      </c>
      <c r="F577" s="33">
        <f>Ocupacao_Calendario!C577*C577*28</f>
        <v>2990.4</v>
      </c>
      <c r="G577" s="33">
        <f>Ocupacao_Calendario!D577*C577*31</f>
        <v>2455.2</v>
      </c>
      <c r="H577" s="33">
        <f>Ocupacao_Calendario!E577*C577*30</f>
        <v>1836</v>
      </c>
      <c r="I577" s="33">
        <f>Ocupacao_Calendario!F577*C577*31</f>
        <v>2120.4</v>
      </c>
      <c r="J577" s="33">
        <f>Ocupacao_Calendario!G577*C577*30</f>
        <v>2736</v>
      </c>
      <c r="K577" s="33">
        <f>Ocupacao_Calendario!H577*C577*31</f>
        <v>3385.2</v>
      </c>
      <c r="L577" s="33">
        <f>Ocupacao_Calendario!I577*C577*31</f>
        <v>2790</v>
      </c>
      <c r="M577" s="33">
        <f>Ocupacao_Calendario!J577*C577*30</f>
        <v>3348</v>
      </c>
      <c r="N577" s="33">
        <f>Ocupacao_Calendario!K577*C577*31</f>
        <v>3087.6</v>
      </c>
      <c r="O577" s="33">
        <f>Ocupacao_Calendario!L577*C577*30</f>
        <v>3600</v>
      </c>
      <c r="P577" s="33">
        <f>Ocupacao_Calendario!M577*C577*31</f>
        <v>3310.8</v>
      </c>
      <c r="Q577" s="33">
        <f t="shared" si="1"/>
        <v>34152</v>
      </c>
      <c r="R577" s="33">
        <f>IFS(D577=2,vacation_home_main_costs!$M$2,D577=3,vacation_home_main_costs!$M$3,D577=4,vacation_home_main_costs!$M$4,D577=5,vacation_home_main_costs!$M$5,D577=6,vacation_home_main_costs!$M$6)</f>
        <v>34800</v>
      </c>
      <c r="S577" s="33">
        <f t="shared" si="36"/>
        <v>-648</v>
      </c>
      <c r="T577" s="34" t="str">
        <f t="shared" si="3"/>
        <v>Prejuizo</v>
      </c>
    </row>
    <row r="578" ht="12.75" customHeight="1">
      <c r="A578" s="8">
        <v>1.5144296E7</v>
      </c>
      <c r="B578" s="30" t="s">
        <v>622</v>
      </c>
      <c r="C578" s="11">
        <v>89.0</v>
      </c>
      <c r="D578" s="24">
        <v>3.0</v>
      </c>
      <c r="E578" s="33">
        <f>Ocupacao_Calendario!B578*C578*31</f>
        <v>2510.69</v>
      </c>
      <c r="F578" s="33">
        <f>Ocupacao_Calendario!C578*C578*28</f>
        <v>2292.64</v>
      </c>
      <c r="G578" s="33">
        <f>Ocupacao_Calendario!D578*C578*31</f>
        <v>2069.25</v>
      </c>
      <c r="H578" s="33">
        <f>Ocupacao_Calendario!E578*C578*30</f>
        <v>2136</v>
      </c>
      <c r="I578" s="33">
        <f>Ocupacao_Calendario!F578*C578*31</f>
        <v>2069.25</v>
      </c>
      <c r="J578" s="33">
        <f>Ocupacao_Calendario!G578*C578*30</f>
        <v>2349.6</v>
      </c>
      <c r="K578" s="33">
        <f>Ocupacao_Calendario!H578*C578*31</f>
        <v>2731.41</v>
      </c>
      <c r="L578" s="33">
        <f>Ocupacao_Calendario!I578*C578*31</f>
        <v>2041.66</v>
      </c>
      <c r="M578" s="33">
        <f>Ocupacao_Calendario!J578*C578*30</f>
        <v>2509.8</v>
      </c>
      <c r="N578" s="33">
        <f>Ocupacao_Calendario!K578*C578*31</f>
        <v>2069.25</v>
      </c>
      <c r="O578" s="33">
        <f>Ocupacao_Calendario!L578*C578*30</f>
        <v>2002.5</v>
      </c>
      <c r="P578" s="33">
        <f>Ocupacao_Calendario!M578*C578*31</f>
        <v>2014.07</v>
      </c>
      <c r="Q578" s="33">
        <f t="shared" si="1"/>
        <v>26796.12</v>
      </c>
      <c r="R578" s="33">
        <f>IFS(D578=2,vacation_home_main_costs!$M$2,D578=3,vacation_home_main_costs!$M$3,D578=4,vacation_home_main_costs!$M$4,D578=5,vacation_home_main_costs!$M$5,D578=6,vacation_home_main_costs!$M$6)</f>
        <v>34800</v>
      </c>
      <c r="S578" s="33">
        <f t="shared" si="36"/>
        <v>-8003.88</v>
      </c>
      <c r="T578" s="34" t="str">
        <f t="shared" si="3"/>
        <v>Prejuizo</v>
      </c>
    </row>
    <row r="579" ht="12.75" customHeight="1">
      <c r="A579" s="8">
        <v>1.5506756E7</v>
      </c>
      <c r="B579" s="30" t="s">
        <v>623</v>
      </c>
      <c r="C579" s="11">
        <v>179.0</v>
      </c>
      <c r="D579" s="24">
        <v>5.0</v>
      </c>
      <c r="E579" s="33">
        <f>Ocupacao_Calendario!B579*C579*31</f>
        <v>4661.16</v>
      </c>
      <c r="F579" s="33">
        <f>Ocupacao_Calendario!C579*C579*28</f>
        <v>4911.76</v>
      </c>
      <c r="G579" s="33">
        <f>Ocupacao_Calendario!D579*C579*31</f>
        <v>3329.4</v>
      </c>
      <c r="H579" s="33">
        <f>Ocupacao_Calendario!E579*C579*30</f>
        <v>3060.9</v>
      </c>
      <c r="I579" s="33">
        <f>Ocupacao_Calendario!F579*C579*31</f>
        <v>4439.2</v>
      </c>
      <c r="J579" s="33">
        <f>Ocupacao_Calendario!G579*C579*30</f>
        <v>3597.9</v>
      </c>
      <c r="K579" s="33">
        <f>Ocupacao_Calendario!H579*C579*31</f>
        <v>4661.16</v>
      </c>
      <c r="L579" s="33">
        <f>Ocupacao_Calendario!I579*C579*31</f>
        <v>4883.12</v>
      </c>
      <c r="M579" s="33">
        <f>Ocupacao_Calendario!J579*C579*30</f>
        <v>5316.3</v>
      </c>
      <c r="N579" s="33">
        <f>Ocupacao_Calendario!K579*C579*31</f>
        <v>4328.22</v>
      </c>
      <c r="O579" s="33">
        <f>Ocupacao_Calendario!L579*C579*30</f>
        <v>4188.6</v>
      </c>
      <c r="P579" s="33">
        <f>Ocupacao_Calendario!M579*C579*31</f>
        <v>3828.81</v>
      </c>
      <c r="Q579" s="33">
        <f t="shared" si="1"/>
        <v>51206.53</v>
      </c>
      <c r="R579" s="33">
        <f>IFS(D579=2,vacation_home_main_costs!$M$2,D579=3,vacation_home_main_costs!$M$3,D579=4,vacation_home_main_costs!$M$4,D579=5,vacation_home_main_costs!$M$5,D579=6,vacation_home_main_costs!$M$6)</f>
        <v>45400</v>
      </c>
      <c r="S579" s="33">
        <f t="shared" si="36"/>
        <v>5806.53</v>
      </c>
      <c r="T579" s="34" t="str">
        <f t="shared" si="3"/>
        <v>Lucro</v>
      </c>
    </row>
    <row r="580" ht="12.75" customHeight="1">
      <c r="A580" s="8">
        <v>1.5706319E7</v>
      </c>
      <c r="B580" s="30" t="s">
        <v>624</v>
      </c>
      <c r="C580" s="11">
        <v>149.0</v>
      </c>
      <c r="D580" s="24">
        <v>4.0</v>
      </c>
      <c r="E580" s="33">
        <f>Ocupacao_Calendario!B580*C580*31</f>
        <v>3094.73</v>
      </c>
      <c r="F580" s="33">
        <f>Ocupacao_Calendario!C580*C580*28</f>
        <v>3254.16</v>
      </c>
      <c r="G580" s="33">
        <f>Ocupacao_Calendario!D580*C580*31</f>
        <v>2309.5</v>
      </c>
      <c r="H580" s="33">
        <f>Ocupacao_Calendario!E580*C580*30</f>
        <v>3441.9</v>
      </c>
      <c r="I580" s="33">
        <f>Ocupacao_Calendario!F580*C580*31</f>
        <v>2771.4</v>
      </c>
      <c r="J580" s="33">
        <f>Ocupacao_Calendario!G580*C580*30</f>
        <v>3307.8</v>
      </c>
      <c r="K580" s="33">
        <f>Ocupacao_Calendario!H580*C580*31</f>
        <v>3972.34</v>
      </c>
      <c r="L580" s="33">
        <f>Ocupacao_Calendario!I580*C580*31</f>
        <v>3464.25</v>
      </c>
      <c r="M580" s="33">
        <f>Ocupacao_Calendario!J580*C580*30</f>
        <v>3933.6</v>
      </c>
      <c r="N580" s="33">
        <f>Ocupacao_Calendario!K580*C580*31</f>
        <v>3556.63</v>
      </c>
      <c r="O580" s="33">
        <f>Ocupacao_Calendario!L580*C580*30</f>
        <v>3218.4</v>
      </c>
      <c r="P580" s="33">
        <f>Ocupacao_Calendario!M580*C580*31</f>
        <v>3325.68</v>
      </c>
      <c r="Q580" s="33">
        <f t="shared" si="1"/>
        <v>39650.39</v>
      </c>
      <c r="R580" s="33">
        <f>IFS(D580=2,vacation_home_main_costs!$M$2,D580=3,vacation_home_main_costs!$M$3,D580=4,vacation_home_main_costs!$M$4,D580=5,vacation_home_main_costs!$M$5,D580=6,vacation_home_main_costs!$M$6)</f>
        <v>40660</v>
      </c>
      <c r="S580" s="33">
        <f t="shared" si="36"/>
        <v>-1009.61</v>
      </c>
      <c r="T580" s="34" t="str">
        <f t="shared" si="3"/>
        <v>Prejuizo</v>
      </c>
    </row>
    <row r="581" ht="12.75" customHeight="1">
      <c r="A581" s="8">
        <v>1.5928553E7</v>
      </c>
      <c r="B581" s="30" t="s">
        <v>625</v>
      </c>
      <c r="C581" s="11">
        <v>139.0</v>
      </c>
      <c r="D581" s="24">
        <v>5.0</v>
      </c>
      <c r="E581" s="33">
        <f>Ocupacao_Calendario!B581*C581*31</f>
        <v>3964.28</v>
      </c>
      <c r="F581" s="33">
        <f>Ocupacao_Calendario!C581*C581*28</f>
        <v>2996.84</v>
      </c>
      <c r="G581" s="33">
        <f>Ocupacao_Calendario!D581*C581*31</f>
        <v>3188.66</v>
      </c>
      <c r="H581" s="33">
        <f>Ocupacao_Calendario!E581*C581*30</f>
        <v>2335.2</v>
      </c>
      <c r="I581" s="33">
        <f>Ocupacao_Calendario!F581*C581*31</f>
        <v>2714.67</v>
      </c>
      <c r="J581" s="33">
        <f>Ocupacao_Calendario!G581*C581*30</f>
        <v>3294.3</v>
      </c>
      <c r="K581" s="33">
        <f>Ocupacao_Calendario!H581*C581*31</f>
        <v>3490.29</v>
      </c>
      <c r="L581" s="33">
        <f>Ocupacao_Calendario!I581*C581*31</f>
        <v>4179.73</v>
      </c>
      <c r="M581" s="33">
        <f>Ocupacao_Calendario!J581*C581*30</f>
        <v>3294.3</v>
      </c>
      <c r="N581" s="33">
        <f>Ocupacao_Calendario!K581*C581*31</f>
        <v>4050.46</v>
      </c>
      <c r="O581" s="33">
        <f>Ocupacao_Calendario!L581*C581*30</f>
        <v>3044.1</v>
      </c>
      <c r="P581" s="33">
        <f>Ocupacao_Calendario!M581*C581*31</f>
        <v>3619.56</v>
      </c>
      <c r="Q581" s="33">
        <f t="shared" si="1"/>
        <v>40172.39</v>
      </c>
      <c r="R581" s="33">
        <f>IFS(D581=2,vacation_home_main_costs!$M$2,D581=3,vacation_home_main_costs!$M$3,D581=4,vacation_home_main_costs!$M$4,D581=5,vacation_home_main_costs!$M$5,D581=6,vacation_home_main_costs!$M$6)</f>
        <v>45400</v>
      </c>
      <c r="S581" s="33">
        <f t="shared" si="36"/>
        <v>-5227.61</v>
      </c>
      <c r="T581" s="34" t="str">
        <f t="shared" si="3"/>
        <v>Prejuizo</v>
      </c>
    </row>
    <row r="582" ht="12.75" customHeight="1">
      <c r="A582" s="8">
        <v>1.6975215E7</v>
      </c>
      <c r="B582" s="30" t="s">
        <v>626</v>
      </c>
      <c r="C582" s="11">
        <v>175.0</v>
      </c>
      <c r="D582" s="24">
        <v>4.0</v>
      </c>
      <c r="E582" s="33">
        <f>Ocupacao_Calendario!B582*C582*31</f>
        <v>5099.5</v>
      </c>
      <c r="F582" s="33">
        <f>Ocupacao_Calendario!C582*C582*28</f>
        <v>3577</v>
      </c>
      <c r="G582" s="33">
        <f>Ocupacao_Calendario!D582*C582*31</f>
        <v>2712.5</v>
      </c>
      <c r="H582" s="33">
        <f>Ocupacao_Calendario!E582*C582*30</f>
        <v>3045</v>
      </c>
      <c r="I582" s="33">
        <f>Ocupacao_Calendario!F582*C582*31</f>
        <v>2766.75</v>
      </c>
      <c r="J582" s="33">
        <f>Ocupacao_Calendario!G582*C582*30</f>
        <v>3517.5</v>
      </c>
      <c r="K582" s="33">
        <f>Ocupacao_Calendario!H582*C582*31</f>
        <v>4828.25</v>
      </c>
      <c r="L582" s="33">
        <f>Ocupacao_Calendario!I582*C582*31</f>
        <v>4231.5</v>
      </c>
      <c r="M582" s="33">
        <f>Ocupacao_Calendario!J582*C582*30</f>
        <v>3937.5</v>
      </c>
      <c r="N582" s="33">
        <f>Ocupacao_Calendario!K582*C582*31</f>
        <v>4991</v>
      </c>
      <c r="O582" s="33">
        <f>Ocupacao_Calendario!L582*C582*30</f>
        <v>4672.5</v>
      </c>
      <c r="P582" s="33">
        <f>Ocupacao_Calendario!M582*C582*31</f>
        <v>5262.25</v>
      </c>
      <c r="Q582" s="33">
        <f t="shared" si="1"/>
        <v>48641.25</v>
      </c>
      <c r="R582" s="33">
        <f>IFS(D582=2,vacation_home_main_costs!$M$2,D582=3,vacation_home_main_costs!$M$3,D582=4,vacation_home_main_costs!$M$4,D582=5,vacation_home_main_costs!$M$5,D582=6,vacation_home_main_costs!$M$6)</f>
        <v>40660</v>
      </c>
      <c r="S582" s="33">
        <f t="shared" si="36"/>
        <v>7981.25</v>
      </c>
      <c r="T582" s="34" t="str">
        <f t="shared" si="3"/>
        <v>Lucro</v>
      </c>
    </row>
    <row r="583" ht="12.75" customHeight="1">
      <c r="A583" s="8">
        <v>1.7434896E7</v>
      </c>
      <c r="B583" s="30" t="s">
        <v>627</v>
      </c>
      <c r="C583" s="11">
        <v>118.0</v>
      </c>
      <c r="D583" s="24">
        <v>3.0</v>
      </c>
      <c r="E583" s="33">
        <f>Ocupacao_Calendario!B583*C583*31</f>
        <v>3145.88</v>
      </c>
      <c r="F583" s="33">
        <f>Ocupacao_Calendario!C583*C583*28</f>
        <v>3105.76</v>
      </c>
      <c r="G583" s="33">
        <f>Ocupacao_Calendario!D583*C583*31</f>
        <v>2231.38</v>
      </c>
      <c r="H583" s="33">
        <f>Ocupacao_Calendario!E583*C583*30</f>
        <v>2973.6</v>
      </c>
      <c r="I583" s="33">
        <f>Ocupacao_Calendario!F583*C583*31</f>
        <v>2267.96</v>
      </c>
      <c r="J583" s="33">
        <f>Ocupacao_Calendario!G583*C583*30</f>
        <v>3540</v>
      </c>
      <c r="K583" s="33">
        <f>Ocupacao_Calendario!H583*C583*31</f>
        <v>3548.26</v>
      </c>
      <c r="L583" s="33">
        <f>Ocupacao_Calendario!I583*C583*31</f>
        <v>3548.26</v>
      </c>
      <c r="M583" s="33">
        <f>Ocupacao_Calendario!J583*C583*30</f>
        <v>2832</v>
      </c>
      <c r="N583" s="33">
        <f>Ocupacao_Calendario!K583*C583*31</f>
        <v>3255.62</v>
      </c>
      <c r="O583" s="33">
        <f>Ocupacao_Calendario!L583*C583*30</f>
        <v>2655</v>
      </c>
      <c r="P583" s="33">
        <f>Ocupacao_Calendario!M583*C583*31</f>
        <v>3438.52</v>
      </c>
      <c r="Q583" s="33">
        <f t="shared" si="1"/>
        <v>36542.24</v>
      </c>
      <c r="R583" s="33">
        <f>IFS(D583=2,vacation_home_main_costs!$M$2,D583=3,vacation_home_main_costs!$M$3,D583=4,vacation_home_main_costs!$M$4,D583=5,vacation_home_main_costs!$M$5,D583=6,vacation_home_main_costs!$M$6)</f>
        <v>34800</v>
      </c>
      <c r="S583" s="33">
        <f t="shared" si="36"/>
        <v>1742.24</v>
      </c>
      <c r="T583" s="34" t="str">
        <f t="shared" si="3"/>
        <v>Lucro</v>
      </c>
    </row>
    <row r="584" ht="12.75" customHeight="1">
      <c r="A584" s="8">
        <v>1.7779066E7</v>
      </c>
      <c r="B584" s="30" t="s">
        <v>628</v>
      </c>
      <c r="C584" s="11">
        <v>145.0</v>
      </c>
      <c r="D584" s="24">
        <v>4.0</v>
      </c>
      <c r="E584" s="33">
        <f>Ocupacao_Calendario!B584*C584*31</f>
        <v>4000.55</v>
      </c>
      <c r="F584" s="33">
        <f>Ocupacao_Calendario!C584*C584*28</f>
        <v>3491.6</v>
      </c>
      <c r="G584" s="33">
        <f>Ocupacao_Calendario!D584*C584*31</f>
        <v>3236.4</v>
      </c>
      <c r="H584" s="33">
        <f>Ocupacao_Calendario!E584*C584*30</f>
        <v>3828</v>
      </c>
      <c r="I584" s="33">
        <f>Ocupacao_Calendario!F584*C584*31</f>
        <v>3551.05</v>
      </c>
      <c r="J584" s="33">
        <f>Ocupacao_Calendario!G584*C584*30</f>
        <v>3045</v>
      </c>
      <c r="K584" s="33">
        <f>Ocupacao_Calendario!H584*C584*31</f>
        <v>3910.65</v>
      </c>
      <c r="L584" s="33">
        <f>Ocupacao_Calendario!I584*C584*31</f>
        <v>3640.95</v>
      </c>
      <c r="M584" s="33">
        <f>Ocupacao_Calendario!J584*C584*30</f>
        <v>4045.5</v>
      </c>
      <c r="N584" s="33">
        <f>Ocupacao_Calendario!K584*C584*31</f>
        <v>3865.7</v>
      </c>
      <c r="O584" s="33">
        <f>Ocupacao_Calendario!L584*C584*30</f>
        <v>3262.5</v>
      </c>
      <c r="P584" s="33">
        <f>Ocupacao_Calendario!M584*C584*31</f>
        <v>3506.1</v>
      </c>
      <c r="Q584" s="33">
        <f t="shared" si="1"/>
        <v>43384</v>
      </c>
      <c r="R584" s="33">
        <f>IFS(D584=2,vacation_home_main_costs!$M$2,D584=3,vacation_home_main_costs!$M$3,D584=4,vacation_home_main_costs!$M$4,D584=5,vacation_home_main_costs!$M$5,D584=6,vacation_home_main_costs!$M$6)</f>
        <v>40660</v>
      </c>
      <c r="S584" s="33">
        <f t="shared" si="36"/>
        <v>2724</v>
      </c>
      <c r="T584" s="34" t="str">
        <f t="shared" si="3"/>
        <v>Lucro</v>
      </c>
    </row>
    <row r="585" ht="12.75" customHeight="1">
      <c r="A585" s="8">
        <v>1.8854027E7</v>
      </c>
      <c r="B585" s="30" t="s">
        <v>629</v>
      </c>
      <c r="C585" s="11">
        <v>175.0</v>
      </c>
      <c r="D585" s="24">
        <v>5.0</v>
      </c>
      <c r="E585" s="33">
        <f>Ocupacao_Calendario!B585*C585*31</f>
        <v>3906</v>
      </c>
      <c r="F585" s="33">
        <f>Ocupacao_Calendario!C585*C585*28</f>
        <v>4557</v>
      </c>
      <c r="G585" s="33">
        <f>Ocupacao_Calendario!D585*C585*31</f>
        <v>3146.5</v>
      </c>
      <c r="H585" s="33">
        <f>Ocupacao_Calendario!E585*C585*30</f>
        <v>4672.5</v>
      </c>
      <c r="I585" s="33">
        <f>Ocupacao_Calendario!F585*C585*31</f>
        <v>3851.75</v>
      </c>
      <c r="J585" s="33">
        <f>Ocupacao_Calendario!G585*C585*30</f>
        <v>4935</v>
      </c>
      <c r="K585" s="33">
        <f>Ocupacao_Calendario!H585*C585*31</f>
        <v>3797.5</v>
      </c>
      <c r="L585" s="33">
        <f>Ocupacao_Calendario!I585*C585*31</f>
        <v>4665.5</v>
      </c>
      <c r="M585" s="33">
        <f>Ocupacao_Calendario!J585*C585*30</f>
        <v>4042.5</v>
      </c>
      <c r="N585" s="33">
        <f>Ocupacao_Calendario!K585*C585*31</f>
        <v>4882.5</v>
      </c>
      <c r="O585" s="33">
        <f>Ocupacao_Calendario!L585*C585*30</f>
        <v>4567.5</v>
      </c>
      <c r="P585" s="33">
        <f>Ocupacao_Calendario!M585*C585*31</f>
        <v>4936.75</v>
      </c>
      <c r="Q585" s="33">
        <f t="shared" si="1"/>
        <v>51961</v>
      </c>
      <c r="R585" s="33">
        <f>IFS(D585=2,vacation_home_main_costs!$M$2,D585=3,vacation_home_main_costs!$M$3,D585=4,vacation_home_main_costs!$M$4,D585=5,vacation_home_main_costs!$M$5,D585=6,vacation_home_main_costs!$M$6)</f>
        <v>45400</v>
      </c>
      <c r="S585" s="33">
        <f t="shared" si="36"/>
        <v>6561</v>
      </c>
      <c r="T585" s="34" t="str">
        <f t="shared" si="3"/>
        <v>Lucro</v>
      </c>
    </row>
    <row r="586" ht="12.75" customHeight="1">
      <c r="A586" s="8">
        <v>1.9054304E7</v>
      </c>
      <c r="B586" s="30" t="s">
        <v>630</v>
      </c>
      <c r="C586" s="11">
        <v>169.0</v>
      </c>
      <c r="D586" s="24">
        <v>4.0</v>
      </c>
      <c r="E586" s="33">
        <f>Ocupacao_Calendario!B586*C586*31</f>
        <v>3195.79</v>
      </c>
      <c r="F586" s="33">
        <f>Ocupacao_Calendario!C586*C586*28</f>
        <v>3501.68</v>
      </c>
      <c r="G586" s="33">
        <f>Ocupacao_Calendario!D586*C586*31</f>
        <v>2305.16</v>
      </c>
      <c r="H586" s="33">
        <f>Ocupacao_Calendario!E586*C586*30</f>
        <v>2382.9</v>
      </c>
      <c r="I586" s="33">
        <f>Ocupacao_Calendario!F586*C586*31</f>
        <v>2986.23</v>
      </c>
      <c r="J586" s="33">
        <f>Ocupacao_Calendario!G586*C586*30</f>
        <v>4208.1</v>
      </c>
      <c r="K586" s="33">
        <f>Ocupacao_Calendario!H586*C586*31</f>
        <v>5029.44</v>
      </c>
      <c r="L586" s="33">
        <f>Ocupacao_Calendario!I586*C586*31</f>
        <v>3667.3</v>
      </c>
      <c r="M586" s="33">
        <f>Ocupacao_Calendario!J586*C586*30</f>
        <v>4005.3</v>
      </c>
      <c r="N586" s="33">
        <f>Ocupacao_Calendario!K586*C586*31</f>
        <v>4243.59</v>
      </c>
      <c r="O586" s="33">
        <f>Ocupacao_Calendario!L586*C586*30</f>
        <v>3751.8</v>
      </c>
      <c r="P586" s="33">
        <f>Ocupacao_Calendario!M586*C586*31</f>
        <v>3876.86</v>
      </c>
      <c r="Q586" s="33">
        <f t="shared" si="1"/>
        <v>43154.15</v>
      </c>
      <c r="R586" s="33">
        <f>IFS(D586=2,vacation_home_main_costs!$M$2,D586=3,vacation_home_main_costs!$M$3,D586=4,vacation_home_main_costs!$M$4,D586=5,vacation_home_main_costs!$M$5,D586=6,vacation_home_main_costs!$M$6)</f>
        <v>40660</v>
      </c>
      <c r="S586" s="33">
        <f t="shared" si="36"/>
        <v>2494.15</v>
      </c>
      <c r="T586" s="34" t="str">
        <f t="shared" si="3"/>
        <v>Lucro</v>
      </c>
    </row>
    <row r="587" ht="12.75" customHeight="1">
      <c r="A587" s="8"/>
      <c r="B587" s="30"/>
      <c r="C587" s="11"/>
      <c r="D587" s="24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4"/>
    </row>
    <row r="588" ht="12.75" customHeight="1">
      <c r="A588" s="8"/>
      <c r="B588" s="30"/>
      <c r="C588" s="11"/>
      <c r="D588" s="24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4"/>
    </row>
    <row r="589" ht="12.75" customHeight="1">
      <c r="A589" s="8"/>
      <c r="B589" s="30"/>
      <c r="C589" s="11"/>
      <c r="D589" s="24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4"/>
    </row>
    <row r="590" ht="12.75" customHeight="1">
      <c r="A590" s="8"/>
      <c r="B590" s="30"/>
      <c r="C590" s="11"/>
      <c r="D590" s="24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4"/>
    </row>
    <row r="591" ht="12.75" customHeight="1">
      <c r="A591" s="8"/>
      <c r="B591" s="30"/>
      <c r="C591" s="11"/>
      <c r="D591" s="24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4"/>
    </row>
    <row r="592" ht="12.75" customHeight="1">
      <c r="A592" s="8"/>
      <c r="B592" s="30"/>
      <c r="C592" s="11"/>
      <c r="D592" s="24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4"/>
    </row>
    <row r="593" ht="12.75" customHeight="1">
      <c r="A593" s="8"/>
      <c r="B593" s="30"/>
      <c r="C593" s="11"/>
      <c r="D593" s="24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4"/>
    </row>
    <row r="594" ht="12.75" customHeight="1">
      <c r="A594" s="8"/>
      <c r="B594" s="30"/>
      <c r="C594" s="11"/>
      <c r="D594" s="24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4"/>
    </row>
    <row r="595" ht="12.75" customHeight="1">
      <c r="A595" s="8"/>
      <c r="B595" s="30"/>
      <c r="C595" s="11"/>
      <c r="D595" s="24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4"/>
    </row>
    <row r="596" ht="12.75" customHeight="1">
      <c r="A596" s="8"/>
      <c r="B596" s="30"/>
      <c r="C596" s="11"/>
      <c r="D596" s="24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4"/>
    </row>
    <row r="597" ht="12.75" customHeight="1">
      <c r="A597" s="8"/>
      <c r="B597" s="30"/>
      <c r="C597" s="11"/>
      <c r="D597" s="24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4"/>
    </row>
    <row r="598" ht="12.75" customHeight="1">
      <c r="A598" s="8"/>
      <c r="B598" s="30"/>
      <c r="C598" s="11"/>
      <c r="D598" s="24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4"/>
    </row>
    <row r="599" ht="12.75" customHeight="1">
      <c r="A599" s="8"/>
      <c r="B599" s="30"/>
      <c r="C599" s="11"/>
      <c r="D599" s="24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4"/>
    </row>
    <row r="600" ht="12.75" customHeight="1">
      <c r="A600" s="8"/>
      <c r="B600" s="30"/>
      <c r="C600" s="11"/>
      <c r="D600" s="24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4"/>
    </row>
    <row r="601" ht="12.75" customHeight="1">
      <c r="A601" s="8"/>
      <c r="B601" s="30"/>
      <c r="C601" s="11"/>
      <c r="D601" s="24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4"/>
    </row>
    <row r="602" ht="12.75" customHeight="1">
      <c r="A602" s="8"/>
      <c r="B602" s="30"/>
      <c r="C602" s="11"/>
      <c r="D602" s="24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4"/>
    </row>
    <row r="603" ht="12.75" customHeight="1">
      <c r="A603" s="8"/>
      <c r="B603" s="30"/>
      <c r="C603" s="11"/>
      <c r="D603" s="24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4"/>
    </row>
    <row r="604" ht="12.75" customHeight="1">
      <c r="A604" s="8"/>
      <c r="B604" s="30"/>
      <c r="C604" s="11"/>
      <c r="D604" s="24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4"/>
    </row>
    <row r="605" ht="12.75" customHeight="1">
      <c r="A605" s="8"/>
      <c r="B605" s="30"/>
      <c r="C605" s="11"/>
      <c r="D605" s="24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4"/>
    </row>
    <row r="606" ht="12.75" customHeight="1">
      <c r="A606" s="8"/>
      <c r="B606" s="30"/>
      <c r="C606" s="11"/>
      <c r="D606" s="24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4"/>
    </row>
    <row r="607" ht="12.75" customHeight="1">
      <c r="A607" s="8"/>
      <c r="B607" s="30"/>
      <c r="C607" s="11"/>
      <c r="D607" s="24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4"/>
    </row>
    <row r="608" ht="12.75" customHeight="1">
      <c r="A608" s="8"/>
      <c r="B608" s="30"/>
      <c r="C608" s="11"/>
      <c r="D608" s="24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4"/>
    </row>
    <row r="609" ht="12.75" customHeight="1">
      <c r="A609" s="8"/>
      <c r="B609" s="30"/>
      <c r="C609" s="11"/>
      <c r="D609" s="24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4"/>
    </row>
    <row r="610" ht="12.75" customHeight="1">
      <c r="A610" s="8"/>
      <c r="B610" s="30"/>
      <c r="C610" s="11"/>
      <c r="D610" s="24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4"/>
    </row>
    <row r="611" ht="12.75" customHeight="1">
      <c r="A611" s="8"/>
      <c r="B611" s="30"/>
      <c r="C611" s="11"/>
      <c r="D611" s="24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4"/>
    </row>
    <row r="612" ht="12.75" customHeight="1">
      <c r="A612" s="8"/>
      <c r="B612" s="30"/>
      <c r="C612" s="11"/>
      <c r="D612" s="24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4"/>
    </row>
    <row r="613" ht="12.75" customHeight="1">
      <c r="A613" s="8"/>
      <c r="B613" s="30"/>
      <c r="C613" s="11"/>
      <c r="D613" s="24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4"/>
    </row>
    <row r="614" ht="12.75" customHeight="1">
      <c r="A614" s="8"/>
      <c r="B614" s="30"/>
      <c r="C614" s="11"/>
      <c r="D614" s="24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4"/>
    </row>
    <row r="615" ht="12.75" customHeight="1">
      <c r="A615" s="8"/>
      <c r="B615" s="30"/>
      <c r="C615" s="11"/>
      <c r="D615" s="24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4"/>
    </row>
    <row r="616" ht="12.75" customHeight="1">
      <c r="A616" s="8"/>
      <c r="B616" s="30"/>
      <c r="C616" s="11"/>
      <c r="D616" s="24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4"/>
    </row>
    <row r="617" ht="12.75" customHeight="1">
      <c r="A617" s="8"/>
      <c r="B617" s="30"/>
      <c r="C617" s="11"/>
      <c r="D617" s="24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4"/>
    </row>
    <row r="618" ht="12.75" customHeight="1">
      <c r="A618" s="8"/>
      <c r="B618" s="30"/>
      <c r="C618" s="11"/>
      <c r="D618" s="24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4"/>
    </row>
    <row r="619" ht="12.75" customHeight="1">
      <c r="A619" s="8"/>
      <c r="B619" s="30"/>
      <c r="C619" s="11"/>
      <c r="D619" s="24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4"/>
    </row>
    <row r="620" ht="12.75" customHeight="1">
      <c r="A620" s="8"/>
      <c r="B620" s="30"/>
      <c r="C620" s="11"/>
      <c r="D620" s="24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4"/>
    </row>
    <row r="621" ht="12.75" customHeight="1">
      <c r="A621" s="8"/>
      <c r="B621" s="30"/>
      <c r="C621" s="11"/>
      <c r="D621" s="24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4"/>
    </row>
    <row r="622" ht="12.75" customHeight="1">
      <c r="A622" s="8"/>
      <c r="B622" s="30"/>
      <c r="C622" s="11"/>
      <c r="D622" s="24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4"/>
    </row>
    <row r="623" ht="12.75" customHeight="1">
      <c r="A623" s="8"/>
      <c r="B623" s="30"/>
      <c r="C623" s="11"/>
      <c r="D623" s="24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4"/>
    </row>
    <row r="624" ht="12.75" customHeight="1">
      <c r="A624" s="8"/>
      <c r="B624" s="30"/>
      <c r="C624" s="11"/>
      <c r="D624" s="24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4"/>
    </row>
    <row r="625" ht="12.75" customHeight="1">
      <c r="A625" s="8"/>
      <c r="B625" s="30"/>
      <c r="C625" s="11"/>
      <c r="D625" s="24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4"/>
    </row>
    <row r="626" ht="12.75" customHeight="1">
      <c r="A626" s="8"/>
      <c r="B626" s="30"/>
      <c r="C626" s="11"/>
      <c r="D626" s="24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4"/>
    </row>
    <row r="627" ht="12.75" customHeight="1">
      <c r="A627" s="8"/>
      <c r="B627" s="30"/>
      <c r="C627" s="11"/>
      <c r="D627" s="24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4"/>
    </row>
    <row r="628" ht="12.75" customHeight="1">
      <c r="A628" s="8"/>
      <c r="B628" s="30"/>
      <c r="C628" s="11"/>
      <c r="D628" s="24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4"/>
    </row>
    <row r="629" ht="12.75" customHeight="1">
      <c r="A629" s="8"/>
      <c r="B629" s="30"/>
      <c r="C629" s="11"/>
      <c r="D629" s="24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4"/>
    </row>
    <row r="630" ht="12.75" customHeight="1">
      <c r="A630" s="8"/>
      <c r="B630" s="30"/>
      <c r="C630" s="11"/>
      <c r="D630" s="24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4"/>
    </row>
    <row r="631" ht="12.75" customHeight="1">
      <c r="A631" s="8"/>
      <c r="B631" s="30"/>
      <c r="C631" s="11"/>
      <c r="D631" s="24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4"/>
    </row>
    <row r="632" ht="12.75" customHeight="1">
      <c r="A632" s="8"/>
      <c r="B632" s="30"/>
      <c r="C632" s="11"/>
      <c r="D632" s="24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7"/>
      <c r="S632" s="42"/>
      <c r="T632" s="34"/>
    </row>
    <row r="633" ht="12.75" customHeight="1">
      <c r="A633" s="8"/>
      <c r="B633" s="30"/>
      <c r="C633" s="11"/>
      <c r="D633" s="24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4"/>
    </row>
    <row r="634" ht="12.75" customHeight="1">
      <c r="A634" s="8"/>
      <c r="B634" s="30"/>
      <c r="C634" s="11"/>
      <c r="D634" s="24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4"/>
    </row>
    <row r="635" ht="12.75" customHeight="1">
      <c r="D635" s="28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40"/>
      <c r="S635" s="40"/>
      <c r="T635" s="41"/>
    </row>
    <row r="636" ht="12.75" customHeight="1">
      <c r="D636" s="28"/>
      <c r="R636" s="28"/>
    </row>
    <row r="637" ht="12.75" customHeight="1">
      <c r="D637" s="28"/>
      <c r="R637" s="28"/>
    </row>
    <row r="638" ht="12.75" customHeight="1">
      <c r="D638" s="28"/>
      <c r="R638" s="28"/>
    </row>
    <row r="639" ht="12.75" customHeight="1">
      <c r="D639" s="28"/>
      <c r="R639" s="28"/>
    </row>
    <row r="640" ht="12.75" customHeight="1">
      <c r="D640" s="28"/>
      <c r="R640" s="28"/>
    </row>
    <row r="641" ht="12.75" customHeight="1">
      <c r="D641" s="28"/>
      <c r="R641" s="28"/>
    </row>
    <row r="642" ht="12.75" customHeight="1">
      <c r="D642" s="28"/>
      <c r="R642" s="28"/>
    </row>
    <row r="643" ht="12.75" customHeight="1">
      <c r="D643" s="28"/>
      <c r="R643" s="28"/>
    </row>
    <row r="644" ht="12.75" customHeight="1">
      <c r="D644" s="28"/>
      <c r="R644" s="28"/>
    </row>
    <row r="645" ht="12.75" customHeight="1">
      <c r="D645" s="28"/>
      <c r="R645" s="28"/>
    </row>
    <row r="646" ht="12.75" customHeight="1">
      <c r="D646" s="28"/>
      <c r="R646" s="28"/>
    </row>
    <row r="647" ht="12.75" customHeight="1">
      <c r="D647" s="28"/>
      <c r="R647" s="28"/>
    </row>
    <row r="648" ht="12.75" customHeight="1">
      <c r="D648" s="28"/>
      <c r="R648" s="28"/>
    </row>
    <row r="649" ht="12.75" customHeight="1">
      <c r="D649" s="28"/>
      <c r="R649" s="28"/>
    </row>
    <row r="650" ht="12.75" customHeight="1">
      <c r="D650" s="28"/>
      <c r="R650" s="28"/>
    </row>
    <row r="651" ht="12.75" customHeight="1">
      <c r="D651" s="28"/>
      <c r="R651" s="28"/>
    </row>
    <row r="652" ht="12.75" customHeight="1">
      <c r="D652" s="28"/>
      <c r="R652" s="28"/>
    </row>
    <row r="653" ht="12.75" customHeight="1">
      <c r="D653" s="28"/>
      <c r="R653" s="28"/>
    </row>
    <row r="654" ht="12.75" customHeight="1">
      <c r="D654" s="28"/>
      <c r="R654" s="28"/>
    </row>
    <row r="655" ht="12.75" customHeight="1">
      <c r="D655" s="28"/>
      <c r="R655" s="28"/>
    </row>
    <row r="656" ht="12.75" customHeight="1">
      <c r="D656" s="28"/>
      <c r="R656" s="28"/>
    </row>
    <row r="657" ht="12.75" customHeight="1">
      <c r="D657" s="28"/>
      <c r="R657" s="28"/>
    </row>
    <row r="658" ht="12.75" customHeight="1">
      <c r="D658" s="28"/>
      <c r="R658" s="28"/>
    </row>
    <row r="659" ht="12.75" customHeight="1">
      <c r="D659" s="28"/>
      <c r="R659" s="28"/>
    </row>
    <row r="660" ht="12.75" customHeight="1">
      <c r="D660" s="28"/>
      <c r="R660" s="28"/>
    </row>
    <row r="661" ht="12.75" customHeight="1">
      <c r="D661" s="28"/>
      <c r="R661" s="28"/>
    </row>
    <row r="662" ht="12.75" customHeight="1">
      <c r="D662" s="28"/>
      <c r="R662" s="28"/>
    </row>
    <row r="663" ht="12.75" customHeight="1">
      <c r="D663" s="28"/>
      <c r="R663" s="28"/>
    </row>
    <row r="664" ht="12.75" customHeight="1">
      <c r="D664" s="28"/>
      <c r="R664" s="28"/>
    </row>
    <row r="665" ht="12.75" customHeight="1">
      <c r="D665" s="28"/>
      <c r="R665" s="28"/>
    </row>
    <row r="666" ht="12.75" customHeight="1">
      <c r="D666" s="28"/>
      <c r="R666" s="28"/>
    </row>
    <row r="667" ht="12.75" customHeight="1">
      <c r="D667" s="28"/>
      <c r="R667" s="28"/>
    </row>
    <row r="668" ht="12.75" customHeight="1">
      <c r="D668" s="28"/>
      <c r="R668" s="28"/>
    </row>
    <row r="669" ht="12.75" customHeight="1">
      <c r="D669" s="28"/>
      <c r="R669" s="28"/>
    </row>
    <row r="670" ht="12.75" customHeight="1">
      <c r="D670" s="28"/>
      <c r="R670" s="28"/>
    </row>
    <row r="671" ht="12.75" customHeight="1">
      <c r="D671" s="28"/>
      <c r="R671" s="28"/>
    </row>
    <row r="672" ht="12.75" customHeight="1">
      <c r="D672" s="28"/>
      <c r="R672" s="28"/>
    </row>
    <row r="673" ht="12.75" customHeight="1">
      <c r="D673" s="28"/>
      <c r="R673" s="28"/>
    </row>
    <row r="674" ht="12.75" customHeight="1">
      <c r="D674" s="28"/>
      <c r="R674" s="28"/>
    </row>
    <row r="675" ht="12.75" customHeight="1">
      <c r="D675" s="28"/>
      <c r="R675" s="28"/>
    </row>
    <row r="676" ht="12.75" customHeight="1">
      <c r="D676" s="28"/>
      <c r="R676" s="28"/>
    </row>
    <row r="677" ht="12.75" customHeight="1">
      <c r="D677" s="28"/>
      <c r="R677" s="28"/>
    </row>
    <row r="678" ht="12.75" customHeight="1">
      <c r="D678" s="28"/>
      <c r="R678" s="28"/>
    </row>
    <row r="679" ht="12.75" customHeight="1">
      <c r="D679" s="28"/>
      <c r="R679" s="28"/>
    </row>
    <row r="680" ht="12.75" customHeight="1">
      <c r="D680" s="28"/>
      <c r="R680" s="28"/>
    </row>
    <row r="681" ht="12.75" customHeight="1">
      <c r="D681" s="28"/>
      <c r="R681" s="28"/>
    </row>
    <row r="682" ht="12.75" customHeight="1">
      <c r="D682" s="28"/>
      <c r="R682" s="28"/>
    </row>
    <row r="683" ht="12.75" customHeight="1">
      <c r="D683" s="28"/>
      <c r="R683" s="28"/>
    </row>
    <row r="684" ht="12.75" customHeight="1">
      <c r="D684" s="28"/>
      <c r="R684" s="28"/>
    </row>
    <row r="685" ht="12.75" customHeight="1">
      <c r="D685" s="28"/>
      <c r="R685" s="28"/>
    </row>
    <row r="686" ht="12.75" customHeight="1">
      <c r="D686" s="28"/>
      <c r="R686" s="28"/>
    </row>
    <row r="687" ht="12.75" customHeight="1">
      <c r="D687" s="28"/>
      <c r="R687" s="28"/>
    </row>
    <row r="688" ht="12.75" customHeight="1">
      <c r="D688" s="28"/>
      <c r="R688" s="28"/>
    </row>
    <row r="689" ht="12.75" customHeight="1">
      <c r="D689" s="28"/>
      <c r="R689" s="28"/>
    </row>
    <row r="690" ht="12.75" customHeight="1">
      <c r="D690" s="28"/>
      <c r="R690" s="28"/>
    </row>
    <row r="691" ht="12.75" customHeight="1">
      <c r="D691" s="28"/>
      <c r="R691" s="28"/>
    </row>
    <row r="692" ht="12.75" customHeight="1">
      <c r="D692" s="28"/>
      <c r="R692" s="28"/>
    </row>
    <row r="693" ht="12.75" customHeight="1">
      <c r="D693" s="28"/>
      <c r="R693" s="28"/>
    </row>
    <row r="694" ht="12.75" customHeight="1">
      <c r="D694" s="28"/>
      <c r="R694" s="28"/>
    </row>
    <row r="695" ht="12.75" customHeight="1">
      <c r="D695" s="28"/>
      <c r="R695" s="28"/>
    </row>
    <row r="696" ht="12.75" customHeight="1">
      <c r="D696" s="28"/>
      <c r="R696" s="28"/>
    </row>
    <row r="697" ht="12.75" customHeight="1">
      <c r="D697" s="28"/>
      <c r="R697" s="28"/>
    </row>
    <row r="698" ht="12.75" customHeight="1">
      <c r="D698" s="28"/>
      <c r="R698" s="28"/>
    </row>
    <row r="699" ht="12.75" customHeight="1">
      <c r="D699" s="28"/>
      <c r="R699" s="28"/>
    </row>
    <row r="700" ht="12.75" customHeight="1">
      <c r="D700" s="28"/>
      <c r="R700" s="28"/>
    </row>
    <row r="701" ht="12.75" customHeight="1">
      <c r="D701" s="28"/>
      <c r="R701" s="28"/>
    </row>
    <row r="702" ht="12.75" customHeight="1">
      <c r="D702" s="28"/>
      <c r="R702" s="28"/>
    </row>
    <row r="703" ht="12.75" customHeight="1">
      <c r="D703" s="28"/>
      <c r="R703" s="28"/>
    </row>
    <row r="704" ht="12.75" customHeight="1">
      <c r="D704" s="28"/>
      <c r="R704" s="28"/>
    </row>
    <row r="705" ht="12.75" customHeight="1">
      <c r="D705" s="28"/>
      <c r="R705" s="28"/>
    </row>
    <row r="706" ht="12.75" customHeight="1">
      <c r="D706" s="28"/>
      <c r="R706" s="28"/>
    </row>
    <row r="707" ht="12.75" customHeight="1">
      <c r="D707" s="28"/>
      <c r="R707" s="28"/>
    </row>
    <row r="708" ht="12.75" customHeight="1">
      <c r="D708" s="28"/>
      <c r="R708" s="28"/>
    </row>
    <row r="709" ht="12.75" customHeight="1">
      <c r="D709" s="28"/>
      <c r="R709" s="28"/>
    </row>
    <row r="710" ht="12.75" customHeight="1">
      <c r="D710" s="28"/>
      <c r="R710" s="28"/>
    </row>
    <row r="711" ht="12.75" customHeight="1">
      <c r="D711" s="28"/>
      <c r="R711" s="28"/>
    </row>
    <row r="712" ht="12.75" customHeight="1">
      <c r="D712" s="28"/>
      <c r="R712" s="28"/>
    </row>
    <row r="713" ht="12.75" customHeight="1">
      <c r="D713" s="28"/>
      <c r="R713" s="28"/>
    </row>
    <row r="714" ht="12.75" customHeight="1">
      <c r="D714" s="28"/>
      <c r="R714" s="28"/>
    </row>
    <row r="715" ht="12.75" customHeight="1">
      <c r="D715" s="28"/>
      <c r="R715" s="28"/>
    </row>
    <row r="716" ht="12.75" customHeight="1">
      <c r="D716" s="28"/>
      <c r="R716" s="28"/>
    </row>
    <row r="717" ht="12.75" customHeight="1">
      <c r="D717" s="28"/>
      <c r="R717" s="28"/>
    </row>
    <row r="718" ht="12.75" customHeight="1">
      <c r="D718" s="28"/>
      <c r="R718" s="28"/>
    </row>
    <row r="719" ht="12.75" customHeight="1">
      <c r="D719" s="28"/>
      <c r="R719" s="28"/>
    </row>
    <row r="720" ht="12.75" customHeight="1">
      <c r="D720" s="28"/>
      <c r="R720" s="28"/>
    </row>
    <row r="721" ht="12.75" customHeight="1">
      <c r="D721" s="28"/>
      <c r="R721" s="28"/>
    </row>
    <row r="722" ht="12.75" customHeight="1">
      <c r="D722" s="28"/>
      <c r="R722" s="28"/>
    </row>
    <row r="723" ht="12.75" customHeight="1">
      <c r="D723" s="28"/>
      <c r="R723" s="28"/>
    </row>
    <row r="724" ht="12.75" customHeight="1">
      <c r="D724" s="28"/>
      <c r="R724" s="28"/>
    </row>
    <row r="725" ht="12.75" customHeight="1">
      <c r="D725" s="28"/>
      <c r="R725" s="28"/>
    </row>
    <row r="726" ht="12.75" customHeight="1">
      <c r="D726" s="28"/>
      <c r="R726" s="28"/>
    </row>
    <row r="727" ht="12.75" customHeight="1">
      <c r="D727" s="28"/>
      <c r="R727" s="28"/>
    </row>
    <row r="728" ht="12.75" customHeight="1">
      <c r="D728" s="28"/>
      <c r="R728" s="28"/>
    </row>
    <row r="729" ht="12.75" customHeight="1">
      <c r="D729" s="28"/>
      <c r="R729" s="28"/>
    </row>
    <row r="730" ht="12.75" customHeight="1">
      <c r="D730" s="28"/>
      <c r="R730" s="28"/>
    </row>
    <row r="731" ht="12.75" customHeight="1">
      <c r="D731" s="28"/>
      <c r="R731" s="28"/>
    </row>
    <row r="732" ht="12.75" customHeight="1">
      <c r="D732" s="28"/>
      <c r="R732" s="28"/>
    </row>
    <row r="733" ht="12.75" customHeight="1">
      <c r="D733" s="28"/>
      <c r="R733" s="28"/>
    </row>
    <row r="734" ht="12.75" customHeight="1">
      <c r="D734" s="28"/>
      <c r="R734" s="28"/>
    </row>
    <row r="735" ht="12.75" customHeight="1">
      <c r="D735" s="28"/>
      <c r="R735" s="28"/>
    </row>
    <row r="736" ht="12.75" customHeight="1">
      <c r="D736" s="28"/>
      <c r="R736" s="28"/>
    </row>
    <row r="737" ht="12.75" customHeight="1">
      <c r="D737" s="28"/>
      <c r="R737" s="28"/>
    </row>
    <row r="738" ht="12.75" customHeight="1">
      <c r="D738" s="28"/>
      <c r="R738" s="28"/>
    </row>
    <row r="739" ht="12.75" customHeight="1">
      <c r="D739" s="28"/>
      <c r="R739" s="28"/>
    </row>
    <row r="740" ht="12.75" customHeight="1">
      <c r="D740" s="28"/>
      <c r="R740" s="28"/>
    </row>
    <row r="741" ht="12.75" customHeight="1">
      <c r="D741" s="28"/>
      <c r="R741" s="28"/>
    </row>
    <row r="742" ht="12.75" customHeight="1">
      <c r="D742" s="28"/>
      <c r="R742" s="28"/>
    </row>
    <row r="743" ht="12.75" customHeight="1">
      <c r="D743" s="28"/>
      <c r="R743" s="28"/>
    </row>
    <row r="744" ht="12.75" customHeight="1">
      <c r="D744" s="28"/>
      <c r="R744" s="28"/>
    </row>
    <row r="745" ht="12.75" customHeight="1">
      <c r="D745" s="28"/>
      <c r="R745" s="28"/>
    </row>
    <row r="746" ht="12.75" customHeight="1">
      <c r="D746" s="28"/>
      <c r="R746" s="28"/>
    </row>
    <row r="747" ht="12.75" customHeight="1">
      <c r="D747" s="28"/>
      <c r="R747" s="28"/>
    </row>
    <row r="748" ht="12.75" customHeight="1">
      <c r="D748" s="28"/>
      <c r="R748" s="28"/>
    </row>
    <row r="749" ht="12.75" customHeight="1">
      <c r="D749" s="28"/>
      <c r="R749" s="28"/>
    </row>
    <row r="750" ht="12.75" customHeight="1">
      <c r="D750" s="28"/>
      <c r="R750" s="28"/>
    </row>
    <row r="751" ht="12.75" customHeight="1">
      <c r="D751" s="28"/>
      <c r="R751" s="28"/>
    </row>
    <row r="752" ht="12.75" customHeight="1">
      <c r="D752" s="28"/>
      <c r="R752" s="28"/>
    </row>
    <row r="753" ht="12.75" customHeight="1">
      <c r="D753" s="28"/>
      <c r="R753" s="28"/>
    </row>
    <row r="754" ht="12.75" customHeight="1">
      <c r="D754" s="28"/>
      <c r="R754" s="28"/>
    </row>
    <row r="755" ht="12.75" customHeight="1">
      <c r="D755" s="28"/>
      <c r="R755" s="28"/>
    </row>
    <row r="756" ht="12.75" customHeight="1">
      <c r="D756" s="28"/>
      <c r="R756" s="28"/>
    </row>
    <row r="757" ht="12.75" customHeight="1">
      <c r="D757" s="28"/>
      <c r="R757" s="28"/>
    </row>
    <row r="758" ht="12.75" customHeight="1">
      <c r="D758" s="28"/>
      <c r="R758" s="28"/>
    </row>
    <row r="759" ht="12.75" customHeight="1">
      <c r="D759" s="28"/>
      <c r="R759" s="28"/>
    </row>
    <row r="760" ht="12.75" customHeight="1">
      <c r="D760" s="28"/>
      <c r="R760" s="28"/>
    </row>
    <row r="761" ht="12.75" customHeight="1">
      <c r="D761" s="28"/>
      <c r="R761" s="28"/>
    </row>
    <row r="762" ht="12.75" customHeight="1">
      <c r="D762" s="28"/>
      <c r="R762" s="28"/>
    </row>
    <row r="763" ht="12.75" customHeight="1">
      <c r="D763" s="28"/>
      <c r="R763" s="28"/>
    </row>
    <row r="764" ht="12.75" customHeight="1">
      <c r="D764" s="28"/>
      <c r="R764" s="28"/>
    </row>
    <row r="765" ht="12.75" customHeight="1">
      <c r="D765" s="28"/>
      <c r="R765" s="28"/>
    </row>
    <row r="766" ht="12.75" customHeight="1">
      <c r="D766" s="28"/>
      <c r="R766" s="28"/>
    </row>
    <row r="767" ht="12.75" customHeight="1">
      <c r="D767" s="28"/>
      <c r="R767" s="28"/>
    </row>
    <row r="768" ht="12.75" customHeight="1">
      <c r="D768" s="28"/>
      <c r="R768" s="28"/>
    </row>
    <row r="769" ht="12.75" customHeight="1">
      <c r="D769" s="28"/>
      <c r="R769" s="28"/>
    </row>
    <row r="770" ht="12.75" customHeight="1">
      <c r="D770" s="28"/>
      <c r="R770" s="28"/>
    </row>
    <row r="771" ht="12.75" customHeight="1">
      <c r="D771" s="28"/>
      <c r="R771" s="28"/>
    </row>
    <row r="772" ht="12.75" customHeight="1">
      <c r="D772" s="28"/>
      <c r="R772" s="28"/>
    </row>
    <row r="773" ht="12.75" customHeight="1">
      <c r="D773" s="28"/>
      <c r="R773" s="28"/>
    </row>
    <row r="774" ht="12.75" customHeight="1">
      <c r="D774" s="28"/>
      <c r="R774" s="28"/>
    </row>
    <row r="775" ht="12.75" customHeight="1">
      <c r="D775" s="28"/>
      <c r="R775" s="28"/>
    </row>
    <row r="776" ht="12.75" customHeight="1">
      <c r="D776" s="28"/>
      <c r="R776" s="28"/>
    </row>
    <row r="777" ht="12.75" customHeight="1">
      <c r="D777" s="28"/>
      <c r="R777" s="28"/>
    </row>
    <row r="778" ht="12.75" customHeight="1">
      <c r="D778" s="28"/>
      <c r="R778" s="28"/>
    </row>
    <row r="779" ht="12.75" customHeight="1">
      <c r="D779" s="28"/>
      <c r="R779" s="28"/>
    </row>
    <row r="780" ht="12.75" customHeight="1">
      <c r="D780" s="28"/>
      <c r="R780" s="28"/>
    </row>
    <row r="781" ht="12.75" customHeight="1">
      <c r="D781" s="28"/>
      <c r="R781" s="28"/>
    </row>
    <row r="782" ht="12.75" customHeight="1">
      <c r="D782" s="28"/>
      <c r="R782" s="28"/>
    </row>
    <row r="783" ht="12.75" customHeight="1">
      <c r="D783" s="28"/>
      <c r="R783" s="28"/>
    </row>
    <row r="784" ht="12.75" customHeight="1">
      <c r="D784" s="28"/>
      <c r="R784" s="28"/>
    </row>
    <row r="785" ht="12.75" customHeight="1">
      <c r="D785" s="28"/>
      <c r="R785" s="28"/>
    </row>
    <row r="786" ht="12.75" customHeight="1">
      <c r="D786" s="28"/>
      <c r="R786" s="28"/>
    </row>
    <row r="787" ht="12.75" customHeight="1">
      <c r="D787" s="28"/>
      <c r="R787" s="28"/>
    </row>
    <row r="788" ht="12.75" customHeight="1">
      <c r="D788" s="28"/>
      <c r="R788" s="28"/>
    </row>
    <row r="789" ht="12.75" customHeight="1">
      <c r="D789" s="28"/>
      <c r="R789" s="28"/>
    </row>
    <row r="790" ht="12.75" customHeight="1">
      <c r="D790" s="28"/>
      <c r="R790" s="28"/>
    </row>
    <row r="791" ht="12.75" customHeight="1">
      <c r="D791" s="28"/>
      <c r="R791" s="28"/>
    </row>
    <row r="792" ht="12.75" customHeight="1">
      <c r="D792" s="28"/>
      <c r="R792" s="28"/>
    </row>
    <row r="793" ht="12.75" customHeight="1">
      <c r="D793" s="28"/>
      <c r="R793" s="28"/>
    </row>
    <row r="794" ht="12.75" customHeight="1">
      <c r="D794" s="28"/>
      <c r="R794" s="28"/>
    </row>
    <row r="795" ht="12.75" customHeight="1">
      <c r="D795" s="28"/>
      <c r="R795" s="28"/>
    </row>
    <row r="796" ht="12.75" customHeight="1">
      <c r="D796" s="28"/>
      <c r="R796" s="28"/>
    </row>
    <row r="797" ht="12.75" customHeight="1">
      <c r="D797" s="28"/>
      <c r="R797" s="28"/>
    </row>
    <row r="798" ht="12.75" customHeight="1">
      <c r="D798" s="28"/>
      <c r="R798" s="28"/>
    </row>
    <row r="799" ht="12.75" customHeight="1">
      <c r="D799" s="28"/>
      <c r="R799" s="28"/>
    </row>
    <row r="800" ht="12.75" customHeight="1">
      <c r="D800" s="28"/>
      <c r="R800" s="28"/>
    </row>
    <row r="801" ht="12.75" customHeight="1">
      <c r="D801" s="28"/>
      <c r="R801" s="28"/>
    </row>
    <row r="802" ht="12.75" customHeight="1">
      <c r="D802" s="28"/>
      <c r="R802" s="28"/>
    </row>
    <row r="803" ht="12.75" customHeight="1">
      <c r="D803" s="28"/>
      <c r="R803" s="28"/>
    </row>
    <row r="804" ht="12.75" customHeight="1">
      <c r="D804" s="28"/>
      <c r="R804" s="28"/>
    </row>
    <row r="805" ht="12.75" customHeight="1">
      <c r="D805" s="28"/>
      <c r="R805" s="28"/>
    </row>
    <row r="806" ht="12.75" customHeight="1">
      <c r="D806" s="28"/>
      <c r="R806" s="28"/>
    </row>
    <row r="807" ht="12.75" customHeight="1">
      <c r="D807" s="28"/>
      <c r="R807" s="28"/>
    </row>
    <row r="808" ht="12.75" customHeight="1">
      <c r="D808" s="28"/>
      <c r="R808" s="28"/>
    </row>
    <row r="809" ht="12.75" customHeight="1">
      <c r="D809" s="28"/>
      <c r="R809" s="28"/>
    </row>
    <row r="810" ht="12.75" customHeight="1">
      <c r="D810" s="28"/>
      <c r="R810" s="28"/>
    </row>
    <row r="811" ht="12.75" customHeight="1">
      <c r="D811" s="28"/>
      <c r="R811" s="28"/>
    </row>
    <row r="812" ht="12.75" customHeight="1">
      <c r="D812" s="28"/>
      <c r="R812" s="28"/>
    </row>
    <row r="813" ht="12.75" customHeight="1">
      <c r="D813" s="28"/>
      <c r="R813" s="28"/>
    </row>
    <row r="814" ht="12.75" customHeight="1">
      <c r="D814" s="28"/>
      <c r="R814" s="28"/>
    </row>
    <row r="815" ht="12.75" customHeight="1">
      <c r="D815" s="28"/>
      <c r="R815" s="28"/>
    </row>
    <row r="816" ht="12.75" customHeight="1">
      <c r="D816" s="28"/>
      <c r="R816" s="28"/>
    </row>
    <row r="817" ht="12.75" customHeight="1">
      <c r="D817" s="28"/>
      <c r="R817" s="28"/>
    </row>
    <row r="818" ht="12.75" customHeight="1">
      <c r="D818" s="28"/>
      <c r="R818" s="28"/>
    </row>
    <row r="819" ht="12.75" customHeight="1">
      <c r="D819" s="28"/>
      <c r="R819" s="28"/>
    </row>
    <row r="820" ht="12.75" customHeight="1">
      <c r="D820" s="28"/>
      <c r="R820" s="28"/>
    </row>
    <row r="821" ht="12.75" customHeight="1">
      <c r="D821" s="28"/>
      <c r="R821" s="28"/>
    </row>
    <row r="822" ht="12.75" customHeight="1">
      <c r="D822" s="28"/>
      <c r="R822" s="28"/>
    </row>
    <row r="823" ht="12.75" customHeight="1">
      <c r="D823" s="28"/>
      <c r="R823" s="28"/>
    </row>
    <row r="824" ht="12.75" customHeight="1">
      <c r="D824" s="28"/>
      <c r="R824" s="28"/>
    </row>
    <row r="825" ht="12.75" customHeight="1">
      <c r="D825" s="28"/>
      <c r="R825" s="28"/>
    </row>
    <row r="826" ht="12.75" customHeight="1">
      <c r="D826" s="28"/>
      <c r="R826" s="28"/>
    </row>
    <row r="827" ht="12.75" customHeight="1">
      <c r="D827" s="28"/>
      <c r="R827" s="28"/>
    </row>
    <row r="828" ht="12.75" customHeight="1">
      <c r="D828" s="28"/>
      <c r="R828" s="28"/>
    </row>
    <row r="829" ht="12.75" customHeight="1">
      <c r="D829" s="28"/>
      <c r="R829" s="28"/>
    </row>
    <row r="830" ht="12.75" customHeight="1">
      <c r="D830" s="28"/>
      <c r="R830" s="28"/>
    </row>
    <row r="831" ht="12.75" customHeight="1">
      <c r="D831" s="28"/>
      <c r="R831" s="28"/>
    </row>
    <row r="832" ht="12.75" customHeight="1">
      <c r="D832" s="28"/>
      <c r="R832" s="28"/>
    </row>
    <row r="833" ht="12.75" customHeight="1">
      <c r="D833" s="28"/>
      <c r="R833" s="28"/>
    </row>
    <row r="834" ht="12.75" customHeight="1">
      <c r="D834" s="28"/>
      <c r="R834" s="28"/>
    </row>
    <row r="835" ht="12.75" customHeight="1">
      <c r="D835" s="28"/>
      <c r="R835" s="28"/>
    </row>
    <row r="836" ht="12.75" customHeight="1">
      <c r="D836" s="28"/>
      <c r="R836" s="28"/>
    </row>
    <row r="837" ht="12.75" customHeight="1">
      <c r="D837" s="28"/>
      <c r="R837" s="28"/>
    </row>
    <row r="838" ht="12.75" customHeight="1">
      <c r="D838" s="28"/>
      <c r="R838" s="28"/>
    </row>
    <row r="839" ht="12.75" customHeight="1">
      <c r="D839" s="28"/>
      <c r="R839" s="28"/>
    </row>
    <row r="840" ht="12.75" customHeight="1">
      <c r="D840" s="28"/>
      <c r="R840" s="28"/>
    </row>
    <row r="841" ht="12.75" customHeight="1">
      <c r="D841" s="28"/>
      <c r="R841" s="28"/>
    </row>
    <row r="842" ht="12.75" customHeight="1">
      <c r="D842" s="28"/>
      <c r="R842" s="28"/>
    </row>
    <row r="843" ht="12.75" customHeight="1">
      <c r="D843" s="28"/>
      <c r="R843" s="28"/>
    </row>
    <row r="844" ht="12.75" customHeight="1">
      <c r="D844" s="28"/>
      <c r="R844" s="28"/>
    </row>
    <row r="845" ht="12.75" customHeight="1">
      <c r="D845" s="28"/>
      <c r="R845" s="28"/>
    </row>
    <row r="846" ht="12.75" customHeight="1">
      <c r="D846" s="28"/>
      <c r="R846" s="28"/>
    </row>
    <row r="847" ht="12.75" customHeight="1">
      <c r="D847" s="28"/>
      <c r="R847" s="28"/>
    </row>
    <row r="848" ht="12.75" customHeight="1">
      <c r="D848" s="28"/>
      <c r="R848" s="28"/>
    </row>
    <row r="849" ht="12.75" customHeight="1">
      <c r="D849" s="28"/>
      <c r="R849" s="28"/>
    </row>
    <row r="850" ht="12.75" customHeight="1">
      <c r="D850" s="28"/>
      <c r="R850" s="28"/>
    </row>
    <row r="851" ht="12.75" customHeight="1">
      <c r="D851" s="28"/>
      <c r="R851" s="28"/>
    </row>
    <row r="852" ht="12.75" customHeight="1">
      <c r="D852" s="28"/>
      <c r="R852" s="28"/>
    </row>
    <row r="853" ht="12.75" customHeight="1">
      <c r="D853" s="28"/>
      <c r="R853" s="28"/>
    </row>
    <row r="854" ht="12.75" customHeight="1">
      <c r="D854" s="28"/>
      <c r="R854" s="28"/>
    </row>
    <row r="855" ht="12.75" customHeight="1">
      <c r="D855" s="28"/>
      <c r="R855" s="28"/>
    </row>
    <row r="856" ht="12.75" customHeight="1">
      <c r="D856" s="28"/>
      <c r="R856" s="28"/>
    </row>
    <row r="857" ht="12.75" customHeight="1">
      <c r="D857" s="28"/>
      <c r="R857" s="28"/>
    </row>
    <row r="858" ht="12.75" customHeight="1">
      <c r="D858" s="28"/>
      <c r="R858" s="28"/>
    </row>
    <row r="859" ht="12.75" customHeight="1">
      <c r="D859" s="28"/>
      <c r="R859" s="28"/>
    </row>
    <row r="860" ht="12.75" customHeight="1">
      <c r="D860" s="28"/>
      <c r="R860" s="28"/>
    </row>
    <row r="861" ht="12.75" customHeight="1">
      <c r="D861" s="28"/>
      <c r="R861" s="28"/>
    </row>
    <row r="862" ht="12.75" customHeight="1">
      <c r="D862" s="28"/>
      <c r="R862" s="28"/>
    </row>
    <row r="863" ht="12.75" customHeight="1">
      <c r="D863" s="28"/>
      <c r="R863" s="28"/>
    </row>
    <row r="864" ht="12.75" customHeight="1">
      <c r="D864" s="28"/>
      <c r="R864" s="28"/>
    </row>
    <row r="865" ht="12.75" customHeight="1">
      <c r="D865" s="28"/>
      <c r="R865" s="28"/>
    </row>
    <row r="866" ht="12.75" customHeight="1">
      <c r="D866" s="28"/>
      <c r="R866" s="28"/>
    </row>
    <row r="867" ht="12.75" customHeight="1">
      <c r="D867" s="28"/>
      <c r="R867" s="28"/>
    </row>
    <row r="868" ht="12.75" customHeight="1">
      <c r="D868" s="28"/>
      <c r="R868" s="28"/>
    </row>
    <row r="869" ht="12.75" customHeight="1">
      <c r="D869" s="28"/>
      <c r="R869" s="28"/>
    </row>
    <row r="870" ht="12.75" customHeight="1">
      <c r="D870" s="28"/>
      <c r="R870" s="28"/>
    </row>
    <row r="871" ht="12.75" customHeight="1">
      <c r="D871" s="28"/>
      <c r="R871" s="28"/>
    </row>
    <row r="872" ht="12.75" customHeight="1">
      <c r="D872" s="28"/>
      <c r="R872" s="28"/>
    </row>
    <row r="873" ht="12.75" customHeight="1">
      <c r="D873" s="28"/>
      <c r="R873" s="28"/>
    </row>
    <row r="874" ht="12.75" customHeight="1">
      <c r="D874" s="28"/>
      <c r="R874" s="28"/>
    </row>
    <row r="875" ht="12.75" customHeight="1">
      <c r="D875" s="28"/>
      <c r="R875" s="28"/>
    </row>
    <row r="876" ht="12.75" customHeight="1">
      <c r="D876" s="28"/>
      <c r="R876" s="28"/>
    </row>
    <row r="877" ht="12.75" customHeight="1">
      <c r="D877" s="28"/>
      <c r="R877" s="28"/>
    </row>
    <row r="878" ht="12.75" customHeight="1">
      <c r="D878" s="28"/>
      <c r="R878" s="28"/>
    </row>
    <row r="879" ht="12.75" customHeight="1">
      <c r="D879" s="28"/>
      <c r="R879" s="28"/>
    </row>
    <row r="880" ht="12.75" customHeight="1">
      <c r="D880" s="28"/>
      <c r="R880" s="28"/>
    </row>
    <row r="881" ht="12.75" customHeight="1">
      <c r="D881" s="28"/>
      <c r="R881" s="28"/>
    </row>
    <row r="882" ht="12.75" customHeight="1">
      <c r="D882" s="28"/>
      <c r="R882" s="28"/>
    </row>
    <row r="883" ht="12.75" customHeight="1">
      <c r="D883" s="28"/>
      <c r="R883" s="28"/>
    </row>
    <row r="884" ht="12.75" customHeight="1">
      <c r="D884" s="28"/>
      <c r="R884" s="28"/>
    </row>
    <row r="885" ht="12.75" customHeight="1">
      <c r="D885" s="28"/>
      <c r="R885" s="28"/>
    </row>
    <row r="886" ht="12.75" customHeight="1">
      <c r="D886" s="28"/>
      <c r="R886" s="28"/>
    </row>
    <row r="887" ht="12.75" customHeight="1">
      <c r="D887" s="28"/>
      <c r="R887" s="28"/>
    </row>
    <row r="888" ht="12.75" customHeight="1">
      <c r="D888" s="28"/>
      <c r="R888" s="28"/>
    </row>
    <row r="889" ht="12.75" customHeight="1">
      <c r="D889" s="28"/>
      <c r="R889" s="28"/>
    </row>
    <row r="890" ht="12.75" customHeight="1">
      <c r="D890" s="28"/>
      <c r="R890" s="28"/>
    </row>
    <row r="891" ht="12.75" customHeight="1">
      <c r="D891" s="28"/>
      <c r="R891" s="28"/>
    </row>
    <row r="892" ht="12.75" customHeight="1">
      <c r="D892" s="28"/>
      <c r="R892" s="28"/>
    </row>
    <row r="893" ht="12.75" customHeight="1">
      <c r="D893" s="28"/>
      <c r="R893" s="28"/>
    </row>
    <row r="894" ht="12.75" customHeight="1">
      <c r="D894" s="28"/>
      <c r="R894" s="28"/>
    </row>
    <row r="895" ht="12.75" customHeight="1">
      <c r="D895" s="28"/>
      <c r="R895" s="28"/>
    </row>
    <row r="896" ht="12.75" customHeight="1">
      <c r="D896" s="28"/>
      <c r="R896" s="28"/>
    </row>
    <row r="897" ht="12.75" customHeight="1">
      <c r="D897" s="28"/>
      <c r="R897" s="28"/>
    </row>
    <row r="898" ht="12.75" customHeight="1">
      <c r="D898" s="28"/>
      <c r="R898" s="28"/>
    </row>
    <row r="899" ht="12.75" customHeight="1">
      <c r="D899" s="28"/>
      <c r="R899" s="28"/>
    </row>
    <row r="900" ht="12.75" customHeight="1">
      <c r="D900" s="28"/>
      <c r="R900" s="28"/>
    </row>
    <row r="901" ht="12.75" customHeight="1">
      <c r="D901" s="28"/>
      <c r="R901" s="28"/>
    </row>
    <row r="902" ht="12.75" customHeight="1">
      <c r="D902" s="28"/>
      <c r="R902" s="28"/>
    </row>
    <row r="903" ht="12.75" customHeight="1">
      <c r="D903" s="28"/>
      <c r="R903" s="28"/>
    </row>
    <row r="904" ht="12.75" customHeight="1">
      <c r="D904" s="28"/>
      <c r="R904" s="28"/>
    </row>
    <row r="905" ht="12.75" customHeight="1">
      <c r="D905" s="28"/>
      <c r="R905" s="28"/>
    </row>
    <row r="906" ht="12.75" customHeight="1">
      <c r="D906" s="28"/>
      <c r="R906" s="28"/>
    </row>
    <row r="907" ht="12.75" customHeight="1">
      <c r="D907" s="28"/>
      <c r="R907" s="28"/>
    </row>
    <row r="908" ht="12.75" customHeight="1">
      <c r="D908" s="28"/>
      <c r="R908" s="28"/>
    </row>
    <row r="909" ht="12.75" customHeight="1">
      <c r="D909" s="28"/>
      <c r="R909" s="28"/>
    </row>
    <row r="910" ht="12.75" customHeight="1">
      <c r="D910" s="28"/>
      <c r="R910" s="28"/>
    </row>
    <row r="911" ht="12.75" customHeight="1">
      <c r="D911" s="28"/>
      <c r="R911" s="28"/>
    </row>
    <row r="912" ht="12.75" customHeight="1">
      <c r="D912" s="28"/>
      <c r="R912" s="28"/>
    </row>
    <row r="913" ht="12.75" customHeight="1">
      <c r="D913" s="28"/>
      <c r="R913" s="28"/>
    </row>
    <row r="914" ht="12.75" customHeight="1">
      <c r="D914" s="28"/>
      <c r="R914" s="28"/>
    </row>
    <row r="915" ht="12.75" customHeight="1">
      <c r="D915" s="28"/>
      <c r="R915" s="28"/>
    </row>
    <row r="916" ht="12.75" customHeight="1">
      <c r="D916" s="28"/>
      <c r="R916" s="28"/>
    </row>
    <row r="917" ht="12.75" customHeight="1">
      <c r="D917" s="28"/>
      <c r="R917" s="28"/>
    </row>
    <row r="918" ht="12.75" customHeight="1">
      <c r="D918" s="28"/>
      <c r="R918" s="28"/>
    </row>
    <row r="919" ht="12.75" customHeight="1">
      <c r="D919" s="28"/>
      <c r="R919" s="28"/>
    </row>
    <row r="920" ht="12.75" customHeight="1">
      <c r="D920" s="28"/>
      <c r="R920" s="28"/>
    </row>
    <row r="921" ht="12.75" customHeight="1">
      <c r="D921" s="28"/>
      <c r="R921" s="28"/>
    </row>
    <row r="922" ht="12.75" customHeight="1">
      <c r="D922" s="28"/>
      <c r="R922" s="28"/>
    </row>
    <row r="923" ht="12.75" customHeight="1">
      <c r="D923" s="28"/>
      <c r="R923" s="28"/>
    </row>
    <row r="924" ht="12.75" customHeight="1">
      <c r="D924" s="28"/>
      <c r="R924" s="28"/>
    </row>
    <row r="925" ht="12.75" customHeight="1">
      <c r="D925" s="28"/>
      <c r="R925" s="28"/>
    </row>
    <row r="926" ht="12.75" customHeight="1">
      <c r="D926" s="28"/>
      <c r="R926" s="28"/>
    </row>
    <row r="927" ht="12.75" customHeight="1">
      <c r="D927" s="28"/>
      <c r="R927" s="28"/>
    </row>
    <row r="928" ht="12.75" customHeight="1">
      <c r="D928" s="28"/>
      <c r="R928" s="28"/>
    </row>
    <row r="929" ht="12.75" customHeight="1">
      <c r="D929" s="28"/>
      <c r="R929" s="28"/>
    </row>
    <row r="930" ht="12.75" customHeight="1">
      <c r="D930" s="28"/>
      <c r="R930" s="28"/>
    </row>
    <row r="931" ht="12.75" customHeight="1">
      <c r="D931" s="28"/>
      <c r="R931" s="28"/>
    </row>
    <row r="932" ht="12.75" customHeight="1">
      <c r="D932" s="28"/>
      <c r="R932" s="28"/>
    </row>
    <row r="933" ht="12.75" customHeight="1">
      <c r="D933" s="28"/>
      <c r="R933" s="28"/>
    </row>
    <row r="934" ht="12.75" customHeight="1">
      <c r="D934" s="28"/>
      <c r="R934" s="28"/>
    </row>
    <row r="935" ht="12.75" customHeight="1">
      <c r="D935" s="28"/>
      <c r="R935" s="28"/>
    </row>
    <row r="936" ht="12.75" customHeight="1">
      <c r="D936" s="28"/>
      <c r="R936" s="28"/>
    </row>
    <row r="937" ht="12.75" customHeight="1">
      <c r="D937" s="28"/>
      <c r="R937" s="28"/>
    </row>
    <row r="938" ht="12.75" customHeight="1">
      <c r="D938" s="28"/>
      <c r="R938" s="28"/>
    </row>
    <row r="939" ht="12.75" customHeight="1">
      <c r="D939" s="28"/>
      <c r="R939" s="28"/>
    </row>
    <row r="940" ht="12.75" customHeight="1">
      <c r="D940" s="28"/>
      <c r="R940" s="28"/>
    </row>
    <row r="941" ht="12.75" customHeight="1">
      <c r="D941" s="28"/>
      <c r="R941" s="28"/>
    </row>
    <row r="942" ht="12.75" customHeight="1">
      <c r="D942" s="28"/>
      <c r="R942" s="28"/>
    </row>
    <row r="943" ht="12.75" customHeight="1">
      <c r="D943" s="28"/>
      <c r="R943" s="28"/>
    </row>
    <row r="944" ht="12.75" customHeight="1">
      <c r="D944" s="28"/>
      <c r="R944" s="28"/>
    </row>
    <row r="945" ht="12.75" customHeight="1">
      <c r="D945" s="28"/>
      <c r="R945" s="28"/>
    </row>
    <row r="946" ht="12.75" customHeight="1">
      <c r="D946" s="28"/>
      <c r="R946" s="28"/>
    </row>
    <row r="947" ht="12.75" customHeight="1">
      <c r="D947" s="28"/>
      <c r="R947" s="28"/>
    </row>
    <row r="948" ht="12.75" customHeight="1">
      <c r="D948" s="28"/>
      <c r="R948" s="28"/>
    </row>
    <row r="949" ht="12.75" customHeight="1">
      <c r="D949" s="28"/>
      <c r="R949" s="28"/>
    </row>
    <row r="950" ht="12.75" customHeight="1">
      <c r="D950" s="28"/>
      <c r="R950" s="28"/>
    </row>
    <row r="951" ht="12.75" customHeight="1">
      <c r="D951" s="28"/>
      <c r="R951" s="28"/>
    </row>
    <row r="952" ht="12.75" customHeight="1">
      <c r="D952" s="28"/>
      <c r="R952" s="28"/>
    </row>
    <row r="953" ht="12.75" customHeight="1">
      <c r="D953" s="28"/>
      <c r="R953" s="28"/>
    </row>
    <row r="954" ht="12.75" customHeight="1">
      <c r="D954" s="28"/>
      <c r="R954" s="28"/>
    </row>
    <row r="955" ht="12.75" customHeight="1">
      <c r="D955" s="28"/>
      <c r="R955" s="28"/>
    </row>
    <row r="956" ht="12.75" customHeight="1">
      <c r="D956" s="28"/>
      <c r="R956" s="28"/>
    </row>
    <row r="957" ht="12.75" customHeight="1">
      <c r="D957" s="28"/>
      <c r="R957" s="28"/>
    </row>
    <row r="958" ht="12.75" customHeight="1">
      <c r="D958" s="28"/>
      <c r="R958" s="28"/>
    </row>
    <row r="959" ht="12.75" customHeight="1">
      <c r="D959" s="28"/>
      <c r="R959" s="28"/>
    </row>
    <row r="960" ht="12.75" customHeight="1">
      <c r="D960" s="28"/>
      <c r="R960" s="28"/>
    </row>
    <row r="961" ht="12.75" customHeight="1">
      <c r="D961" s="28"/>
      <c r="R961" s="28"/>
    </row>
    <row r="962" ht="12.75" customHeight="1">
      <c r="D962" s="28"/>
      <c r="R962" s="28"/>
    </row>
    <row r="963" ht="12.75" customHeight="1">
      <c r="D963" s="28"/>
      <c r="R963" s="28"/>
    </row>
    <row r="964" ht="12.75" customHeight="1">
      <c r="D964" s="28"/>
      <c r="R964" s="28"/>
    </row>
    <row r="965" ht="12.75" customHeight="1">
      <c r="D965" s="28"/>
      <c r="R965" s="28"/>
    </row>
    <row r="966" ht="12.75" customHeight="1">
      <c r="D966" s="28"/>
      <c r="R966" s="28"/>
    </row>
    <row r="967" ht="12.75" customHeight="1">
      <c r="D967" s="28"/>
      <c r="R967" s="28"/>
    </row>
    <row r="968" ht="12.75" customHeight="1">
      <c r="D968" s="28"/>
      <c r="R968" s="28"/>
    </row>
    <row r="969" ht="12.75" customHeight="1">
      <c r="D969" s="28"/>
      <c r="R969" s="28"/>
    </row>
    <row r="970" ht="12.75" customHeight="1">
      <c r="D970" s="28"/>
      <c r="R970" s="28"/>
    </row>
    <row r="971" ht="12.75" customHeight="1">
      <c r="D971" s="28"/>
      <c r="R971" s="28"/>
    </row>
    <row r="972" ht="12.75" customHeight="1">
      <c r="D972" s="28"/>
      <c r="R972" s="28"/>
    </row>
    <row r="973" ht="12.75" customHeight="1">
      <c r="D973" s="28"/>
      <c r="R973" s="28"/>
    </row>
    <row r="974" ht="12.75" customHeight="1">
      <c r="D974" s="28"/>
      <c r="R974" s="28"/>
    </row>
    <row r="975" ht="12.75" customHeight="1">
      <c r="D975" s="28"/>
      <c r="R975" s="28"/>
    </row>
    <row r="976" ht="12.75" customHeight="1">
      <c r="D976" s="28"/>
      <c r="R976" s="28"/>
    </row>
    <row r="977" ht="12.75" customHeight="1">
      <c r="D977" s="28"/>
      <c r="R977" s="28"/>
    </row>
    <row r="978" ht="12.75" customHeight="1">
      <c r="D978" s="28"/>
      <c r="R978" s="28"/>
    </row>
    <row r="979" ht="12.75" customHeight="1">
      <c r="D979" s="28"/>
      <c r="R979" s="28"/>
    </row>
    <row r="980" ht="12.75" customHeight="1">
      <c r="D980" s="28"/>
      <c r="R980" s="28"/>
    </row>
    <row r="981" ht="12.75" customHeight="1">
      <c r="D981" s="28"/>
      <c r="R981" s="28"/>
    </row>
    <row r="982" ht="12.75" customHeight="1">
      <c r="D982" s="28"/>
      <c r="R982" s="28"/>
    </row>
    <row r="983" ht="12.75" customHeight="1">
      <c r="D983" s="28"/>
      <c r="R983" s="28"/>
    </row>
    <row r="984" ht="12.75" customHeight="1">
      <c r="D984" s="28"/>
      <c r="R984" s="28"/>
    </row>
    <row r="985" ht="12.75" customHeight="1">
      <c r="D985" s="28"/>
      <c r="R985" s="28"/>
    </row>
    <row r="986" ht="12.75" customHeight="1">
      <c r="D986" s="28"/>
      <c r="R986" s="28"/>
    </row>
    <row r="987" ht="12.75" customHeight="1">
      <c r="D987" s="28"/>
      <c r="R987" s="28"/>
    </row>
    <row r="988" ht="12.75" customHeight="1">
      <c r="D988" s="28"/>
      <c r="R988" s="28"/>
    </row>
    <row r="989" ht="12.75" customHeight="1">
      <c r="D989" s="28"/>
      <c r="R989" s="28"/>
    </row>
    <row r="990" ht="12.75" customHeight="1">
      <c r="D990" s="28"/>
      <c r="R990" s="28"/>
    </row>
    <row r="991" ht="12.75" customHeight="1">
      <c r="D991" s="28"/>
      <c r="R991" s="28"/>
    </row>
    <row r="992" ht="12.75" customHeight="1">
      <c r="D992" s="28"/>
      <c r="R992" s="28"/>
    </row>
    <row r="993" ht="12.75" customHeight="1">
      <c r="D993" s="28"/>
      <c r="R993" s="28"/>
    </row>
    <row r="994" ht="12.75" customHeight="1">
      <c r="D994" s="28"/>
      <c r="R994" s="28"/>
    </row>
    <row r="995" ht="12.75" customHeight="1">
      <c r="D995" s="28"/>
      <c r="R995" s="28"/>
    </row>
    <row r="996" ht="12.75" customHeight="1">
      <c r="D996" s="28"/>
      <c r="R996" s="28"/>
    </row>
    <row r="997" ht="12.75" customHeight="1">
      <c r="D997" s="28"/>
      <c r="R997" s="28"/>
    </row>
  </sheetData>
  <customSheetViews>
    <customSheetView guid="{74752024-F669-43B8-B3F3-7053A46F592A}" filter="1" showAutoFilter="1">
      <autoFilter ref="$A$599:$Y$635"/>
    </customSheetView>
    <customSheetView guid="{7A9FFBAB-D417-43AC-9251-BEAD4004B47E}" filter="1" showAutoFilter="1">
      <autoFilter ref="$U$9:$W$24"/>
    </customSheetView>
  </customSheetViews>
  <conditionalFormatting sqref="C2:C634">
    <cfRule type="colorScale" priority="1">
      <colorScale>
        <cfvo type="min"/>
        <cfvo type="max"/>
        <color rgb="FFFFFFFF"/>
        <color rgb="FF57BB8A"/>
      </colorScale>
    </cfRule>
  </conditionalFormatting>
  <conditionalFormatting sqref="C1">
    <cfRule type="colorScale" priority="2">
      <colorScale>
        <cfvo type="min"/>
        <cfvo type="max"/>
        <color rgb="FFFFFFFF"/>
        <color rgb="FF57BB8A"/>
      </colorScale>
    </cfRule>
  </conditionalFormatting>
  <conditionalFormatting sqref="T2:T634">
    <cfRule type="colorScale" priority="3">
      <colorScale>
        <cfvo type="min"/>
        <cfvo type="max"/>
        <color rgb="FF57BB8A"/>
        <color rgb="FFFFFFFF"/>
      </colorScale>
    </cfRule>
  </conditionalFormatting>
  <printOptions/>
  <pageMargins bottom="0.787401575" footer="0.0" header="0.0" left="0.511811024" right="0.511811024" top="0.7874015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7.63"/>
    <col customWidth="1" min="2" max="2" width="46.5"/>
    <col customWidth="1" min="3" max="5" width="15.5"/>
    <col customWidth="1" min="6" max="6" width="12.5"/>
    <col customWidth="1" min="7" max="17" width="11.13"/>
    <col customWidth="1" min="18" max="18" width="12.0"/>
    <col customWidth="1" min="19" max="19" width="10.25"/>
    <col customWidth="1" min="20" max="20" width="9.38"/>
    <col customWidth="1" min="21" max="23" width="7.63"/>
    <col customWidth="1" min="24" max="24" width="45.38"/>
    <col customWidth="1" min="25" max="25" width="8.63"/>
    <col customWidth="1" min="26" max="27" width="7.63"/>
  </cols>
  <sheetData>
    <row r="1" ht="12.75" customHeight="1">
      <c r="A1" s="1" t="s">
        <v>0</v>
      </c>
      <c r="B1" s="5" t="s">
        <v>38</v>
      </c>
      <c r="C1" s="5" t="s">
        <v>39</v>
      </c>
      <c r="D1" s="43" t="s">
        <v>679</v>
      </c>
      <c r="E1" s="5" t="s">
        <v>40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3" t="s">
        <v>16</v>
      </c>
      <c r="S1" s="2" t="s">
        <v>41</v>
      </c>
      <c r="T1" s="2" t="s">
        <v>42</v>
      </c>
      <c r="U1" s="3" t="s">
        <v>43</v>
      </c>
    </row>
    <row r="2" ht="12.75" customHeight="1">
      <c r="A2" s="8">
        <v>6629005.0</v>
      </c>
      <c r="B2" s="30" t="s">
        <v>44</v>
      </c>
      <c r="C2" s="11">
        <v>110.0</v>
      </c>
      <c r="D2" s="11">
        <f t="shared" ref="D2:D634" si="1">C2-(C2*20%)</f>
        <v>88</v>
      </c>
      <c r="E2" s="24">
        <v>2.0</v>
      </c>
      <c r="F2" s="31">
        <f>Ocupacao_Calendario!B2*D2*31</f>
        <v>1936.88</v>
      </c>
      <c r="G2" s="31">
        <f>Ocupacao_Calendario!C2*D2*28</f>
        <v>2045.12</v>
      </c>
      <c r="H2" s="31">
        <f>Ocupacao_Calendario!D2*D2*31</f>
        <v>1718.64</v>
      </c>
      <c r="I2" s="31">
        <f>Ocupacao_Calendario!E2*D2*30</f>
        <v>1848</v>
      </c>
      <c r="J2" s="31">
        <f>Ocupacao_Calendario!F2*D2*31</f>
        <v>1609.52</v>
      </c>
      <c r="K2" s="31">
        <f>Ocupacao_Calendario!G2*D2*30</f>
        <v>2244</v>
      </c>
      <c r="L2" s="31">
        <f>Ocupacao_Calendario!H2*D2*31</f>
        <v>2482.48</v>
      </c>
      <c r="M2" s="31">
        <f>Ocupacao_Calendario!I2*D2*31</f>
        <v>2400.64</v>
      </c>
      <c r="N2" s="31">
        <f>Ocupacao_Calendario!J2*D2*30</f>
        <v>2455.2</v>
      </c>
      <c r="O2" s="31">
        <f>Ocupacao_Calendario!K2*D2*31</f>
        <v>2127.84</v>
      </c>
      <c r="P2" s="31">
        <f>Ocupacao_Calendario!L2*D2*31</f>
        <v>2209.68</v>
      </c>
      <c r="Q2" s="31">
        <f>Ocupacao_Calendario!M2*D2*31</f>
        <v>2346.08</v>
      </c>
      <c r="R2" s="31">
        <f t="shared" ref="R2:R634" si="2">SUM(F2:Q2)</f>
        <v>25424.08</v>
      </c>
      <c r="S2" s="31">
        <f>IFS(E2=2,vacation_home_main_costs!$M$2,E2=3,vacation_home_main_costs!$M$3,E2=4,vacation_home_main_costs!$M$4,E2=5,vacation_home_main_costs!$M$5,E2=6,vacation_home_main_costs!$M$6)</f>
        <v>31100</v>
      </c>
      <c r="T2" s="31">
        <f t="shared" ref="T2:T11" si="3">R2-S2</f>
        <v>-5675.92</v>
      </c>
      <c r="U2" s="44" t="str">
        <f t="shared" ref="U2:U634" si="4">IF(T2&gt;0,"Lucro","Prejuizo")</f>
        <v>Prejuizo</v>
      </c>
    </row>
    <row r="3" ht="12.75" customHeight="1">
      <c r="A3" s="8">
        <v>2.2679214E7</v>
      </c>
      <c r="B3" s="30" t="s">
        <v>45</v>
      </c>
      <c r="C3" s="11">
        <v>100.0</v>
      </c>
      <c r="D3" s="11">
        <f t="shared" si="1"/>
        <v>80</v>
      </c>
      <c r="E3" s="24">
        <v>2.0</v>
      </c>
      <c r="F3" s="33">
        <f>Ocupacao_Calendario!B3*D3*31</f>
        <v>1636.8</v>
      </c>
      <c r="G3" s="33">
        <f>Ocupacao_Calendario!C3*D3*28</f>
        <v>2195.2</v>
      </c>
      <c r="H3" s="33">
        <f>Ocupacao_Calendario!D3*D3*31</f>
        <v>1810.4</v>
      </c>
      <c r="I3" s="33">
        <f>Ocupacao_Calendario!E3*D3*30</f>
        <v>1512</v>
      </c>
      <c r="J3" s="33">
        <f>Ocupacao_Calendario!F3*D3*31</f>
        <v>1165.6</v>
      </c>
      <c r="K3" s="33">
        <f>Ocupacao_Calendario!G3*D3*30</f>
        <v>1704</v>
      </c>
      <c r="L3" s="33">
        <f>Ocupacao_Calendario!H3*D3*31</f>
        <v>2108</v>
      </c>
      <c r="M3" s="33">
        <f>Ocupacao_Calendario!I3*D3*31</f>
        <v>2455.2</v>
      </c>
      <c r="N3" s="33">
        <f>Ocupacao_Calendario!J3*D3*30</f>
        <v>1992</v>
      </c>
      <c r="O3" s="33">
        <f>Ocupacao_Calendario!K3*D3*31</f>
        <v>2455.2</v>
      </c>
      <c r="P3" s="33">
        <f>Ocupacao_Calendario!L3*D3*31</f>
        <v>2455.2</v>
      </c>
      <c r="Q3" s="33">
        <f>Ocupacao_Calendario!M3*D3*31</f>
        <v>2058.4</v>
      </c>
      <c r="R3" s="33">
        <f t="shared" si="2"/>
        <v>23548</v>
      </c>
      <c r="S3" s="33">
        <f>IFS(E3=2,vacation_home_main_costs!$M$2,E3=3,vacation_home_main_costs!$M$3,E3=4,vacation_home_main_costs!$M$4,E3=5,vacation_home_main_costs!$M$5,E3=6,vacation_home_main_costs!$M$6)</f>
        <v>31100</v>
      </c>
      <c r="T3" s="33">
        <f t="shared" si="3"/>
        <v>-7552</v>
      </c>
      <c r="U3" s="41" t="str">
        <f t="shared" si="4"/>
        <v>Prejuizo</v>
      </c>
    </row>
    <row r="4" ht="12.75" customHeight="1">
      <c r="A4" s="8">
        <v>2431772.0</v>
      </c>
      <c r="B4" s="30" t="s">
        <v>46</v>
      </c>
      <c r="C4" s="11">
        <v>65.0</v>
      </c>
      <c r="D4" s="11">
        <f t="shared" si="1"/>
        <v>52</v>
      </c>
      <c r="E4" s="24">
        <v>2.0</v>
      </c>
      <c r="F4" s="33">
        <f>Ocupacao_Calendario!B4*D4*31</f>
        <v>1273.48</v>
      </c>
      <c r="G4" s="33">
        <f>Ocupacao_Calendario!C4*D4*28</f>
        <v>1310.4</v>
      </c>
      <c r="H4" s="33">
        <f>Ocupacao_Calendario!D4*D4*31</f>
        <v>1160.64</v>
      </c>
      <c r="I4" s="33">
        <f>Ocupacao_Calendario!E4*D4*30</f>
        <v>920.4</v>
      </c>
      <c r="J4" s="33">
        <f>Ocupacao_Calendario!F4*D4*31</f>
        <v>1321.84</v>
      </c>
      <c r="K4" s="33">
        <f>Ocupacao_Calendario!G4*D4*30</f>
        <v>1528.8</v>
      </c>
      <c r="L4" s="33">
        <f>Ocupacao_Calendario!H4*D4*31</f>
        <v>1466.92</v>
      </c>
      <c r="M4" s="33">
        <f>Ocupacao_Calendario!I4*D4*31</f>
        <v>1354.08</v>
      </c>
      <c r="N4" s="33">
        <f>Ocupacao_Calendario!J4*D4*30</f>
        <v>1263.6</v>
      </c>
      <c r="O4" s="33">
        <f>Ocupacao_Calendario!K4*D4*31</f>
        <v>1273.48</v>
      </c>
      <c r="P4" s="33">
        <f>Ocupacao_Calendario!L4*D4*31</f>
        <v>1386.32</v>
      </c>
      <c r="Q4" s="33">
        <f>Ocupacao_Calendario!M4*D4*31</f>
        <v>1370.2</v>
      </c>
      <c r="R4" s="33">
        <f t="shared" si="2"/>
        <v>15630.16</v>
      </c>
      <c r="S4" s="33">
        <f>IFS(E4=2,vacation_home_main_costs!$M$2,E4=3,vacation_home_main_costs!$M$3,E4=4,vacation_home_main_costs!$M$4,E4=5,vacation_home_main_costs!$M$5,E4=6,vacation_home_main_costs!$M$6)</f>
        <v>31100</v>
      </c>
      <c r="T4" s="33">
        <f t="shared" si="3"/>
        <v>-15469.84</v>
      </c>
      <c r="U4" s="41" t="str">
        <f t="shared" si="4"/>
        <v>Prejuizo</v>
      </c>
    </row>
    <row r="5" ht="12.75" customHeight="1">
      <c r="A5" s="8">
        <v>5048917.0</v>
      </c>
      <c r="B5" s="30" t="s">
        <v>47</v>
      </c>
      <c r="C5" s="11">
        <v>97.0</v>
      </c>
      <c r="D5" s="11">
        <f t="shared" si="1"/>
        <v>77.6</v>
      </c>
      <c r="E5" s="24">
        <v>2.0</v>
      </c>
      <c r="F5" s="33">
        <f>Ocupacao_Calendario!B5*D5*31</f>
        <v>1659.864</v>
      </c>
      <c r="G5" s="33">
        <f>Ocupacao_Calendario!C5*D5*28</f>
        <v>1846.88</v>
      </c>
      <c r="H5" s="33">
        <f>Ocupacao_Calendario!D5*D5*31</f>
        <v>1515.528</v>
      </c>
      <c r="I5" s="33">
        <f>Ocupacao_Calendario!E5*D5*30</f>
        <v>1536.48</v>
      </c>
      <c r="J5" s="33">
        <f>Ocupacao_Calendario!F5*D5*31</f>
        <v>1491.472</v>
      </c>
      <c r="K5" s="33">
        <f>Ocupacao_Calendario!G5*D5*30</f>
        <v>1676.16</v>
      </c>
      <c r="L5" s="33">
        <f>Ocupacao_Calendario!H5*D5*31</f>
        <v>2381.544</v>
      </c>
      <c r="M5" s="33">
        <f>Ocupacao_Calendario!I5*D5*31</f>
        <v>2092.872</v>
      </c>
      <c r="N5" s="33">
        <f>Ocupacao_Calendario!J5*D5*30</f>
        <v>2281.44</v>
      </c>
      <c r="O5" s="33">
        <f>Ocupacao_Calendario!K5*D5*31</f>
        <v>2068.816</v>
      </c>
      <c r="P5" s="33">
        <f>Ocupacao_Calendario!L5*D5*31</f>
        <v>2285.32</v>
      </c>
      <c r="Q5" s="33">
        <f>Ocupacao_Calendario!M5*D5*31</f>
        <v>2140.984</v>
      </c>
      <c r="R5" s="33">
        <f t="shared" si="2"/>
        <v>22977.36</v>
      </c>
      <c r="S5" s="33">
        <f>IFS(E5=2,vacation_home_main_costs!$M$2,E5=3,vacation_home_main_costs!$M$3,E5=4,vacation_home_main_costs!$M$4,E5=5,vacation_home_main_costs!$M$5,E5=6,vacation_home_main_costs!$M$6)</f>
        <v>31100</v>
      </c>
      <c r="T5" s="33">
        <f t="shared" si="3"/>
        <v>-8122.64</v>
      </c>
      <c r="U5" s="41" t="str">
        <f t="shared" si="4"/>
        <v>Prejuizo</v>
      </c>
    </row>
    <row r="6" ht="12.75" customHeight="1">
      <c r="A6" s="8">
        <v>1.0624178E7</v>
      </c>
      <c r="B6" s="30" t="s">
        <v>48</v>
      </c>
      <c r="C6" s="11">
        <v>123.0</v>
      </c>
      <c r="D6" s="11">
        <f t="shared" si="1"/>
        <v>98.4</v>
      </c>
      <c r="E6" s="24">
        <v>4.0</v>
      </c>
      <c r="F6" s="33">
        <f>Ocupacao_Calendario!B6*D6*31</f>
        <v>1952.256</v>
      </c>
      <c r="G6" s="33">
        <f>Ocupacao_Calendario!C6*D6*28</f>
        <v>2149.056</v>
      </c>
      <c r="H6" s="33">
        <f>Ocupacao_Calendario!D6*D6*31</f>
        <v>2562.336</v>
      </c>
      <c r="I6" s="33">
        <f>Ocupacao_Calendario!E6*D6*30</f>
        <v>2627.28</v>
      </c>
      <c r="J6" s="33">
        <f>Ocupacao_Calendario!F6*D6*31</f>
        <v>1464.192</v>
      </c>
      <c r="K6" s="33">
        <f>Ocupacao_Calendario!G6*D6*30</f>
        <v>2568.24</v>
      </c>
      <c r="L6" s="33">
        <f>Ocupacao_Calendario!H6*D6*31</f>
        <v>2592.84</v>
      </c>
      <c r="M6" s="33">
        <f>Ocupacao_Calendario!I6*D6*31</f>
        <v>2470.824</v>
      </c>
      <c r="N6" s="33">
        <f>Ocupacao_Calendario!J6*D6*30</f>
        <v>2952</v>
      </c>
      <c r="O6" s="33">
        <f>Ocupacao_Calendario!K6*D6*31</f>
        <v>2928.384</v>
      </c>
      <c r="P6" s="33">
        <f>Ocupacao_Calendario!L6*D6*31</f>
        <v>2501.328</v>
      </c>
      <c r="Q6" s="33">
        <f>Ocupacao_Calendario!M6*D6*31</f>
        <v>2501.328</v>
      </c>
      <c r="R6" s="33">
        <f t="shared" si="2"/>
        <v>29270.064</v>
      </c>
      <c r="S6" s="33">
        <f>IFS(E6=2,vacation_home_main_costs!$M$2,E6=3,vacation_home_main_costs!$M$3,E6=4,vacation_home_main_costs!$M$4,E6=5,vacation_home_main_costs!$M$5,E6=6,vacation_home_main_costs!$M$6)</f>
        <v>40660</v>
      </c>
      <c r="T6" s="33">
        <f t="shared" si="3"/>
        <v>-11389.936</v>
      </c>
      <c r="U6" s="41" t="str">
        <f t="shared" si="4"/>
        <v>Prejuizo</v>
      </c>
    </row>
    <row r="7" ht="12.75" customHeight="1">
      <c r="A7" s="8">
        <v>7732748.0</v>
      </c>
      <c r="B7" s="30" t="s">
        <v>49</v>
      </c>
      <c r="C7" s="11">
        <v>99.0</v>
      </c>
      <c r="D7" s="11">
        <f t="shared" si="1"/>
        <v>79.2</v>
      </c>
      <c r="E7" s="24">
        <v>4.0</v>
      </c>
      <c r="F7" s="33">
        <f>Ocupacao_Calendario!B7*D7*31</f>
        <v>1988.712</v>
      </c>
      <c r="G7" s="33">
        <f>Ocupacao_Calendario!C7*D7*28</f>
        <v>1485.792</v>
      </c>
      <c r="H7" s="33">
        <f>Ocupacao_Calendario!D7*D7*31</f>
        <v>1374.912</v>
      </c>
      <c r="I7" s="33">
        <f>Ocupacao_Calendario!E7*D7*30</f>
        <v>2090.88</v>
      </c>
      <c r="J7" s="33">
        <f>Ocupacao_Calendario!F7*D7*31</f>
        <v>932.976</v>
      </c>
      <c r="K7" s="33">
        <f>Ocupacao_Calendario!G7*D7*30</f>
        <v>1758.24</v>
      </c>
      <c r="L7" s="33">
        <f>Ocupacao_Calendario!H7*D7*31</f>
        <v>2062.368</v>
      </c>
      <c r="M7" s="33">
        <f>Ocupacao_Calendario!I7*D7*31</f>
        <v>2160.576</v>
      </c>
      <c r="N7" s="33">
        <f>Ocupacao_Calendario!J7*D7*30</f>
        <v>1877.04</v>
      </c>
      <c r="O7" s="33">
        <f>Ocupacao_Calendario!K7*D7*31</f>
        <v>2381.544</v>
      </c>
      <c r="P7" s="33">
        <f>Ocupacao_Calendario!L7*D7*31</f>
        <v>1939.608</v>
      </c>
      <c r="Q7" s="33">
        <f>Ocupacao_Calendario!M7*D7*31</f>
        <v>1865.952</v>
      </c>
      <c r="R7" s="33">
        <f t="shared" si="2"/>
        <v>21918.6</v>
      </c>
      <c r="S7" s="33">
        <f>IFS(E7=2,vacation_home_main_costs!$M$2,E7=3,vacation_home_main_costs!$M$3,E7=4,vacation_home_main_costs!$M$4,E7=5,vacation_home_main_costs!$M$5,E7=6,vacation_home_main_costs!$M$6)</f>
        <v>40660</v>
      </c>
      <c r="T7" s="33">
        <f t="shared" si="3"/>
        <v>-18741.4</v>
      </c>
      <c r="U7" s="41" t="str">
        <f t="shared" si="4"/>
        <v>Prejuizo</v>
      </c>
    </row>
    <row r="8" ht="12.75" customHeight="1">
      <c r="A8" s="8">
        <v>2.6275806E7</v>
      </c>
      <c r="B8" s="30" t="s">
        <v>50</v>
      </c>
      <c r="C8" s="11">
        <v>129.0</v>
      </c>
      <c r="D8" s="11">
        <f t="shared" si="1"/>
        <v>103.2</v>
      </c>
      <c r="E8" s="24">
        <v>4.0</v>
      </c>
      <c r="F8" s="33">
        <f>Ocupacao_Calendario!B8*D8*31</f>
        <v>2239.44</v>
      </c>
      <c r="G8" s="33">
        <f>Ocupacao_Calendario!C8*D8*28</f>
        <v>2513.952</v>
      </c>
      <c r="H8" s="33">
        <f>Ocupacao_Calendario!D8*D8*31</f>
        <v>2239.44</v>
      </c>
      <c r="I8" s="33">
        <f>Ocupacao_Calendario!E8*D8*30</f>
        <v>2198.16</v>
      </c>
      <c r="J8" s="33">
        <f>Ocupacao_Calendario!F8*D8*31</f>
        <v>1855.536</v>
      </c>
      <c r="K8" s="33">
        <f>Ocupacao_Calendario!G8*D8*30</f>
        <v>2910.24</v>
      </c>
      <c r="L8" s="33">
        <f>Ocupacao_Calendario!H8*D8*31</f>
        <v>2367.408</v>
      </c>
      <c r="M8" s="33">
        <f>Ocupacao_Calendario!I8*D8*31</f>
        <v>2911.272</v>
      </c>
      <c r="N8" s="33">
        <f>Ocupacao_Calendario!J8*D8*30</f>
        <v>2322</v>
      </c>
      <c r="O8" s="33">
        <f>Ocupacao_Calendario!K8*D8*31</f>
        <v>2751.312</v>
      </c>
      <c r="P8" s="33">
        <f>Ocupacao_Calendario!L8*D8*31</f>
        <v>2303.424</v>
      </c>
      <c r="Q8" s="33">
        <f>Ocupacao_Calendario!M8*D8*31</f>
        <v>2303.424</v>
      </c>
      <c r="R8" s="33">
        <f t="shared" si="2"/>
        <v>28915.608</v>
      </c>
      <c r="S8" s="33">
        <f>IFS(E8=2,vacation_home_main_costs!$M$2,E8=3,vacation_home_main_costs!$M$3,E8=4,vacation_home_main_costs!$M$4,E8=5,vacation_home_main_costs!$M$5,E8=6,vacation_home_main_costs!$M$6)</f>
        <v>40660</v>
      </c>
      <c r="T8" s="33">
        <f t="shared" si="3"/>
        <v>-11744.392</v>
      </c>
      <c r="U8" s="41" t="str">
        <f t="shared" si="4"/>
        <v>Prejuizo</v>
      </c>
    </row>
    <row r="9" ht="12.75" customHeight="1">
      <c r="A9" s="8">
        <v>9506622.0</v>
      </c>
      <c r="B9" s="30" t="s">
        <v>51</v>
      </c>
      <c r="C9" s="11">
        <v>204.0</v>
      </c>
      <c r="D9" s="11">
        <f t="shared" si="1"/>
        <v>163.2</v>
      </c>
      <c r="E9" s="24">
        <v>5.0</v>
      </c>
      <c r="F9" s="33">
        <f>Ocupacao_Calendario!B9*D9*31</f>
        <v>3642.624</v>
      </c>
      <c r="G9" s="33">
        <f>Ocupacao_Calendario!C9*D9*28</f>
        <v>3701.376</v>
      </c>
      <c r="H9" s="33">
        <f>Ocupacao_Calendario!D9*D9*31</f>
        <v>2833.152</v>
      </c>
      <c r="I9" s="33">
        <f>Ocupacao_Calendario!E9*D9*30</f>
        <v>3035.52</v>
      </c>
      <c r="J9" s="33">
        <f>Ocupacao_Calendario!F9*D9*31</f>
        <v>3339.072</v>
      </c>
      <c r="K9" s="33">
        <f>Ocupacao_Calendario!G9*D9*30</f>
        <v>4112.64</v>
      </c>
      <c r="L9" s="33">
        <f>Ocupacao_Calendario!H9*D9*31</f>
        <v>3642.624</v>
      </c>
      <c r="M9" s="33">
        <f>Ocupacao_Calendario!I9*D9*31</f>
        <v>3541.44</v>
      </c>
      <c r="N9" s="33">
        <f>Ocupacao_Calendario!J9*D9*30</f>
        <v>4798.08</v>
      </c>
      <c r="O9" s="33">
        <f>Ocupacao_Calendario!K9*D9*31</f>
        <v>3642.624</v>
      </c>
      <c r="P9" s="33">
        <f>Ocupacao_Calendario!L9*D9*31</f>
        <v>4350.912</v>
      </c>
      <c r="Q9" s="33">
        <f>Ocupacao_Calendario!M9*D9*31</f>
        <v>4553.28</v>
      </c>
      <c r="R9" s="33">
        <f t="shared" si="2"/>
        <v>45193.344</v>
      </c>
      <c r="S9" s="33">
        <f>IFS(E9=2,vacation_home_main_costs!$M$2,E9=3,vacation_home_main_costs!$M$3,E9=4,vacation_home_main_costs!$M$4,E9=5,vacation_home_main_costs!$M$5,E9=6,vacation_home_main_costs!$M$6)</f>
        <v>45400</v>
      </c>
      <c r="T9" s="33">
        <f t="shared" si="3"/>
        <v>-206.656</v>
      </c>
      <c r="U9" s="41" t="str">
        <f t="shared" si="4"/>
        <v>Prejuizo</v>
      </c>
    </row>
    <row r="10" ht="12.75" customHeight="1">
      <c r="A10" s="8">
        <v>2.00144E7</v>
      </c>
      <c r="B10" s="30" t="s">
        <v>52</v>
      </c>
      <c r="C10" s="11">
        <v>207.0</v>
      </c>
      <c r="D10" s="11">
        <f t="shared" si="1"/>
        <v>165.6</v>
      </c>
      <c r="E10" s="24">
        <v>6.0</v>
      </c>
      <c r="F10" s="33">
        <f>Ocupacao_Calendario!B10*D10*31</f>
        <v>4825.584</v>
      </c>
      <c r="G10" s="33">
        <f>Ocupacao_Calendario!C10*D10*28</f>
        <v>4219.488</v>
      </c>
      <c r="H10" s="33">
        <f>Ocupacao_Calendario!D10*D10*31</f>
        <v>4312.224</v>
      </c>
      <c r="I10" s="33">
        <f>Ocupacao_Calendario!E10*D10*30</f>
        <v>4073.76</v>
      </c>
      <c r="J10" s="33">
        <f>Ocupacao_Calendario!F10*D10*31</f>
        <v>4209.552</v>
      </c>
      <c r="K10" s="33">
        <f>Ocupacao_Calendario!G10*D10*30</f>
        <v>4669.92</v>
      </c>
      <c r="L10" s="33">
        <f>Ocupacao_Calendario!H10*D10*31</f>
        <v>4517.568</v>
      </c>
      <c r="M10" s="33">
        <f>Ocupacao_Calendario!I10*D10*31</f>
        <v>4004.208</v>
      </c>
      <c r="N10" s="33">
        <f>Ocupacao_Calendario!J10*D10*30</f>
        <v>4520.88</v>
      </c>
      <c r="O10" s="33">
        <f>Ocupacao_Calendario!K10*D10*31</f>
        <v>4158.216</v>
      </c>
      <c r="P10" s="33">
        <f>Ocupacao_Calendario!L10*D10*31</f>
        <v>4158.216</v>
      </c>
      <c r="Q10" s="33">
        <f>Ocupacao_Calendario!M10*D10*31</f>
        <v>4312.224</v>
      </c>
      <c r="R10" s="33">
        <f t="shared" si="2"/>
        <v>51981.84</v>
      </c>
      <c r="S10" s="33">
        <f>IFS(E10=2,vacation_home_main_costs!$M$2,E10=3,vacation_home_main_costs!$M$3,E10=4,vacation_home_main_costs!$M$4,E10=5,vacation_home_main_costs!$M$5,E10=6,vacation_home_main_costs!$M$6)</f>
        <v>51900</v>
      </c>
      <c r="T10" s="33">
        <f t="shared" si="3"/>
        <v>81.84</v>
      </c>
      <c r="U10" s="41" t="str">
        <f t="shared" si="4"/>
        <v>Lucro</v>
      </c>
      <c r="X10" s="35"/>
      <c r="Y10" s="36"/>
    </row>
    <row r="11" ht="12.75" customHeight="1">
      <c r="A11" s="8">
        <v>1.8139023E7</v>
      </c>
      <c r="B11" s="30" t="s">
        <v>53</v>
      </c>
      <c r="C11" s="11">
        <v>165.0</v>
      </c>
      <c r="D11" s="11">
        <f t="shared" si="1"/>
        <v>132</v>
      </c>
      <c r="E11" s="24">
        <v>6.0</v>
      </c>
      <c r="F11" s="33">
        <f>Ocupacao_Calendario!B11*D11*31</f>
        <v>3682.8</v>
      </c>
      <c r="G11" s="33">
        <f>Ocupacao_Calendario!C11*D11*28</f>
        <v>2956.8</v>
      </c>
      <c r="H11" s="33">
        <f>Ocupacao_Calendario!D11*D11*31</f>
        <v>3232.68</v>
      </c>
      <c r="I11" s="33">
        <f>Ocupacao_Calendario!E11*D11*30</f>
        <v>2890.8</v>
      </c>
      <c r="J11" s="33">
        <f>Ocupacao_Calendario!F11*D11*31</f>
        <v>3314.52</v>
      </c>
      <c r="K11" s="33">
        <f>Ocupacao_Calendario!G11*D11*30</f>
        <v>2851.2</v>
      </c>
      <c r="L11" s="33">
        <f>Ocupacao_Calendario!H11*D11*31</f>
        <v>3887.4</v>
      </c>
      <c r="M11" s="33">
        <f>Ocupacao_Calendario!I11*D11*31</f>
        <v>3109.92</v>
      </c>
      <c r="N11" s="33">
        <f>Ocupacao_Calendario!J11*D11*30</f>
        <v>2930.4</v>
      </c>
      <c r="O11" s="33">
        <f>Ocupacao_Calendario!K11*D11*31</f>
        <v>3396.36</v>
      </c>
      <c r="P11" s="33">
        <f>Ocupacao_Calendario!L11*D11*31</f>
        <v>3723.72</v>
      </c>
      <c r="Q11" s="33">
        <f>Ocupacao_Calendario!M11*D11*31</f>
        <v>3887.4</v>
      </c>
      <c r="R11" s="33">
        <f t="shared" si="2"/>
        <v>39864</v>
      </c>
      <c r="S11" s="33">
        <f>IFS(E11=2,vacation_home_main_costs!$M$2,E11=3,vacation_home_main_costs!$M$3,E11=4,vacation_home_main_costs!$M$4,E11=5,vacation_home_main_costs!$M$5,E11=6,vacation_home_main_costs!$M$6)</f>
        <v>51900</v>
      </c>
      <c r="T11" s="33">
        <f t="shared" si="3"/>
        <v>-12036</v>
      </c>
      <c r="U11" s="41" t="str">
        <f t="shared" si="4"/>
        <v>Prejuizo</v>
      </c>
      <c r="X11" s="35"/>
      <c r="Y11" s="36"/>
    </row>
    <row r="12" ht="12.75" customHeight="1">
      <c r="A12" s="8">
        <v>1.4647831E7</v>
      </c>
      <c r="B12" s="30" t="s">
        <v>54</v>
      </c>
      <c r="C12" s="11">
        <v>185.0</v>
      </c>
      <c r="D12" s="11">
        <f t="shared" si="1"/>
        <v>148</v>
      </c>
      <c r="E12" s="24">
        <v>7.0</v>
      </c>
      <c r="F12" s="33">
        <f>Ocupacao_Calendario!B12*D12*31</f>
        <v>2936.32</v>
      </c>
      <c r="G12" s="33">
        <f>Ocupacao_Calendario!C12*D12*28</f>
        <v>4144</v>
      </c>
      <c r="H12" s="33">
        <f>Ocupacao_Calendario!D12*D12*31</f>
        <v>3670.4</v>
      </c>
      <c r="I12" s="33">
        <f>Ocupacao_Calendario!E12*D12*30</f>
        <v>3063.6</v>
      </c>
      <c r="J12" s="33">
        <f>Ocupacao_Calendario!F12*D12*31</f>
        <v>2661.04</v>
      </c>
      <c r="K12" s="33">
        <f>Ocupacao_Calendario!G12*D12*30</f>
        <v>4306.8</v>
      </c>
      <c r="L12" s="33">
        <f>Ocupacao_Calendario!H12*D12*31</f>
        <v>4358.6</v>
      </c>
      <c r="M12" s="33">
        <f>Ocupacao_Calendario!I12*D12*31</f>
        <v>4588</v>
      </c>
      <c r="N12" s="33">
        <f>Ocupacao_Calendario!J12*D12*30</f>
        <v>3552</v>
      </c>
      <c r="O12" s="33">
        <f>Ocupacao_Calendario!K12*D12*31</f>
        <v>3624.52</v>
      </c>
      <c r="P12" s="33">
        <f>Ocupacao_Calendario!L12*D12*31</f>
        <v>3808.04</v>
      </c>
      <c r="Q12" s="33">
        <f>Ocupacao_Calendario!M12*D12*31</f>
        <v>3441</v>
      </c>
      <c r="R12" s="33">
        <f t="shared" si="2"/>
        <v>44154.32</v>
      </c>
      <c r="S12" s="37" t="str">
        <f>IFS(E12=2,vacation_home_main_costs!$M$2,E12=3,vacation_home_main_costs!$M$3,E12=4,vacation_home_main_costs!$M$4,E12=5,vacation_home_main_costs!$M$5,E12=6,vacation_home_main_costs!$M$6)</f>
        <v>#N/A</v>
      </c>
      <c r="T12" s="38" t="s">
        <v>55</v>
      </c>
      <c r="U12" s="41" t="str">
        <f t="shared" si="4"/>
        <v>Lucro</v>
      </c>
      <c r="X12" s="35"/>
      <c r="Y12" s="36"/>
    </row>
    <row r="13" ht="12.75" customHeight="1">
      <c r="A13" s="8">
        <v>2.0917434E7</v>
      </c>
      <c r="B13" s="30" t="s">
        <v>56</v>
      </c>
      <c r="C13" s="11">
        <v>52.0</v>
      </c>
      <c r="D13" s="11">
        <f t="shared" si="1"/>
        <v>41.6</v>
      </c>
      <c r="E13" s="24" t="s">
        <v>57</v>
      </c>
      <c r="F13" s="33">
        <f>Ocupacao_Calendario!B13*D13*31</f>
        <v>851.136</v>
      </c>
      <c r="G13" s="33">
        <f>Ocupacao_Calendario!C13*D13*28</f>
        <v>1094.912</v>
      </c>
      <c r="H13" s="33">
        <f>Ocupacao_Calendario!D13*D13*31</f>
        <v>554.528</v>
      </c>
      <c r="I13" s="33">
        <f>Ocupacao_Calendario!E13*D13*30</f>
        <v>923.52</v>
      </c>
      <c r="J13" s="33">
        <f>Ocupacao_Calendario!F13*D13*31</f>
        <v>606.112</v>
      </c>
      <c r="K13" s="33">
        <f>Ocupacao_Calendario!G13*D13*30</f>
        <v>1235.52</v>
      </c>
      <c r="L13" s="33">
        <f>Ocupacao_Calendario!H13*D13*31</f>
        <v>1147.744</v>
      </c>
      <c r="M13" s="33">
        <f>Ocupacao_Calendario!I13*D13*31</f>
        <v>941.408</v>
      </c>
      <c r="N13" s="33">
        <f>Ocupacao_Calendario!J13*D13*30</f>
        <v>1160.64</v>
      </c>
      <c r="O13" s="33">
        <f>Ocupacao_Calendario!K13*D13*31</f>
        <v>1250.912</v>
      </c>
      <c r="P13" s="33">
        <f>Ocupacao_Calendario!L13*D13*31</f>
        <v>1031.68</v>
      </c>
      <c r="Q13" s="33">
        <f>Ocupacao_Calendario!M13*D13*31</f>
        <v>967.2</v>
      </c>
      <c r="R13" s="33">
        <f t="shared" si="2"/>
        <v>11765.312</v>
      </c>
      <c r="S13" s="37" t="str">
        <f>IFS(E13=2,vacation_home_main_costs!$M$2,E13=3,vacation_home_main_costs!$M$3,E13=4,vacation_home_main_costs!$M$4,E13=5,vacation_home_main_costs!$M$5,E13=6,vacation_home_main_costs!$M$6)</f>
        <v>#N/A</v>
      </c>
      <c r="T13" s="38" t="s">
        <v>55</v>
      </c>
      <c r="U13" s="41" t="str">
        <f t="shared" si="4"/>
        <v>Lucro</v>
      </c>
      <c r="X13" s="35"/>
      <c r="Y13" s="36"/>
    </row>
    <row r="14" ht="12.75" customHeight="1">
      <c r="A14" s="8">
        <v>1.339389E7</v>
      </c>
      <c r="B14" s="30" t="s">
        <v>58</v>
      </c>
      <c r="C14" s="11">
        <v>140.0</v>
      </c>
      <c r="D14" s="11">
        <f t="shared" si="1"/>
        <v>112</v>
      </c>
      <c r="E14" s="24">
        <v>5.0</v>
      </c>
      <c r="F14" s="33">
        <f>Ocupacao_Calendario!B14*D14*31</f>
        <v>2534.56</v>
      </c>
      <c r="G14" s="33">
        <f>Ocupacao_Calendario!C14*D14*28</f>
        <v>2477.44</v>
      </c>
      <c r="H14" s="33">
        <f>Ocupacao_Calendario!D14*D14*31</f>
        <v>2742.88</v>
      </c>
      <c r="I14" s="33">
        <f>Ocupacao_Calendario!E14*D14*30</f>
        <v>1915.2</v>
      </c>
      <c r="J14" s="33">
        <f>Ocupacao_Calendario!F14*D14*31</f>
        <v>2430.4</v>
      </c>
      <c r="K14" s="33">
        <f>Ocupacao_Calendario!G14*D14*30</f>
        <v>3292.8</v>
      </c>
      <c r="L14" s="33">
        <f>Ocupacao_Calendario!H14*D14*31</f>
        <v>2499.84</v>
      </c>
      <c r="M14" s="33">
        <f>Ocupacao_Calendario!I14*D14*31</f>
        <v>3228.96</v>
      </c>
      <c r="N14" s="33">
        <f>Ocupacao_Calendario!J14*D14*30</f>
        <v>2452.8</v>
      </c>
      <c r="O14" s="33">
        <f>Ocupacao_Calendario!K14*D14*31</f>
        <v>3159.52</v>
      </c>
      <c r="P14" s="33">
        <f>Ocupacao_Calendario!L14*D14*31</f>
        <v>2847.04</v>
      </c>
      <c r="Q14" s="33">
        <f>Ocupacao_Calendario!M14*D14*31</f>
        <v>3228.96</v>
      </c>
      <c r="R14" s="33">
        <f t="shared" si="2"/>
        <v>32810.4</v>
      </c>
      <c r="S14" s="33">
        <f>IFS(E14=2,vacation_home_main_costs!$M$2,E14=3,vacation_home_main_costs!$M$3,E14=4,vacation_home_main_costs!$M$4,E14=5,vacation_home_main_costs!$M$5,E14=6,vacation_home_main_costs!$M$6)</f>
        <v>45400</v>
      </c>
      <c r="T14" s="33">
        <f t="shared" ref="T14:T15" si="5">R14-S14</f>
        <v>-12589.6</v>
      </c>
      <c r="U14" s="41" t="str">
        <f t="shared" si="4"/>
        <v>Prejuizo</v>
      </c>
      <c r="X14" s="35"/>
      <c r="Y14" s="36"/>
    </row>
    <row r="15" ht="12.75" customHeight="1">
      <c r="A15" s="8">
        <v>4355718.0</v>
      </c>
      <c r="B15" s="30" t="s">
        <v>59</v>
      </c>
      <c r="C15" s="11">
        <v>108.0</v>
      </c>
      <c r="D15" s="11">
        <f t="shared" si="1"/>
        <v>86.4</v>
      </c>
      <c r="E15" s="24">
        <v>4.0</v>
      </c>
      <c r="F15" s="33">
        <f>Ocupacao_Calendario!B15*D15*31</f>
        <v>2383.776</v>
      </c>
      <c r="G15" s="33">
        <f>Ocupacao_Calendario!C15*D15*28</f>
        <v>2395.008</v>
      </c>
      <c r="H15" s="33">
        <f>Ocupacao_Calendario!D15*D15*31</f>
        <v>1526.688</v>
      </c>
      <c r="I15" s="33">
        <f>Ocupacao_Calendario!E15*D15*30</f>
        <v>1477.44</v>
      </c>
      <c r="J15" s="33">
        <f>Ocupacao_Calendario!F15*D15*31</f>
        <v>1419.552</v>
      </c>
      <c r="K15" s="33">
        <f>Ocupacao_Calendario!G15*D15*30</f>
        <v>1762.56</v>
      </c>
      <c r="L15" s="33">
        <f>Ocupacao_Calendario!H15*D15*31</f>
        <v>2624.832</v>
      </c>
      <c r="M15" s="33">
        <f>Ocupacao_Calendario!I15*D15*31</f>
        <v>2196.288</v>
      </c>
      <c r="N15" s="33">
        <f>Ocupacao_Calendario!J15*D15*30</f>
        <v>2073.6</v>
      </c>
      <c r="O15" s="33">
        <f>Ocupacao_Calendario!K15*D15*31</f>
        <v>2598.048</v>
      </c>
      <c r="P15" s="33">
        <f>Ocupacao_Calendario!L15*D15*31</f>
        <v>2490.912</v>
      </c>
      <c r="Q15" s="33">
        <f>Ocupacao_Calendario!M15*D15*31</f>
        <v>2008.8</v>
      </c>
      <c r="R15" s="33">
        <f t="shared" si="2"/>
        <v>24957.504</v>
      </c>
      <c r="S15" s="33">
        <f>IFS(E15=2,vacation_home_main_costs!$M$2,E15=3,vacation_home_main_costs!$M$3,E15=4,vacation_home_main_costs!$M$4,E15=5,vacation_home_main_costs!$M$5,E15=6,vacation_home_main_costs!$M$6)</f>
        <v>40660</v>
      </c>
      <c r="T15" s="33">
        <f t="shared" si="5"/>
        <v>-15702.496</v>
      </c>
      <c r="U15" s="41" t="str">
        <f t="shared" si="4"/>
        <v>Prejuizo</v>
      </c>
      <c r="X15" s="35"/>
      <c r="Y15" s="36"/>
    </row>
    <row r="16" ht="12.75" customHeight="1">
      <c r="A16" s="8">
        <v>2.7734094E7</v>
      </c>
      <c r="B16" s="30" t="s">
        <v>60</v>
      </c>
      <c r="C16" s="11">
        <v>62.0</v>
      </c>
      <c r="D16" s="11">
        <f t="shared" si="1"/>
        <v>49.6</v>
      </c>
      <c r="E16" s="24">
        <v>1.0</v>
      </c>
      <c r="F16" s="33">
        <f>Ocupacao_Calendario!B16*D16*31</f>
        <v>1306.96</v>
      </c>
      <c r="G16" s="33">
        <f>Ocupacao_Calendario!C16*D16*28</f>
        <v>1347.136</v>
      </c>
      <c r="H16" s="33">
        <f>Ocupacao_Calendario!D16*D16*31</f>
        <v>753.424</v>
      </c>
      <c r="I16" s="33">
        <f>Ocupacao_Calendario!E16*D16*30</f>
        <v>907.68</v>
      </c>
      <c r="J16" s="33">
        <f>Ocupacao_Calendario!F16*D16*31</f>
        <v>1230.08</v>
      </c>
      <c r="K16" s="33">
        <f>Ocupacao_Calendario!G16*D16*30</f>
        <v>1339.2</v>
      </c>
      <c r="L16" s="33">
        <f>Ocupacao_Calendario!H16*D16*31</f>
        <v>1383.84</v>
      </c>
      <c r="M16" s="33">
        <f>Ocupacao_Calendario!I16*D16*31</f>
        <v>1491.472</v>
      </c>
      <c r="N16" s="33">
        <f>Ocupacao_Calendario!J16*D16*30</f>
        <v>1383.84</v>
      </c>
      <c r="O16" s="33">
        <f>Ocupacao_Calendario!K16*D16*31</f>
        <v>1368.464</v>
      </c>
      <c r="P16" s="33">
        <f>Ocupacao_Calendario!L16*D16*31</f>
        <v>1214.704</v>
      </c>
      <c r="Q16" s="33">
        <f>Ocupacao_Calendario!M16*D16*31</f>
        <v>1429.968</v>
      </c>
      <c r="R16" s="33">
        <f t="shared" si="2"/>
        <v>15156.768</v>
      </c>
      <c r="S16" s="37" t="str">
        <f>IFS(E16=2,vacation_home_main_costs!$M$2,E16=3,vacation_home_main_costs!$M$3,E16=4,vacation_home_main_costs!$M$4,E16=5,vacation_home_main_costs!$M$5,E16=6,vacation_home_main_costs!$M$6)</f>
        <v>#N/A</v>
      </c>
      <c r="T16" s="38" t="s">
        <v>55</v>
      </c>
      <c r="U16" s="41" t="str">
        <f t="shared" si="4"/>
        <v>Lucro</v>
      </c>
      <c r="X16" s="35"/>
      <c r="Y16" s="36"/>
    </row>
    <row r="17" ht="12.75" customHeight="1">
      <c r="A17" s="8">
        <v>2.8832491E7</v>
      </c>
      <c r="B17" s="30" t="s">
        <v>61</v>
      </c>
      <c r="C17" s="11">
        <v>65.0</v>
      </c>
      <c r="D17" s="11">
        <f t="shared" si="1"/>
        <v>52</v>
      </c>
      <c r="E17" s="24">
        <v>1.0</v>
      </c>
      <c r="F17" s="33">
        <f>Ocupacao_Calendario!B17*D17*31</f>
        <v>1144.52</v>
      </c>
      <c r="G17" s="33">
        <f>Ocupacao_Calendario!C17*D17*28</f>
        <v>1077.44</v>
      </c>
      <c r="H17" s="33">
        <f>Ocupacao_Calendario!D17*D17*31</f>
        <v>725.4</v>
      </c>
      <c r="I17" s="33">
        <f>Ocupacao_Calendario!E17*D17*30</f>
        <v>842.4</v>
      </c>
      <c r="J17" s="33">
        <f>Ocupacao_Calendario!F17*D17*31</f>
        <v>693.16</v>
      </c>
      <c r="K17" s="33">
        <f>Ocupacao_Calendario!G17*D17*30</f>
        <v>1528.8</v>
      </c>
      <c r="L17" s="33">
        <f>Ocupacao_Calendario!H17*D17*31</f>
        <v>1160.64</v>
      </c>
      <c r="M17" s="33">
        <f>Ocupacao_Calendario!I17*D17*31</f>
        <v>1579.76</v>
      </c>
      <c r="N17" s="33">
        <f>Ocupacao_Calendario!J17*D17*30</f>
        <v>1513.2</v>
      </c>
      <c r="O17" s="33">
        <f>Ocupacao_Calendario!K17*D17*31</f>
        <v>1370.2</v>
      </c>
      <c r="P17" s="33">
        <f>Ocupacao_Calendario!L17*D17*31</f>
        <v>1160.64</v>
      </c>
      <c r="Q17" s="33">
        <f>Ocupacao_Calendario!M17*D17*31</f>
        <v>1305.72</v>
      </c>
      <c r="R17" s="33">
        <f t="shared" si="2"/>
        <v>14101.88</v>
      </c>
      <c r="S17" s="37" t="str">
        <f>IFS(E17=2,vacation_home_main_costs!$M$2,E17=3,vacation_home_main_costs!$M$3,E17=4,vacation_home_main_costs!$M$4,E17=5,vacation_home_main_costs!$M$5,E17=6,vacation_home_main_costs!$M$6)</f>
        <v>#N/A</v>
      </c>
      <c r="T17" s="38" t="s">
        <v>55</v>
      </c>
      <c r="U17" s="41" t="str">
        <f t="shared" si="4"/>
        <v>Lucro</v>
      </c>
      <c r="X17" s="35"/>
      <c r="Y17" s="36"/>
    </row>
    <row r="18" ht="12.75" customHeight="1">
      <c r="A18" s="8">
        <v>3.1425751E7</v>
      </c>
      <c r="B18" s="30" t="s">
        <v>62</v>
      </c>
      <c r="C18" s="11">
        <v>188.0</v>
      </c>
      <c r="D18" s="11">
        <f t="shared" si="1"/>
        <v>150.4</v>
      </c>
      <c r="E18" s="24">
        <v>7.0</v>
      </c>
      <c r="F18" s="33">
        <f>Ocupacao_Calendario!B18*D18*31</f>
        <v>3170.432</v>
      </c>
      <c r="G18" s="33">
        <f>Ocupacao_Calendario!C18*D18*28</f>
        <v>2821.504</v>
      </c>
      <c r="H18" s="33">
        <f>Ocupacao_Calendario!D18*D18*31</f>
        <v>3077.184</v>
      </c>
      <c r="I18" s="33">
        <f>Ocupacao_Calendario!E18*D18*30</f>
        <v>3744.96</v>
      </c>
      <c r="J18" s="33">
        <f>Ocupacao_Calendario!F18*D18*31</f>
        <v>3590.048</v>
      </c>
      <c r="K18" s="33">
        <f>Ocupacao_Calendario!G18*D18*30</f>
        <v>4151.04</v>
      </c>
      <c r="L18" s="33">
        <f>Ocupacao_Calendario!H18*D18*31</f>
        <v>4336.032</v>
      </c>
      <c r="M18" s="33">
        <f>Ocupacao_Calendario!I18*D18*31</f>
        <v>4009.664</v>
      </c>
      <c r="N18" s="33">
        <f>Ocupacao_Calendario!J18*D18*30</f>
        <v>3654.72</v>
      </c>
      <c r="O18" s="33">
        <f>Ocupacao_Calendario!K18*D18*31</f>
        <v>4615.776</v>
      </c>
      <c r="P18" s="33">
        <f>Ocupacao_Calendario!L18*D18*31</f>
        <v>3776.544</v>
      </c>
      <c r="Q18" s="33">
        <f>Ocupacao_Calendario!M18*D18*31</f>
        <v>4289.408</v>
      </c>
      <c r="R18" s="33">
        <f t="shared" si="2"/>
        <v>45237.312</v>
      </c>
      <c r="S18" s="37" t="str">
        <f>IFS(E18=2,vacation_home_main_costs!$M$2,E18=3,vacation_home_main_costs!$M$3,E18=4,vacation_home_main_costs!$M$4,E18=5,vacation_home_main_costs!$M$5,E18=6,vacation_home_main_costs!$M$6)</f>
        <v>#N/A</v>
      </c>
      <c r="T18" s="38" t="s">
        <v>55</v>
      </c>
      <c r="U18" s="41" t="str">
        <f t="shared" si="4"/>
        <v>Lucro</v>
      </c>
      <c r="X18" s="35"/>
      <c r="Y18" s="36"/>
    </row>
    <row r="19" ht="12.75" customHeight="1">
      <c r="A19" s="8">
        <v>3.1509996E7</v>
      </c>
      <c r="B19" s="30" t="s">
        <v>63</v>
      </c>
      <c r="C19" s="11">
        <v>149.0</v>
      </c>
      <c r="D19" s="11">
        <f t="shared" si="1"/>
        <v>119.2</v>
      </c>
      <c r="E19" s="24">
        <v>4.0</v>
      </c>
      <c r="F19" s="33">
        <f>Ocupacao_Calendario!B19*D19*31</f>
        <v>2734.448</v>
      </c>
      <c r="G19" s="33">
        <f>Ocupacao_Calendario!C19*D19*28</f>
        <v>3237.472</v>
      </c>
      <c r="H19" s="33">
        <f>Ocupacao_Calendario!D19*D19*31</f>
        <v>2660.544</v>
      </c>
      <c r="I19" s="33">
        <f>Ocupacao_Calendario!E19*D19*30</f>
        <v>2181.36</v>
      </c>
      <c r="J19" s="33">
        <f>Ocupacao_Calendario!F19*D19*31</f>
        <v>1441.128</v>
      </c>
      <c r="K19" s="33">
        <f>Ocupacao_Calendario!G19*D19*30</f>
        <v>3432.96</v>
      </c>
      <c r="L19" s="33">
        <f>Ocupacao_Calendario!H19*D19*31</f>
        <v>2808.352</v>
      </c>
      <c r="M19" s="33">
        <f>Ocupacao_Calendario!I19*D19*31</f>
        <v>3214.824</v>
      </c>
      <c r="N19" s="33">
        <f>Ocupacao_Calendario!J19*D19*30</f>
        <v>2682</v>
      </c>
      <c r="O19" s="33">
        <f>Ocupacao_Calendario!K19*D19*31</f>
        <v>3621.296</v>
      </c>
      <c r="P19" s="33">
        <f>Ocupacao_Calendario!L19*D19*31</f>
        <v>2660.544</v>
      </c>
      <c r="Q19" s="33">
        <f>Ocupacao_Calendario!M19*D19*31</f>
        <v>2845.304</v>
      </c>
      <c r="R19" s="33">
        <f t="shared" si="2"/>
        <v>33520.232</v>
      </c>
      <c r="S19" s="33">
        <f>IFS(E19=2,vacation_home_main_costs!$M$2,E19=3,vacation_home_main_costs!$M$3,E19=4,vacation_home_main_costs!$M$4,E19=5,vacation_home_main_costs!$M$5,E19=6,vacation_home_main_costs!$M$6)</f>
        <v>40660</v>
      </c>
      <c r="T19" s="33">
        <f t="shared" ref="T19:T21" si="6">R19-S19</f>
        <v>-7139.768</v>
      </c>
      <c r="U19" s="41" t="str">
        <f t="shared" si="4"/>
        <v>Prejuizo</v>
      </c>
      <c r="X19" s="35"/>
      <c r="Y19" s="36"/>
    </row>
    <row r="20" ht="12.75" customHeight="1">
      <c r="A20" s="8">
        <v>3.1557455E7</v>
      </c>
      <c r="B20" s="30" t="s">
        <v>64</v>
      </c>
      <c r="C20" s="11">
        <v>125.0</v>
      </c>
      <c r="D20" s="11">
        <f t="shared" si="1"/>
        <v>100</v>
      </c>
      <c r="E20" s="24">
        <v>5.0</v>
      </c>
      <c r="F20" s="33">
        <f>Ocupacao_Calendario!B20*D20*31</f>
        <v>3007</v>
      </c>
      <c r="G20" s="33">
        <f>Ocupacao_Calendario!C20*D20*28</f>
        <v>2380</v>
      </c>
      <c r="H20" s="33">
        <f>Ocupacao_Calendario!D20*D20*31</f>
        <v>2077</v>
      </c>
      <c r="I20" s="33">
        <f>Ocupacao_Calendario!E20*D20*30</f>
        <v>2220</v>
      </c>
      <c r="J20" s="33">
        <f>Ocupacao_Calendario!F20*D20*31</f>
        <v>2573</v>
      </c>
      <c r="K20" s="33">
        <f>Ocupacao_Calendario!G20*D20*30</f>
        <v>2970</v>
      </c>
      <c r="L20" s="33">
        <f>Ocupacao_Calendario!H20*D20*31</f>
        <v>2294</v>
      </c>
      <c r="M20" s="33">
        <f>Ocupacao_Calendario!I20*D20*31</f>
        <v>2604</v>
      </c>
      <c r="N20" s="33">
        <f>Ocupacao_Calendario!J20*D20*30</f>
        <v>2850</v>
      </c>
      <c r="O20" s="33">
        <f>Ocupacao_Calendario!K20*D20*31</f>
        <v>2945</v>
      </c>
      <c r="P20" s="33">
        <f>Ocupacao_Calendario!L20*D20*31</f>
        <v>2263</v>
      </c>
      <c r="Q20" s="33">
        <f>Ocupacao_Calendario!M20*D20*31</f>
        <v>3038</v>
      </c>
      <c r="R20" s="33">
        <f t="shared" si="2"/>
        <v>31221</v>
      </c>
      <c r="S20" s="33">
        <f>IFS(E20=2,vacation_home_main_costs!$M$2,E20=3,vacation_home_main_costs!$M$3,E20=4,vacation_home_main_costs!$M$4,E20=5,vacation_home_main_costs!$M$5,E20=6,vacation_home_main_costs!$M$6)</f>
        <v>45400</v>
      </c>
      <c r="T20" s="33">
        <f t="shared" si="6"/>
        <v>-14179</v>
      </c>
      <c r="U20" s="41" t="str">
        <f t="shared" si="4"/>
        <v>Prejuizo</v>
      </c>
      <c r="X20" s="35"/>
    </row>
    <row r="21" ht="12.75" customHeight="1">
      <c r="A21" s="8">
        <v>3.1565768E7</v>
      </c>
      <c r="B21" s="30" t="s">
        <v>65</v>
      </c>
      <c r="C21" s="11">
        <v>119.0</v>
      </c>
      <c r="D21" s="11">
        <f t="shared" si="1"/>
        <v>95.2</v>
      </c>
      <c r="E21" s="24">
        <v>4.0</v>
      </c>
      <c r="F21" s="33">
        <f>Ocupacao_Calendario!B21*D21*31</f>
        <v>2685.592</v>
      </c>
      <c r="G21" s="33">
        <f>Ocupacao_Calendario!C21*D21*28</f>
        <v>2292.416</v>
      </c>
      <c r="H21" s="33">
        <f>Ocupacao_Calendario!D21*D21*31</f>
        <v>2272.424</v>
      </c>
      <c r="I21" s="33">
        <f>Ocupacao_Calendario!E21*D21*30</f>
        <v>2484.72</v>
      </c>
      <c r="J21" s="33">
        <f>Ocupacao_Calendario!F21*D21*31</f>
        <v>1652.672</v>
      </c>
      <c r="K21" s="33">
        <f>Ocupacao_Calendario!G21*D21*30</f>
        <v>2856</v>
      </c>
      <c r="L21" s="33">
        <f>Ocupacao_Calendario!H21*D21*31</f>
        <v>2921.688</v>
      </c>
      <c r="M21" s="33">
        <f>Ocupacao_Calendario!I21*D21*31</f>
        <v>2331.448</v>
      </c>
      <c r="N21" s="33">
        <f>Ocupacao_Calendario!J21*D21*30</f>
        <v>2570.4</v>
      </c>
      <c r="O21" s="33">
        <f>Ocupacao_Calendario!K21*D21*31</f>
        <v>2390.472</v>
      </c>
      <c r="P21" s="33">
        <f>Ocupacao_Calendario!L21*D21*31</f>
        <v>2095.352</v>
      </c>
      <c r="Q21" s="33">
        <f>Ocupacao_Calendario!M21*D21*31</f>
        <v>2390.472</v>
      </c>
      <c r="R21" s="33">
        <f t="shared" si="2"/>
        <v>28943.656</v>
      </c>
      <c r="S21" s="33">
        <f>IFS(E21=2,vacation_home_main_costs!$M$2,E21=3,vacation_home_main_costs!$M$3,E21=4,vacation_home_main_costs!$M$4,E21=5,vacation_home_main_costs!$M$5,E21=6,vacation_home_main_costs!$M$6)</f>
        <v>40660</v>
      </c>
      <c r="T21" s="33">
        <f t="shared" si="6"/>
        <v>-11716.344</v>
      </c>
      <c r="U21" s="41" t="str">
        <f t="shared" si="4"/>
        <v>Prejuizo</v>
      </c>
      <c r="X21" s="35"/>
    </row>
    <row r="22" ht="12.75" customHeight="1">
      <c r="A22" s="8">
        <v>2.0581887E7</v>
      </c>
      <c r="B22" s="30" t="s">
        <v>66</v>
      </c>
      <c r="C22" s="11">
        <v>180.0</v>
      </c>
      <c r="D22" s="11">
        <f t="shared" si="1"/>
        <v>144</v>
      </c>
      <c r="E22" s="24">
        <v>7.0</v>
      </c>
      <c r="F22" s="33">
        <f>Ocupacao_Calendario!B22*D22*31</f>
        <v>4062.24</v>
      </c>
      <c r="G22" s="33">
        <f>Ocupacao_Calendario!C22*D22*28</f>
        <v>4032</v>
      </c>
      <c r="H22" s="33">
        <f>Ocupacao_Calendario!D22*D22*31</f>
        <v>3169.44</v>
      </c>
      <c r="I22" s="33">
        <f>Ocupacao_Calendario!E22*D22*30</f>
        <v>3326.4</v>
      </c>
      <c r="J22" s="33">
        <f>Ocupacao_Calendario!F22*D22*31</f>
        <v>3214.08</v>
      </c>
      <c r="K22" s="33">
        <f>Ocupacao_Calendario!G22*D22*30</f>
        <v>2851.2</v>
      </c>
      <c r="L22" s="33">
        <f>Ocupacao_Calendario!H22*D22*31</f>
        <v>4330.08</v>
      </c>
      <c r="M22" s="33">
        <f>Ocupacao_Calendario!I22*D22*31</f>
        <v>3258.72</v>
      </c>
      <c r="N22" s="33">
        <f>Ocupacao_Calendario!J22*D22*30</f>
        <v>3326.4</v>
      </c>
      <c r="O22" s="33">
        <f>Ocupacao_Calendario!K22*D22*31</f>
        <v>3839.04</v>
      </c>
      <c r="P22" s="33">
        <f>Ocupacao_Calendario!L22*D22*31</f>
        <v>3169.44</v>
      </c>
      <c r="Q22" s="33">
        <f>Ocupacao_Calendario!M22*D22*31</f>
        <v>4330.08</v>
      </c>
      <c r="R22" s="33">
        <f t="shared" si="2"/>
        <v>42909.12</v>
      </c>
      <c r="S22" s="37" t="str">
        <f>IFS(E22=2,vacation_home_main_costs!$M$2,E22=3,vacation_home_main_costs!$M$3,E22=4,vacation_home_main_costs!$M$4,E22=5,vacation_home_main_costs!$M$5,E22=6,vacation_home_main_costs!$M$6)</f>
        <v>#N/A</v>
      </c>
      <c r="T22" s="38" t="s">
        <v>55</v>
      </c>
      <c r="U22" s="41" t="str">
        <f t="shared" si="4"/>
        <v>Lucro</v>
      </c>
      <c r="X22" s="35"/>
    </row>
    <row r="23" ht="12.75" customHeight="1">
      <c r="A23" s="8">
        <v>3.0541201E7</v>
      </c>
      <c r="B23" s="30" t="s">
        <v>67</v>
      </c>
      <c r="C23" s="11">
        <v>99.0</v>
      </c>
      <c r="D23" s="11">
        <f t="shared" si="1"/>
        <v>79.2</v>
      </c>
      <c r="E23" s="24">
        <v>4.0</v>
      </c>
      <c r="F23" s="33">
        <f>Ocupacao_Calendario!B23*D23*31</f>
        <v>2356.992</v>
      </c>
      <c r="G23" s="33">
        <f>Ocupacao_Calendario!C23*D23*28</f>
        <v>2217.6</v>
      </c>
      <c r="H23" s="33">
        <f>Ocupacao_Calendario!D23*D23*31</f>
        <v>1374.912</v>
      </c>
      <c r="I23" s="33">
        <f>Ocupacao_Calendario!E23*D23*30</f>
        <v>1116.72</v>
      </c>
      <c r="J23" s="33">
        <f>Ocupacao_Calendario!F23*D23*31</f>
        <v>1644.984</v>
      </c>
      <c r="K23" s="33">
        <f>Ocupacao_Calendario!G23*D23*30</f>
        <v>1615.68</v>
      </c>
      <c r="L23" s="33">
        <f>Ocupacao_Calendario!H23*D23*31</f>
        <v>2086.92</v>
      </c>
      <c r="M23" s="33">
        <f>Ocupacao_Calendario!I23*D23*31</f>
        <v>1865.952</v>
      </c>
      <c r="N23" s="33">
        <f>Ocupacao_Calendario!J23*D23*30</f>
        <v>1734.48</v>
      </c>
      <c r="O23" s="33">
        <f>Ocupacao_Calendario!K23*D23*31</f>
        <v>2307.888</v>
      </c>
      <c r="P23" s="33">
        <f>Ocupacao_Calendario!L23*D23*31</f>
        <v>1915.056</v>
      </c>
      <c r="Q23" s="33">
        <f>Ocupacao_Calendario!M23*D23*31</f>
        <v>1841.4</v>
      </c>
      <c r="R23" s="33">
        <f t="shared" si="2"/>
        <v>22078.584</v>
      </c>
      <c r="S23" s="33">
        <f>IFS(E23=2,vacation_home_main_costs!$M$2,E23=3,vacation_home_main_costs!$M$3,E23=4,vacation_home_main_costs!$M$4,E23=5,vacation_home_main_costs!$M$5,E23=6,vacation_home_main_costs!$M$6)</f>
        <v>40660</v>
      </c>
      <c r="T23" s="33">
        <f t="shared" ref="T23:T57" si="7">R23-S23</f>
        <v>-18581.416</v>
      </c>
      <c r="U23" s="41" t="str">
        <f t="shared" si="4"/>
        <v>Prejuizo</v>
      </c>
      <c r="X23" s="35"/>
    </row>
    <row r="24" ht="12.75" customHeight="1">
      <c r="A24" s="8">
        <v>1.3556938E7</v>
      </c>
      <c r="B24" s="30" t="s">
        <v>68</v>
      </c>
      <c r="C24" s="11">
        <v>75.0</v>
      </c>
      <c r="D24" s="11">
        <f t="shared" si="1"/>
        <v>60</v>
      </c>
      <c r="E24" s="24">
        <v>3.0</v>
      </c>
      <c r="F24" s="33">
        <f>Ocupacao_Calendario!B24*D24*31</f>
        <v>1450.8</v>
      </c>
      <c r="G24" s="33">
        <f>Ocupacao_Calendario!C24*D24*28</f>
        <v>1310.4</v>
      </c>
      <c r="H24" s="33">
        <f>Ocupacao_Calendario!D24*D24*31</f>
        <v>1078.8</v>
      </c>
      <c r="I24" s="33">
        <f>Ocupacao_Calendario!E24*D24*30</f>
        <v>846</v>
      </c>
      <c r="J24" s="33">
        <f>Ocupacao_Calendario!F24*D24*31</f>
        <v>1041.6</v>
      </c>
      <c r="K24" s="33">
        <f>Ocupacao_Calendario!G24*D24*30</f>
        <v>1728</v>
      </c>
      <c r="L24" s="33">
        <f>Ocupacao_Calendario!H24*D24*31</f>
        <v>1357.8</v>
      </c>
      <c r="M24" s="33">
        <f>Ocupacao_Calendario!I24*D24*31</f>
        <v>1655.4</v>
      </c>
      <c r="N24" s="33">
        <f>Ocupacao_Calendario!J24*D24*30</f>
        <v>1530</v>
      </c>
      <c r="O24" s="33">
        <f>Ocupacao_Calendario!K24*D24*31</f>
        <v>1822.8</v>
      </c>
      <c r="P24" s="33">
        <f>Ocupacao_Calendario!L24*D24*31</f>
        <v>1562.4</v>
      </c>
      <c r="Q24" s="33">
        <f>Ocupacao_Calendario!M24*D24*31</f>
        <v>1618.2</v>
      </c>
      <c r="R24" s="33">
        <f t="shared" si="2"/>
        <v>17002.2</v>
      </c>
      <c r="S24" s="33">
        <f>IFS(E24=2,vacation_home_main_costs!$M$2,E24=3,vacation_home_main_costs!$M$3,E24=4,vacation_home_main_costs!$M$4,E24=5,vacation_home_main_costs!$M$5,E24=6,vacation_home_main_costs!$M$6)</f>
        <v>34800</v>
      </c>
      <c r="T24" s="33">
        <f t="shared" si="7"/>
        <v>-17797.8</v>
      </c>
      <c r="U24" s="41" t="str">
        <f t="shared" si="4"/>
        <v>Prejuizo</v>
      </c>
      <c r="X24" s="35"/>
    </row>
    <row r="25" ht="12.75" customHeight="1">
      <c r="A25" s="8">
        <v>1.3436396E7</v>
      </c>
      <c r="B25" s="30" t="s">
        <v>69</v>
      </c>
      <c r="C25" s="11">
        <v>99.0</v>
      </c>
      <c r="D25" s="11">
        <f t="shared" si="1"/>
        <v>79.2</v>
      </c>
      <c r="E25" s="24">
        <v>2.0</v>
      </c>
      <c r="F25" s="33">
        <f>Ocupacao_Calendario!B25*D25*31</f>
        <v>2430.648</v>
      </c>
      <c r="G25" s="33">
        <f>Ocupacao_Calendario!C25*D25*28</f>
        <v>1641.024</v>
      </c>
      <c r="H25" s="33">
        <f>Ocupacao_Calendario!D25*D25*31</f>
        <v>1448.568</v>
      </c>
      <c r="I25" s="33">
        <f>Ocupacao_Calendario!E25*D25*30</f>
        <v>1140.48</v>
      </c>
      <c r="J25" s="33">
        <f>Ocupacao_Calendario!F25*D25*31</f>
        <v>1939.608</v>
      </c>
      <c r="K25" s="33">
        <f>Ocupacao_Calendario!G25*D25*30</f>
        <v>1568.16</v>
      </c>
      <c r="L25" s="33">
        <f>Ocupacao_Calendario!H25*D25*31</f>
        <v>2209.68</v>
      </c>
      <c r="M25" s="33">
        <f>Ocupacao_Calendario!I25*D25*31</f>
        <v>2037.816</v>
      </c>
      <c r="N25" s="33">
        <f>Ocupacao_Calendario!J25*D25*30</f>
        <v>1995.84</v>
      </c>
      <c r="O25" s="33">
        <f>Ocupacao_Calendario!K25*D25*31</f>
        <v>2283.336</v>
      </c>
      <c r="P25" s="33">
        <f>Ocupacao_Calendario!L25*D25*31</f>
        <v>2136.024</v>
      </c>
      <c r="Q25" s="33">
        <f>Ocupacao_Calendario!M25*D25*31</f>
        <v>1694.088</v>
      </c>
      <c r="R25" s="33">
        <f t="shared" si="2"/>
        <v>22525.272</v>
      </c>
      <c r="S25" s="33">
        <f>IFS(E25=2,vacation_home_main_costs!$M$2,E25=3,vacation_home_main_costs!$M$3,E25=4,vacation_home_main_costs!$M$4,E25=5,vacation_home_main_costs!$M$5,E25=6,vacation_home_main_costs!$M$6)</f>
        <v>31100</v>
      </c>
      <c r="T25" s="33">
        <f t="shared" si="7"/>
        <v>-8574.728</v>
      </c>
      <c r="U25" s="41" t="str">
        <f t="shared" si="4"/>
        <v>Prejuizo</v>
      </c>
    </row>
    <row r="26" ht="12.75" customHeight="1">
      <c r="A26" s="8">
        <v>4455332.0</v>
      </c>
      <c r="B26" s="30" t="s">
        <v>70</v>
      </c>
      <c r="C26" s="11">
        <v>85.0</v>
      </c>
      <c r="D26" s="11">
        <f t="shared" si="1"/>
        <v>68</v>
      </c>
      <c r="E26" s="24">
        <v>2.0</v>
      </c>
      <c r="F26" s="33">
        <f>Ocupacao_Calendario!B26*D26*31</f>
        <v>1349.12</v>
      </c>
      <c r="G26" s="33">
        <f>Ocupacao_Calendario!C26*D26*28</f>
        <v>1884.96</v>
      </c>
      <c r="H26" s="33">
        <f>Ocupacao_Calendario!D26*D26*31</f>
        <v>1475.6</v>
      </c>
      <c r="I26" s="33">
        <f>Ocupacao_Calendario!E26*D26*30</f>
        <v>1305.6</v>
      </c>
      <c r="J26" s="33">
        <f>Ocupacao_Calendario!F26*D26*31</f>
        <v>864.28</v>
      </c>
      <c r="K26" s="33">
        <f>Ocupacao_Calendario!G26*D26*30</f>
        <v>1489.2</v>
      </c>
      <c r="L26" s="33">
        <f>Ocupacao_Calendario!H26*D26*31</f>
        <v>1876.12</v>
      </c>
      <c r="M26" s="33">
        <f>Ocupacao_Calendario!I26*D26*31</f>
        <v>1538.84</v>
      </c>
      <c r="N26" s="33">
        <f>Ocupacao_Calendario!J26*D26*30</f>
        <v>1713.6</v>
      </c>
      <c r="O26" s="33">
        <f>Ocupacao_Calendario!K26*D26*31</f>
        <v>2023.68</v>
      </c>
      <c r="P26" s="33">
        <f>Ocupacao_Calendario!L26*D26*31</f>
        <v>1855.04</v>
      </c>
      <c r="Q26" s="33">
        <f>Ocupacao_Calendario!M26*D26*31</f>
        <v>2002.6</v>
      </c>
      <c r="R26" s="33">
        <f t="shared" si="2"/>
        <v>19378.64</v>
      </c>
      <c r="S26" s="33">
        <f>IFS(E26=2,vacation_home_main_costs!$M$2,E26=3,vacation_home_main_costs!$M$3,E26=4,vacation_home_main_costs!$M$4,E26=5,vacation_home_main_costs!$M$5,E26=6,vacation_home_main_costs!$M$6)</f>
        <v>31100</v>
      </c>
      <c r="T26" s="33">
        <f t="shared" si="7"/>
        <v>-11721.36</v>
      </c>
      <c r="U26" s="41" t="str">
        <f t="shared" si="4"/>
        <v>Prejuizo</v>
      </c>
    </row>
    <row r="27" ht="12.75" customHeight="1">
      <c r="A27" s="8">
        <v>1.2965841E7</v>
      </c>
      <c r="B27" s="30" t="s">
        <v>71</v>
      </c>
      <c r="C27" s="11">
        <v>85.0</v>
      </c>
      <c r="D27" s="11">
        <f t="shared" si="1"/>
        <v>68</v>
      </c>
      <c r="E27" s="24">
        <v>3.0</v>
      </c>
      <c r="F27" s="33">
        <f>Ocupacao_Calendario!B27*D27*31</f>
        <v>1897.2</v>
      </c>
      <c r="G27" s="33">
        <f>Ocupacao_Calendario!C27*D27*28</f>
        <v>1865.92</v>
      </c>
      <c r="H27" s="33">
        <f>Ocupacao_Calendario!D27*D27*31</f>
        <v>1285.88</v>
      </c>
      <c r="I27" s="33">
        <f>Ocupacao_Calendario!E27*D27*30</f>
        <v>958.8</v>
      </c>
      <c r="J27" s="33">
        <f>Ocupacao_Calendario!F27*D27*31</f>
        <v>843.2</v>
      </c>
      <c r="K27" s="33">
        <f>Ocupacao_Calendario!G27*D27*30</f>
        <v>1754.4</v>
      </c>
      <c r="L27" s="33">
        <f>Ocupacao_Calendario!H27*D27*31</f>
        <v>1581</v>
      </c>
      <c r="M27" s="33">
        <f>Ocupacao_Calendario!I27*D27*31</f>
        <v>2086.92</v>
      </c>
      <c r="N27" s="33">
        <f>Ocupacao_Calendario!J27*D27*30</f>
        <v>1774.8</v>
      </c>
      <c r="O27" s="33">
        <f>Ocupacao_Calendario!K27*D27*31</f>
        <v>1749.64</v>
      </c>
      <c r="P27" s="33">
        <f>Ocupacao_Calendario!L27*D27*31</f>
        <v>1749.64</v>
      </c>
      <c r="Q27" s="33">
        <f>Ocupacao_Calendario!M27*D27*31</f>
        <v>2023.68</v>
      </c>
      <c r="R27" s="33">
        <f t="shared" si="2"/>
        <v>19571.08</v>
      </c>
      <c r="S27" s="33">
        <f>IFS(E27=2,vacation_home_main_costs!$M$2,E27=3,vacation_home_main_costs!$M$3,E27=4,vacation_home_main_costs!$M$4,E27=5,vacation_home_main_costs!$M$5,E27=6,vacation_home_main_costs!$M$6)</f>
        <v>34800</v>
      </c>
      <c r="T27" s="33">
        <f t="shared" si="7"/>
        <v>-15228.92</v>
      </c>
      <c r="U27" s="41" t="str">
        <f t="shared" si="4"/>
        <v>Prejuizo</v>
      </c>
    </row>
    <row r="28" ht="12.75" customHeight="1">
      <c r="A28" s="8">
        <v>1.3342365E7</v>
      </c>
      <c r="B28" s="30" t="s">
        <v>72</v>
      </c>
      <c r="C28" s="11">
        <v>91.0</v>
      </c>
      <c r="D28" s="11">
        <f t="shared" si="1"/>
        <v>72.8</v>
      </c>
      <c r="E28" s="24">
        <v>3.0</v>
      </c>
      <c r="F28" s="33">
        <f>Ocupacao_Calendario!B28*D28*31</f>
        <v>2053.688</v>
      </c>
      <c r="G28" s="33">
        <f>Ocupacao_Calendario!C28*D28*28</f>
        <v>1773.408</v>
      </c>
      <c r="H28" s="33">
        <f>Ocupacao_Calendario!D28*D28*31</f>
        <v>947.856</v>
      </c>
      <c r="I28" s="33">
        <f>Ocupacao_Calendario!E28*D28*30</f>
        <v>1769.04</v>
      </c>
      <c r="J28" s="33">
        <f>Ocupacao_Calendario!F28*D28*31</f>
        <v>1805.44</v>
      </c>
      <c r="K28" s="33">
        <f>Ocupacao_Calendario!G28*D28*30</f>
        <v>1769.04</v>
      </c>
      <c r="L28" s="33">
        <f>Ocupacao_Calendario!H28*D28*31</f>
        <v>2189.096</v>
      </c>
      <c r="M28" s="33">
        <f>Ocupacao_Calendario!I28*D28*31</f>
        <v>1602.328</v>
      </c>
      <c r="N28" s="33">
        <f>Ocupacao_Calendario!J28*D28*30</f>
        <v>2162.16</v>
      </c>
      <c r="O28" s="33">
        <f>Ocupacao_Calendario!K28*D28*31</f>
        <v>2211.664</v>
      </c>
      <c r="P28" s="33">
        <f>Ocupacao_Calendario!L28*D28*31</f>
        <v>1963.416</v>
      </c>
      <c r="Q28" s="33">
        <f>Ocupacao_Calendario!M28*D28*31</f>
        <v>1534.624</v>
      </c>
      <c r="R28" s="33">
        <f t="shared" si="2"/>
        <v>21781.76</v>
      </c>
      <c r="S28" s="33">
        <f>IFS(E28=2,vacation_home_main_costs!$M$2,E28=3,vacation_home_main_costs!$M$3,E28=4,vacation_home_main_costs!$M$4,E28=5,vacation_home_main_costs!$M$5,E28=6,vacation_home_main_costs!$M$6)</f>
        <v>34800</v>
      </c>
      <c r="T28" s="33">
        <f t="shared" si="7"/>
        <v>-13018.24</v>
      </c>
      <c r="U28" s="41" t="str">
        <f t="shared" si="4"/>
        <v>Prejuizo</v>
      </c>
    </row>
    <row r="29" ht="12.75" customHeight="1">
      <c r="A29" s="8">
        <v>8086960.0</v>
      </c>
      <c r="B29" s="30" t="s">
        <v>73</v>
      </c>
      <c r="C29" s="11">
        <v>70.0</v>
      </c>
      <c r="D29" s="11">
        <f t="shared" si="1"/>
        <v>56</v>
      </c>
      <c r="E29" s="24">
        <v>3.0</v>
      </c>
      <c r="F29" s="33">
        <f>Ocupacao_Calendario!B29*D29*31</f>
        <v>1111.04</v>
      </c>
      <c r="G29" s="33">
        <f>Ocupacao_Calendario!C29*D29*28</f>
        <v>1128.96</v>
      </c>
      <c r="H29" s="33">
        <f>Ocupacao_Calendario!D29*D29*31</f>
        <v>746.48</v>
      </c>
      <c r="I29" s="33">
        <f>Ocupacao_Calendario!E29*D29*30</f>
        <v>907.2</v>
      </c>
      <c r="J29" s="33">
        <f>Ocupacao_Calendario!F29*D29*31</f>
        <v>989.52</v>
      </c>
      <c r="K29" s="33">
        <f>Ocupacao_Calendario!G29*D29*30</f>
        <v>1226.4</v>
      </c>
      <c r="L29" s="33">
        <f>Ocupacao_Calendario!H29*D29*31</f>
        <v>1284.64</v>
      </c>
      <c r="M29" s="33">
        <f>Ocupacao_Calendario!I29*D29*31</f>
        <v>1614.48</v>
      </c>
      <c r="N29" s="33">
        <f>Ocupacao_Calendario!J29*D29*30</f>
        <v>1377.6</v>
      </c>
      <c r="O29" s="33">
        <f>Ocupacao_Calendario!K29*D29*31</f>
        <v>1354.08</v>
      </c>
      <c r="P29" s="33">
        <f>Ocupacao_Calendario!L29*D29*31</f>
        <v>1267.28</v>
      </c>
      <c r="Q29" s="33">
        <f>Ocupacao_Calendario!M29*D29*31</f>
        <v>1510.32</v>
      </c>
      <c r="R29" s="33">
        <f t="shared" si="2"/>
        <v>14518</v>
      </c>
      <c r="S29" s="33">
        <f>IFS(E29=2,vacation_home_main_costs!$M$2,E29=3,vacation_home_main_costs!$M$3,E29=4,vacation_home_main_costs!$M$4,E29=5,vacation_home_main_costs!$M$5,E29=6,vacation_home_main_costs!$M$6)</f>
        <v>34800</v>
      </c>
      <c r="T29" s="33">
        <f t="shared" si="7"/>
        <v>-20282</v>
      </c>
      <c r="U29" s="41" t="str">
        <f t="shared" si="4"/>
        <v>Prejuizo</v>
      </c>
    </row>
    <row r="30" ht="12.75" customHeight="1">
      <c r="A30" s="8">
        <v>2.0363744E7</v>
      </c>
      <c r="B30" s="30" t="s">
        <v>74</v>
      </c>
      <c r="C30" s="11">
        <v>94.0</v>
      </c>
      <c r="D30" s="11">
        <f t="shared" si="1"/>
        <v>75.2</v>
      </c>
      <c r="E30" s="24">
        <v>3.0</v>
      </c>
      <c r="F30" s="33">
        <f>Ocupacao_Calendario!B30*D30*31</f>
        <v>2121.392</v>
      </c>
      <c r="G30" s="33">
        <f>Ocupacao_Calendario!C30*D30*28</f>
        <v>1937.152</v>
      </c>
      <c r="H30" s="33">
        <f>Ocupacao_Calendario!D30*D30*31</f>
        <v>1375.408</v>
      </c>
      <c r="I30" s="33">
        <f>Ocupacao_Calendario!E30*D30*30</f>
        <v>1872.48</v>
      </c>
      <c r="J30" s="33">
        <f>Ocupacao_Calendario!F30*D30*31</f>
        <v>1072.352</v>
      </c>
      <c r="K30" s="33">
        <f>Ocupacao_Calendario!G30*D30*30</f>
        <v>2120.64</v>
      </c>
      <c r="L30" s="33">
        <f>Ocupacao_Calendario!H30*D30*31</f>
        <v>2261.264</v>
      </c>
      <c r="M30" s="33">
        <f>Ocupacao_Calendario!I30*D30*31</f>
        <v>1585.216</v>
      </c>
      <c r="N30" s="33">
        <f>Ocupacao_Calendario!J30*D30*30</f>
        <v>1962.72</v>
      </c>
      <c r="O30" s="33">
        <f>Ocupacao_Calendario!K30*D30*31</f>
        <v>2098.08</v>
      </c>
      <c r="P30" s="33">
        <f>Ocupacao_Calendario!L30*D30*31</f>
        <v>2284.576</v>
      </c>
      <c r="Q30" s="33">
        <f>Ocupacao_Calendario!M30*D30*31</f>
        <v>1748.4</v>
      </c>
      <c r="R30" s="33">
        <f t="shared" si="2"/>
        <v>22439.68</v>
      </c>
      <c r="S30" s="33">
        <f>IFS(E30=2,vacation_home_main_costs!$M$2,E30=3,vacation_home_main_costs!$M$3,E30=4,vacation_home_main_costs!$M$4,E30=5,vacation_home_main_costs!$M$5,E30=6,vacation_home_main_costs!$M$6)</f>
        <v>34800</v>
      </c>
      <c r="T30" s="33">
        <f t="shared" si="7"/>
        <v>-12360.32</v>
      </c>
      <c r="U30" s="41" t="str">
        <f t="shared" si="4"/>
        <v>Prejuizo</v>
      </c>
    </row>
    <row r="31" ht="12.75" customHeight="1">
      <c r="A31" s="8">
        <v>8538084.0</v>
      </c>
      <c r="B31" s="30" t="s">
        <v>75</v>
      </c>
      <c r="C31" s="11">
        <v>95.0</v>
      </c>
      <c r="D31" s="11">
        <f t="shared" si="1"/>
        <v>76</v>
      </c>
      <c r="E31" s="24">
        <v>3.0</v>
      </c>
      <c r="F31" s="33">
        <f>Ocupacao_Calendario!B31*D31*31</f>
        <v>2073.28</v>
      </c>
      <c r="G31" s="33">
        <f>Ocupacao_Calendario!C31*D31*28</f>
        <v>1574.72</v>
      </c>
      <c r="H31" s="33">
        <f>Ocupacao_Calendario!D31*D31*31</f>
        <v>1979.04</v>
      </c>
      <c r="I31" s="33">
        <f>Ocupacao_Calendario!E31*D31*30</f>
        <v>1664.4</v>
      </c>
      <c r="J31" s="33">
        <f>Ocupacao_Calendario!F31*D31*31</f>
        <v>1814.12</v>
      </c>
      <c r="K31" s="33">
        <f>Ocupacao_Calendario!G31*D31*30</f>
        <v>1801.2</v>
      </c>
      <c r="L31" s="33">
        <f>Ocupacao_Calendario!H31*D31*31</f>
        <v>1884.8</v>
      </c>
      <c r="M31" s="33">
        <f>Ocupacao_Calendario!I31*D31*31</f>
        <v>1955.48</v>
      </c>
      <c r="N31" s="33">
        <f>Ocupacao_Calendario!J31*D31*30</f>
        <v>2188.8</v>
      </c>
      <c r="O31" s="33">
        <f>Ocupacao_Calendario!K31*D31*31</f>
        <v>2191.08</v>
      </c>
      <c r="P31" s="33">
        <f>Ocupacao_Calendario!L31*D31*31</f>
        <v>2167.52</v>
      </c>
      <c r="Q31" s="33">
        <f>Ocupacao_Calendario!M31*D31*31</f>
        <v>2096.84</v>
      </c>
      <c r="R31" s="33">
        <f t="shared" si="2"/>
        <v>23391.28</v>
      </c>
      <c r="S31" s="33">
        <f>IFS(E31=2,vacation_home_main_costs!$M$2,E31=3,vacation_home_main_costs!$M$3,E31=4,vacation_home_main_costs!$M$4,E31=5,vacation_home_main_costs!$M$5,E31=6,vacation_home_main_costs!$M$6)</f>
        <v>34800</v>
      </c>
      <c r="T31" s="33">
        <f t="shared" si="7"/>
        <v>-11408.72</v>
      </c>
      <c r="U31" s="41" t="str">
        <f t="shared" si="4"/>
        <v>Prejuizo</v>
      </c>
    </row>
    <row r="32" ht="12.75" customHeight="1">
      <c r="A32" s="8">
        <v>9443000.0</v>
      </c>
      <c r="B32" s="30" t="s">
        <v>76</v>
      </c>
      <c r="C32" s="11">
        <v>130.0</v>
      </c>
      <c r="D32" s="11">
        <f t="shared" si="1"/>
        <v>104</v>
      </c>
      <c r="E32" s="24">
        <v>3.0</v>
      </c>
      <c r="F32" s="33">
        <f>Ocupacao_Calendario!B32*D32*31</f>
        <v>2514.72</v>
      </c>
      <c r="G32" s="33">
        <f>Ocupacao_Calendario!C32*D32*28</f>
        <v>2882.88</v>
      </c>
      <c r="H32" s="33">
        <f>Ocupacao_Calendario!D32*D32*31</f>
        <v>2321.28</v>
      </c>
      <c r="I32" s="33">
        <f>Ocupacao_Calendario!E32*D32*30</f>
        <v>1591.2</v>
      </c>
      <c r="J32" s="33">
        <f>Ocupacao_Calendario!F32*D32*31</f>
        <v>2450.24</v>
      </c>
      <c r="K32" s="33">
        <f>Ocupacao_Calendario!G32*D32*30</f>
        <v>2433.6</v>
      </c>
      <c r="L32" s="33">
        <f>Ocupacao_Calendario!H32*D32*31</f>
        <v>3030.56</v>
      </c>
      <c r="M32" s="33">
        <f>Ocupacao_Calendario!I32*D32*31</f>
        <v>2482.48</v>
      </c>
      <c r="N32" s="33">
        <f>Ocupacao_Calendario!J32*D32*30</f>
        <v>2776.8</v>
      </c>
      <c r="O32" s="33">
        <f>Ocupacao_Calendario!K32*D32*31</f>
        <v>2643.68</v>
      </c>
      <c r="P32" s="33">
        <f>Ocupacao_Calendario!L32*D32*31</f>
        <v>2869.36</v>
      </c>
      <c r="Q32" s="33">
        <f>Ocupacao_Calendario!M32*D32*31</f>
        <v>2579.2</v>
      </c>
      <c r="R32" s="33">
        <f t="shared" si="2"/>
        <v>30576</v>
      </c>
      <c r="S32" s="33">
        <f>IFS(E32=2,vacation_home_main_costs!$M$2,E32=3,vacation_home_main_costs!$M$3,E32=4,vacation_home_main_costs!$M$4,E32=5,vacation_home_main_costs!$M$5,E32=6,vacation_home_main_costs!$M$6)</f>
        <v>34800</v>
      </c>
      <c r="T32" s="33">
        <f t="shared" si="7"/>
        <v>-4224</v>
      </c>
      <c r="U32" s="41" t="str">
        <f t="shared" si="4"/>
        <v>Prejuizo</v>
      </c>
    </row>
    <row r="33" ht="12.75" customHeight="1">
      <c r="A33" s="8">
        <v>1.2977577E7</v>
      </c>
      <c r="B33" s="30" t="s">
        <v>77</v>
      </c>
      <c r="C33" s="11">
        <v>132.0</v>
      </c>
      <c r="D33" s="11">
        <f t="shared" si="1"/>
        <v>105.6</v>
      </c>
      <c r="E33" s="24">
        <v>4.0</v>
      </c>
      <c r="F33" s="33">
        <f>Ocupacao_Calendario!B33*D33*31</f>
        <v>2160.576</v>
      </c>
      <c r="G33" s="33">
        <f>Ocupacao_Calendario!C33*D33*28</f>
        <v>2868.096</v>
      </c>
      <c r="H33" s="33">
        <f>Ocupacao_Calendario!D33*D33*31</f>
        <v>1964.16</v>
      </c>
      <c r="I33" s="33">
        <f>Ocupacao_Calendario!E33*D33*30</f>
        <v>2249.28</v>
      </c>
      <c r="J33" s="33">
        <f>Ocupacao_Calendario!F33*D33*31</f>
        <v>1833.216</v>
      </c>
      <c r="K33" s="33">
        <f>Ocupacao_Calendario!G33*D33*30</f>
        <v>2471.04</v>
      </c>
      <c r="L33" s="33">
        <f>Ocupacao_Calendario!H33*D33*31</f>
        <v>2651.616</v>
      </c>
      <c r="M33" s="33">
        <f>Ocupacao_Calendario!I33*D33*31</f>
        <v>3109.92</v>
      </c>
      <c r="N33" s="33">
        <f>Ocupacao_Calendario!J33*D33*30</f>
        <v>2692.8</v>
      </c>
      <c r="O33" s="33">
        <f>Ocupacao_Calendario!K33*D33*31</f>
        <v>3142.656</v>
      </c>
      <c r="P33" s="33">
        <f>Ocupacao_Calendario!L33*D33*31</f>
        <v>3240.864</v>
      </c>
      <c r="Q33" s="33">
        <f>Ocupacao_Calendario!M33*D33*31</f>
        <v>2946.24</v>
      </c>
      <c r="R33" s="33">
        <f t="shared" si="2"/>
        <v>31330.464</v>
      </c>
      <c r="S33" s="33">
        <f>IFS(E33=2,vacation_home_main_costs!$M$2,E33=3,vacation_home_main_costs!$M$3,E33=4,vacation_home_main_costs!$M$4,E33=5,vacation_home_main_costs!$M$5,E33=6,vacation_home_main_costs!$M$6)</f>
        <v>40660</v>
      </c>
      <c r="T33" s="33">
        <f t="shared" si="7"/>
        <v>-9329.536</v>
      </c>
      <c r="U33" s="41" t="str">
        <f t="shared" si="4"/>
        <v>Prejuizo</v>
      </c>
    </row>
    <row r="34" ht="12.75" customHeight="1">
      <c r="A34" s="8">
        <v>1.3583937E7</v>
      </c>
      <c r="B34" s="30" t="s">
        <v>78</v>
      </c>
      <c r="C34" s="11">
        <v>149.0</v>
      </c>
      <c r="D34" s="11">
        <f t="shared" si="1"/>
        <v>119.2</v>
      </c>
      <c r="E34" s="24">
        <v>4.0</v>
      </c>
      <c r="F34" s="33">
        <f>Ocupacao_Calendario!B34*D34*31</f>
        <v>2438.832</v>
      </c>
      <c r="G34" s="33">
        <f>Ocupacao_Calendario!C34*D34*28</f>
        <v>3003.84</v>
      </c>
      <c r="H34" s="33">
        <f>Ocupacao_Calendario!D34*D34*31</f>
        <v>2291.024</v>
      </c>
      <c r="I34" s="33">
        <f>Ocupacao_Calendario!E34*D34*30</f>
        <v>2789.28</v>
      </c>
      <c r="J34" s="33">
        <f>Ocupacao_Calendario!F34*D34*31</f>
        <v>2069.312</v>
      </c>
      <c r="K34" s="33">
        <f>Ocupacao_Calendario!G34*D34*30</f>
        <v>3468.72</v>
      </c>
      <c r="L34" s="33">
        <f>Ocupacao_Calendario!H34*D34*31</f>
        <v>3436.536</v>
      </c>
      <c r="M34" s="33">
        <f>Ocupacao_Calendario!I34*D34*31</f>
        <v>3510.44</v>
      </c>
      <c r="N34" s="33">
        <f>Ocupacao_Calendario!J34*D34*30</f>
        <v>3432.96</v>
      </c>
      <c r="O34" s="33">
        <f>Ocupacao_Calendario!K34*D34*31</f>
        <v>2734.448</v>
      </c>
      <c r="P34" s="33">
        <f>Ocupacao_Calendario!L34*D34*31</f>
        <v>3030.064</v>
      </c>
      <c r="Q34" s="33">
        <f>Ocupacao_Calendario!M34*D34*31</f>
        <v>2734.448</v>
      </c>
      <c r="R34" s="33">
        <f t="shared" si="2"/>
        <v>34939.904</v>
      </c>
      <c r="S34" s="33">
        <f>IFS(E34=2,vacation_home_main_costs!$M$2,E34=3,vacation_home_main_costs!$M$3,E34=4,vacation_home_main_costs!$M$4,E34=5,vacation_home_main_costs!$M$5,E34=6,vacation_home_main_costs!$M$6)</f>
        <v>40660</v>
      </c>
      <c r="T34" s="33">
        <f t="shared" si="7"/>
        <v>-5720.096</v>
      </c>
      <c r="U34" s="41" t="str">
        <f t="shared" si="4"/>
        <v>Prejuizo</v>
      </c>
    </row>
    <row r="35" ht="12.75" customHeight="1">
      <c r="A35" s="8">
        <v>1.3597847E7</v>
      </c>
      <c r="B35" s="30" t="s">
        <v>79</v>
      </c>
      <c r="C35" s="11">
        <v>169.0</v>
      </c>
      <c r="D35" s="11">
        <f t="shared" si="1"/>
        <v>135.2</v>
      </c>
      <c r="E35" s="24">
        <v>4.0</v>
      </c>
      <c r="F35" s="33">
        <f>Ocupacao_Calendario!B35*D35*31</f>
        <v>3897.816</v>
      </c>
      <c r="G35" s="33">
        <f>Ocupacao_Calendario!C35*D35*28</f>
        <v>3634.176</v>
      </c>
      <c r="H35" s="33">
        <f>Ocupacao_Calendario!D35*D35*31</f>
        <v>2388.984</v>
      </c>
      <c r="I35" s="33">
        <f>Ocupacao_Calendario!E35*D35*30</f>
        <v>3447.6</v>
      </c>
      <c r="J35" s="33">
        <f>Ocupacao_Calendario!F35*D35*31</f>
        <v>1634.568</v>
      </c>
      <c r="K35" s="33">
        <f>Ocupacao_Calendario!G35*D35*30</f>
        <v>3690.96</v>
      </c>
      <c r="L35" s="33">
        <f>Ocupacao_Calendario!H35*D35*31</f>
        <v>4065.464</v>
      </c>
      <c r="M35" s="33">
        <f>Ocupacao_Calendario!I35*D35*31</f>
        <v>3352.96</v>
      </c>
      <c r="N35" s="33">
        <f>Ocupacao_Calendario!J35*D35*30</f>
        <v>3163.68</v>
      </c>
      <c r="O35" s="33">
        <f>Ocupacao_Calendario!K35*D35*31</f>
        <v>3855.904</v>
      </c>
      <c r="P35" s="33">
        <f>Ocupacao_Calendario!L35*D35*31</f>
        <v>3227.224</v>
      </c>
      <c r="Q35" s="33">
        <f>Ocupacao_Calendario!M35*D35*31</f>
        <v>3269.136</v>
      </c>
      <c r="R35" s="33">
        <f t="shared" si="2"/>
        <v>39628.472</v>
      </c>
      <c r="S35" s="33">
        <f>IFS(E35=2,vacation_home_main_costs!$M$2,E35=3,vacation_home_main_costs!$M$3,E35=4,vacation_home_main_costs!$M$4,E35=5,vacation_home_main_costs!$M$5,E35=6,vacation_home_main_costs!$M$6)</f>
        <v>40660</v>
      </c>
      <c r="T35" s="33">
        <f t="shared" si="7"/>
        <v>-1031.528</v>
      </c>
      <c r="U35" s="41" t="str">
        <f t="shared" si="4"/>
        <v>Prejuizo</v>
      </c>
    </row>
    <row r="36" ht="12.75" customHeight="1">
      <c r="A36" s="8">
        <v>1.5542607E7</v>
      </c>
      <c r="B36" s="30" t="s">
        <v>80</v>
      </c>
      <c r="C36" s="11">
        <v>150.0</v>
      </c>
      <c r="D36" s="11">
        <f t="shared" si="1"/>
        <v>120</v>
      </c>
      <c r="E36" s="24">
        <v>4.0</v>
      </c>
      <c r="F36" s="33">
        <f>Ocupacao_Calendario!B36*D36*31</f>
        <v>3682.8</v>
      </c>
      <c r="G36" s="33">
        <f>Ocupacao_Calendario!C36*D36*28</f>
        <v>2990.4</v>
      </c>
      <c r="H36" s="33">
        <f>Ocupacao_Calendario!D36*D36*31</f>
        <v>3050.4</v>
      </c>
      <c r="I36" s="33">
        <f>Ocupacao_Calendario!E36*D36*30</f>
        <v>2700</v>
      </c>
      <c r="J36" s="33">
        <f>Ocupacao_Calendario!F36*D36*31</f>
        <v>3050.4</v>
      </c>
      <c r="K36" s="33">
        <f>Ocupacao_Calendario!G36*D36*30</f>
        <v>3564</v>
      </c>
      <c r="L36" s="33">
        <f>Ocupacao_Calendario!H36*D36*31</f>
        <v>2827.2</v>
      </c>
      <c r="M36" s="33">
        <f>Ocupacao_Calendario!I36*D36*31</f>
        <v>3645.6</v>
      </c>
      <c r="N36" s="33">
        <f>Ocupacao_Calendario!J36*D36*30</f>
        <v>2844</v>
      </c>
      <c r="O36" s="33">
        <f>Ocupacao_Calendario!K36*D36*31</f>
        <v>3348</v>
      </c>
      <c r="P36" s="33">
        <f>Ocupacao_Calendario!L36*D36*31</f>
        <v>3124.8</v>
      </c>
      <c r="Q36" s="33">
        <f>Ocupacao_Calendario!M36*D36*31</f>
        <v>3422.4</v>
      </c>
      <c r="R36" s="33">
        <f t="shared" si="2"/>
        <v>38250</v>
      </c>
      <c r="S36" s="33">
        <f>IFS(E36=2,vacation_home_main_costs!$M$2,E36=3,vacation_home_main_costs!$M$3,E36=4,vacation_home_main_costs!$M$4,E36=5,vacation_home_main_costs!$M$5,E36=6,vacation_home_main_costs!$M$6)</f>
        <v>40660</v>
      </c>
      <c r="T36" s="33">
        <f t="shared" si="7"/>
        <v>-2410</v>
      </c>
      <c r="U36" s="41" t="str">
        <f t="shared" si="4"/>
        <v>Prejuizo</v>
      </c>
    </row>
    <row r="37" ht="12.75" customHeight="1">
      <c r="A37" s="8">
        <v>1.6241453E7</v>
      </c>
      <c r="B37" s="30" t="s">
        <v>81</v>
      </c>
      <c r="C37" s="11">
        <v>135.0</v>
      </c>
      <c r="D37" s="11">
        <f t="shared" si="1"/>
        <v>108</v>
      </c>
      <c r="E37" s="24">
        <v>4.0</v>
      </c>
      <c r="F37" s="33">
        <f>Ocupacao_Calendario!B37*D37*31</f>
        <v>2343.6</v>
      </c>
      <c r="G37" s="33">
        <f>Ocupacao_Calendario!C37*D37*28</f>
        <v>2147.04</v>
      </c>
      <c r="H37" s="33">
        <f>Ocupacao_Calendario!D37*D37*31</f>
        <v>1841.4</v>
      </c>
      <c r="I37" s="33">
        <f>Ocupacao_Calendario!E37*D37*30</f>
        <v>2235.6</v>
      </c>
      <c r="J37" s="33">
        <f>Ocupacao_Calendario!F37*D37*31</f>
        <v>1740.96</v>
      </c>
      <c r="K37" s="33">
        <f>Ocupacao_Calendario!G37*D37*30</f>
        <v>2883.6</v>
      </c>
      <c r="L37" s="33">
        <f>Ocupacao_Calendario!H37*D37*31</f>
        <v>2711.88</v>
      </c>
      <c r="M37" s="33">
        <f>Ocupacao_Calendario!I37*D37*31</f>
        <v>2946.24</v>
      </c>
      <c r="N37" s="33">
        <f>Ocupacao_Calendario!J37*D37*30</f>
        <v>3078</v>
      </c>
      <c r="O37" s="33">
        <f>Ocupacao_Calendario!K37*D37*31</f>
        <v>2444.04</v>
      </c>
      <c r="P37" s="33">
        <f>Ocupacao_Calendario!L37*D37*31</f>
        <v>2377.08</v>
      </c>
      <c r="Q37" s="33">
        <f>Ocupacao_Calendario!M37*D37*31</f>
        <v>2611.44</v>
      </c>
      <c r="R37" s="33">
        <f t="shared" si="2"/>
        <v>29360.88</v>
      </c>
      <c r="S37" s="33">
        <f>IFS(E37=2,vacation_home_main_costs!$M$2,E37=3,vacation_home_main_costs!$M$3,E37=4,vacation_home_main_costs!$M$4,E37=5,vacation_home_main_costs!$M$5,E37=6,vacation_home_main_costs!$M$6)</f>
        <v>40660</v>
      </c>
      <c r="T37" s="33">
        <f t="shared" si="7"/>
        <v>-11299.12</v>
      </c>
      <c r="U37" s="41" t="str">
        <f t="shared" si="4"/>
        <v>Prejuizo</v>
      </c>
    </row>
    <row r="38" ht="12.75" customHeight="1">
      <c r="A38" s="8">
        <v>1.9313035E7</v>
      </c>
      <c r="B38" s="30" t="s">
        <v>82</v>
      </c>
      <c r="C38" s="11">
        <v>99.0</v>
      </c>
      <c r="D38" s="11">
        <f t="shared" si="1"/>
        <v>79.2</v>
      </c>
      <c r="E38" s="24">
        <v>4.0</v>
      </c>
      <c r="F38" s="33">
        <f>Ocupacao_Calendario!B38*D38*31</f>
        <v>2209.68</v>
      </c>
      <c r="G38" s="33">
        <f>Ocupacao_Calendario!C38*D38*28</f>
        <v>1774.08</v>
      </c>
      <c r="H38" s="33">
        <f>Ocupacao_Calendario!D38*D38*31</f>
        <v>2136.024</v>
      </c>
      <c r="I38" s="33">
        <f>Ocupacao_Calendario!E38*D38*30</f>
        <v>1900.8</v>
      </c>
      <c r="J38" s="33">
        <f>Ocupacao_Calendario!F38*D38*31</f>
        <v>1644.984</v>
      </c>
      <c r="K38" s="33">
        <f>Ocupacao_Calendario!G38*D38*30</f>
        <v>2043.36</v>
      </c>
      <c r="L38" s="33">
        <f>Ocupacao_Calendario!H38*D38*31</f>
        <v>2234.232</v>
      </c>
      <c r="M38" s="33">
        <f>Ocupacao_Calendario!I38*D38*31</f>
        <v>2209.68</v>
      </c>
      <c r="N38" s="33">
        <f>Ocupacao_Calendario!J38*D38*30</f>
        <v>2067.12</v>
      </c>
      <c r="O38" s="33">
        <f>Ocupacao_Calendario!K38*D38*31</f>
        <v>1816.848</v>
      </c>
      <c r="P38" s="33">
        <f>Ocupacao_Calendario!L38*D38*31</f>
        <v>2136.024</v>
      </c>
      <c r="Q38" s="33">
        <f>Ocupacao_Calendario!M38*D38*31</f>
        <v>1669.536</v>
      </c>
      <c r="R38" s="33">
        <f t="shared" si="2"/>
        <v>23842.368</v>
      </c>
      <c r="S38" s="33">
        <f>IFS(E38=2,vacation_home_main_costs!$M$2,E38=3,vacation_home_main_costs!$M$3,E38=4,vacation_home_main_costs!$M$4,E38=5,vacation_home_main_costs!$M$5,E38=6,vacation_home_main_costs!$M$6)</f>
        <v>40660</v>
      </c>
      <c r="T38" s="33">
        <f t="shared" si="7"/>
        <v>-16817.632</v>
      </c>
      <c r="U38" s="41" t="str">
        <f t="shared" si="4"/>
        <v>Prejuizo</v>
      </c>
    </row>
    <row r="39" ht="12.75" customHeight="1">
      <c r="A39" s="8">
        <v>1.9829852E7</v>
      </c>
      <c r="B39" s="30" t="s">
        <v>83</v>
      </c>
      <c r="C39" s="11">
        <v>149.0</v>
      </c>
      <c r="D39" s="11">
        <f t="shared" si="1"/>
        <v>119.2</v>
      </c>
      <c r="E39" s="24">
        <v>4.0</v>
      </c>
      <c r="F39" s="33">
        <f>Ocupacao_Calendario!B39*D39*31</f>
        <v>2882.256</v>
      </c>
      <c r="G39" s="33">
        <f>Ocupacao_Calendario!C39*D39*28</f>
        <v>3270.848</v>
      </c>
      <c r="H39" s="33">
        <f>Ocupacao_Calendario!D39*D39*31</f>
        <v>2438.832</v>
      </c>
      <c r="I39" s="33">
        <f>Ocupacao_Calendario!E39*D39*30</f>
        <v>2038.32</v>
      </c>
      <c r="J39" s="33">
        <f>Ocupacao_Calendario!F39*D39*31</f>
        <v>3030.064</v>
      </c>
      <c r="K39" s="33">
        <f>Ocupacao_Calendario!G39*D39*30</f>
        <v>2789.28</v>
      </c>
      <c r="L39" s="33">
        <f>Ocupacao_Calendario!H39*D39*31</f>
        <v>3103.968</v>
      </c>
      <c r="M39" s="33">
        <f>Ocupacao_Calendario!I39*D39*31</f>
        <v>3288.728</v>
      </c>
      <c r="N39" s="33">
        <f>Ocupacao_Calendario!J39*D39*30</f>
        <v>2789.28</v>
      </c>
      <c r="O39" s="33">
        <f>Ocupacao_Calendario!K39*D39*31</f>
        <v>2660.544</v>
      </c>
      <c r="P39" s="33">
        <f>Ocupacao_Calendario!L39*D39*31</f>
        <v>3030.064</v>
      </c>
      <c r="Q39" s="33">
        <f>Ocupacao_Calendario!M39*D39*31</f>
        <v>2919.208</v>
      </c>
      <c r="R39" s="33">
        <f t="shared" si="2"/>
        <v>34241.392</v>
      </c>
      <c r="S39" s="33">
        <f>IFS(E39=2,vacation_home_main_costs!$M$2,E39=3,vacation_home_main_costs!$M$3,E39=4,vacation_home_main_costs!$M$4,E39=5,vacation_home_main_costs!$M$5,E39=6,vacation_home_main_costs!$M$6)</f>
        <v>40660</v>
      </c>
      <c r="T39" s="33">
        <f t="shared" si="7"/>
        <v>-6418.608</v>
      </c>
      <c r="U39" s="41" t="str">
        <f t="shared" si="4"/>
        <v>Prejuizo</v>
      </c>
    </row>
    <row r="40" ht="12.75" customHeight="1">
      <c r="A40" s="8">
        <v>2.1596377E7</v>
      </c>
      <c r="B40" s="30" t="s">
        <v>84</v>
      </c>
      <c r="C40" s="11">
        <v>139.0</v>
      </c>
      <c r="D40" s="11">
        <f t="shared" si="1"/>
        <v>111.2</v>
      </c>
      <c r="E40" s="24">
        <v>4.0</v>
      </c>
      <c r="F40" s="33">
        <f>Ocupacao_Calendario!B40*D40*31</f>
        <v>2413.04</v>
      </c>
      <c r="G40" s="33">
        <f>Ocupacao_Calendario!C40*D40*28</f>
        <v>3113.6</v>
      </c>
      <c r="H40" s="33">
        <f>Ocupacao_Calendario!D40*D40*31</f>
        <v>2585.4</v>
      </c>
      <c r="I40" s="33">
        <f>Ocupacao_Calendario!E40*D40*30</f>
        <v>1567.92</v>
      </c>
      <c r="J40" s="33">
        <f>Ocupacao_Calendario!F40*D40*31</f>
        <v>1861.488</v>
      </c>
      <c r="K40" s="33">
        <f>Ocupacao_Calendario!G40*D40*30</f>
        <v>2535.36</v>
      </c>
      <c r="L40" s="33">
        <f>Ocupacao_Calendario!H40*D40*31</f>
        <v>2999.064</v>
      </c>
      <c r="M40" s="33">
        <f>Ocupacao_Calendario!I40*D40*31</f>
        <v>2792.232</v>
      </c>
      <c r="N40" s="33">
        <f>Ocupacao_Calendario!J40*D40*30</f>
        <v>2535.36</v>
      </c>
      <c r="O40" s="33">
        <f>Ocupacao_Calendario!K40*D40*31</f>
        <v>2861.176</v>
      </c>
      <c r="P40" s="33">
        <f>Ocupacao_Calendario!L40*D40*31</f>
        <v>2688.816</v>
      </c>
      <c r="Q40" s="33">
        <f>Ocupacao_Calendario!M40*D40*31</f>
        <v>2447.512</v>
      </c>
      <c r="R40" s="33">
        <f t="shared" si="2"/>
        <v>30400.968</v>
      </c>
      <c r="S40" s="33">
        <f>IFS(E40=2,vacation_home_main_costs!$M$2,E40=3,vacation_home_main_costs!$M$3,E40=4,vacation_home_main_costs!$M$4,E40=5,vacation_home_main_costs!$M$5,E40=6,vacation_home_main_costs!$M$6)</f>
        <v>40660</v>
      </c>
      <c r="T40" s="33">
        <f t="shared" si="7"/>
        <v>-10259.032</v>
      </c>
      <c r="U40" s="41" t="str">
        <f t="shared" si="4"/>
        <v>Prejuizo</v>
      </c>
    </row>
    <row r="41" ht="12.75" customHeight="1">
      <c r="A41" s="8">
        <v>2.1697647E7</v>
      </c>
      <c r="B41" s="30" t="s">
        <v>85</v>
      </c>
      <c r="C41" s="11">
        <v>149.0</v>
      </c>
      <c r="D41" s="11">
        <f t="shared" si="1"/>
        <v>119.2</v>
      </c>
      <c r="E41" s="24">
        <v>4.0</v>
      </c>
      <c r="F41" s="33">
        <f>Ocupacao_Calendario!B41*D41*31</f>
        <v>2660.544</v>
      </c>
      <c r="G41" s="33">
        <f>Ocupacao_Calendario!C41*D41*28</f>
        <v>2970.464</v>
      </c>
      <c r="H41" s="33">
        <f>Ocupacao_Calendario!D41*D41*31</f>
        <v>2291.024</v>
      </c>
      <c r="I41" s="33">
        <f>Ocupacao_Calendario!E41*D41*30</f>
        <v>1859.52</v>
      </c>
      <c r="J41" s="33">
        <f>Ocupacao_Calendario!F41*D41*31</f>
        <v>1958.456</v>
      </c>
      <c r="K41" s="33">
        <f>Ocupacao_Calendario!G41*D41*30</f>
        <v>3504.48</v>
      </c>
      <c r="L41" s="33">
        <f>Ocupacao_Calendario!H41*D41*31</f>
        <v>3695.2</v>
      </c>
      <c r="M41" s="33">
        <f>Ocupacao_Calendario!I41*D41*31</f>
        <v>2771.4</v>
      </c>
      <c r="N41" s="33">
        <f>Ocupacao_Calendario!J41*D41*30</f>
        <v>3254.16</v>
      </c>
      <c r="O41" s="33">
        <f>Ocupacao_Calendario!K41*D41*31</f>
        <v>3362.632</v>
      </c>
      <c r="P41" s="33">
        <f>Ocupacao_Calendario!L41*D41*31</f>
        <v>3140.92</v>
      </c>
      <c r="Q41" s="33">
        <f>Ocupacao_Calendario!M41*D41*31</f>
        <v>3584.344</v>
      </c>
      <c r="R41" s="33">
        <f t="shared" si="2"/>
        <v>35053.144</v>
      </c>
      <c r="S41" s="33">
        <f>IFS(E41=2,vacation_home_main_costs!$M$2,E41=3,vacation_home_main_costs!$M$3,E41=4,vacation_home_main_costs!$M$4,E41=5,vacation_home_main_costs!$M$5,E41=6,vacation_home_main_costs!$M$6)</f>
        <v>40660</v>
      </c>
      <c r="T41" s="33">
        <f t="shared" si="7"/>
        <v>-5606.856</v>
      </c>
      <c r="U41" s="41" t="str">
        <f t="shared" si="4"/>
        <v>Prejuizo</v>
      </c>
    </row>
    <row r="42" ht="12.75" customHeight="1">
      <c r="A42" s="8">
        <v>2.2379401E7</v>
      </c>
      <c r="B42" s="30" t="s">
        <v>86</v>
      </c>
      <c r="C42" s="11">
        <v>159.0</v>
      </c>
      <c r="D42" s="11">
        <f t="shared" si="1"/>
        <v>127.2</v>
      </c>
      <c r="E42" s="24">
        <v>4.0</v>
      </c>
      <c r="F42" s="33">
        <f>Ocupacao_Calendario!B42*D42*31</f>
        <v>2720.808</v>
      </c>
      <c r="G42" s="33">
        <f>Ocupacao_Calendario!C42*D42*28</f>
        <v>2884.896</v>
      </c>
      <c r="H42" s="33">
        <f>Ocupacao_Calendario!D42*D42*31</f>
        <v>1813.872</v>
      </c>
      <c r="I42" s="33">
        <f>Ocupacao_Calendario!E42*D42*30</f>
        <v>1946.16</v>
      </c>
      <c r="J42" s="33">
        <f>Ocupacao_Calendario!F42*D42*31</f>
        <v>2799.672</v>
      </c>
      <c r="K42" s="33">
        <f>Ocupacao_Calendario!G42*D42*30</f>
        <v>2709.36</v>
      </c>
      <c r="L42" s="33">
        <f>Ocupacao_Calendario!H42*D42*31</f>
        <v>3036.264</v>
      </c>
      <c r="M42" s="33">
        <f>Ocupacao_Calendario!I42*D42*31</f>
        <v>2996.832</v>
      </c>
      <c r="N42" s="33">
        <f>Ocupacao_Calendario!J42*D42*30</f>
        <v>3434.4</v>
      </c>
      <c r="O42" s="33">
        <f>Ocupacao_Calendario!K42*D42*31</f>
        <v>3272.856</v>
      </c>
      <c r="P42" s="33">
        <f>Ocupacao_Calendario!L42*D42*31</f>
        <v>3193.992</v>
      </c>
      <c r="Q42" s="33">
        <f>Ocupacao_Calendario!M42*D42*31</f>
        <v>3272.856</v>
      </c>
      <c r="R42" s="33">
        <f t="shared" si="2"/>
        <v>34081.968</v>
      </c>
      <c r="S42" s="33">
        <f>IFS(E42=2,vacation_home_main_costs!$M$2,E42=3,vacation_home_main_costs!$M$3,E42=4,vacation_home_main_costs!$M$4,E42=5,vacation_home_main_costs!$M$5,E42=6,vacation_home_main_costs!$M$6)</f>
        <v>40660</v>
      </c>
      <c r="T42" s="33">
        <f t="shared" si="7"/>
        <v>-6578.032</v>
      </c>
      <c r="U42" s="41" t="str">
        <f t="shared" si="4"/>
        <v>Prejuizo</v>
      </c>
    </row>
    <row r="43" ht="12.75" customHeight="1">
      <c r="A43" s="8">
        <v>2755158.0</v>
      </c>
      <c r="B43" s="30" t="s">
        <v>87</v>
      </c>
      <c r="C43" s="11">
        <v>135.0</v>
      </c>
      <c r="D43" s="11">
        <f t="shared" si="1"/>
        <v>108</v>
      </c>
      <c r="E43" s="24">
        <v>4.0</v>
      </c>
      <c r="F43" s="33">
        <f>Ocupacao_Calendario!B43*D43*31</f>
        <v>2343.6</v>
      </c>
      <c r="G43" s="33">
        <f>Ocupacao_Calendario!C43*D43*28</f>
        <v>2721.6</v>
      </c>
      <c r="H43" s="33">
        <f>Ocupacao_Calendario!D43*D43*31</f>
        <v>2477.52</v>
      </c>
      <c r="I43" s="33">
        <f>Ocupacao_Calendario!E43*D43*30</f>
        <v>1911.6</v>
      </c>
      <c r="J43" s="33">
        <f>Ocupacao_Calendario!F43*D43*31</f>
        <v>2377.08</v>
      </c>
      <c r="K43" s="33">
        <f>Ocupacao_Calendario!G43*D43*30</f>
        <v>2170.8</v>
      </c>
      <c r="L43" s="33">
        <f>Ocupacao_Calendario!H43*D43*31</f>
        <v>3013.2</v>
      </c>
      <c r="M43" s="33">
        <f>Ocupacao_Calendario!I43*D43*31</f>
        <v>2410.56</v>
      </c>
      <c r="N43" s="33">
        <f>Ocupacao_Calendario!J43*D43*30</f>
        <v>2624.4</v>
      </c>
      <c r="O43" s="33">
        <f>Ocupacao_Calendario!K43*D43*31</f>
        <v>2377.08</v>
      </c>
      <c r="P43" s="33">
        <f>Ocupacao_Calendario!L43*D43*31</f>
        <v>2946.24</v>
      </c>
      <c r="Q43" s="33">
        <f>Ocupacao_Calendario!M43*D43*31</f>
        <v>2477.52</v>
      </c>
      <c r="R43" s="33">
        <f t="shared" si="2"/>
        <v>29851.2</v>
      </c>
      <c r="S43" s="33">
        <f>IFS(E43=2,vacation_home_main_costs!$M$2,E43=3,vacation_home_main_costs!$M$3,E43=4,vacation_home_main_costs!$M$4,E43=5,vacation_home_main_costs!$M$5,E43=6,vacation_home_main_costs!$M$6)</f>
        <v>40660</v>
      </c>
      <c r="T43" s="33">
        <f t="shared" si="7"/>
        <v>-10808.8</v>
      </c>
      <c r="U43" s="41" t="str">
        <f t="shared" si="4"/>
        <v>Prejuizo</v>
      </c>
    </row>
    <row r="44" ht="12.75" customHeight="1">
      <c r="A44" s="8">
        <v>8596601.0</v>
      </c>
      <c r="B44" s="30" t="s">
        <v>88</v>
      </c>
      <c r="C44" s="11">
        <v>139.0</v>
      </c>
      <c r="D44" s="11">
        <f t="shared" si="1"/>
        <v>111.2</v>
      </c>
      <c r="E44" s="24">
        <v>4.0</v>
      </c>
      <c r="F44" s="33">
        <f>Ocupacao_Calendario!B44*D44*31</f>
        <v>2895.648</v>
      </c>
      <c r="G44" s="33">
        <f>Ocupacao_Calendario!C44*D44*28</f>
        <v>2397.472</v>
      </c>
      <c r="H44" s="33">
        <f>Ocupacao_Calendario!D44*D44*31</f>
        <v>2550.928</v>
      </c>
      <c r="I44" s="33">
        <f>Ocupacao_Calendario!E44*D44*30</f>
        <v>2468.64</v>
      </c>
      <c r="J44" s="33">
        <f>Ocupacao_Calendario!F44*D44*31</f>
        <v>1827.016</v>
      </c>
      <c r="K44" s="33">
        <f>Ocupacao_Calendario!G44*D44*30</f>
        <v>2368.56</v>
      </c>
      <c r="L44" s="33">
        <f>Ocupacao_Calendario!H44*D44*31</f>
        <v>2964.592</v>
      </c>
      <c r="M44" s="33">
        <f>Ocupacao_Calendario!I44*D44*31</f>
        <v>3171.424</v>
      </c>
      <c r="N44" s="33">
        <f>Ocupacao_Calendario!J44*D44*30</f>
        <v>2702.16</v>
      </c>
      <c r="O44" s="33">
        <f>Ocupacao_Calendario!K44*D44*31</f>
        <v>2619.872</v>
      </c>
      <c r="P44" s="33">
        <f>Ocupacao_Calendario!L44*D44*31</f>
        <v>2585.4</v>
      </c>
      <c r="Q44" s="33">
        <f>Ocupacao_Calendario!M44*D44*31</f>
        <v>3274.84</v>
      </c>
      <c r="R44" s="33">
        <f t="shared" si="2"/>
        <v>31826.552</v>
      </c>
      <c r="S44" s="33">
        <f>IFS(E44=2,vacation_home_main_costs!$M$2,E44=3,vacation_home_main_costs!$M$3,E44=4,vacation_home_main_costs!$M$4,E44=5,vacation_home_main_costs!$M$5,E44=6,vacation_home_main_costs!$M$6)</f>
        <v>40660</v>
      </c>
      <c r="T44" s="33">
        <f t="shared" si="7"/>
        <v>-8833.448</v>
      </c>
      <c r="U44" s="41" t="str">
        <f t="shared" si="4"/>
        <v>Prejuizo</v>
      </c>
    </row>
    <row r="45" ht="12.75" customHeight="1">
      <c r="A45" s="8">
        <v>9973200.0</v>
      </c>
      <c r="B45" s="30" t="s">
        <v>89</v>
      </c>
      <c r="C45" s="11">
        <v>185.0</v>
      </c>
      <c r="D45" s="11">
        <f t="shared" si="1"/>
        <v>148</v>
      </c>
      <c r="E45" s="24">
        <v>4.0</v>
      </c>
      <c r="F45" s="33">
        <f>Ocupacao_Calendario!B45*D45*31</f>
        <v>3853.92</v>
      </c>
      <c r="G45" s="33">
        <f>Ocupacao_Calendario!C45*D45*28</f>
        <v>3273.76</v>
      </c>
      <c r="H45" s="33">
        <f>Ocupacao_Calendario!D45*D45*31</f>
        <v>2018.72</v>
      </c>
      <c r="I45" s="33">
        <f>Ocupacao_Calendario!E45*D45*30</f>
        <v>3685.2</v>
      </c>
      <c r="J45" s="33">
        <f>Ocupacao_Calendario!F45*D45*31</f>
        <v>3441</v>
      </c>
      <c r="K45" s="33">
        <f>Ocupacao_Calendario!G45*D45*30</f>
        <v>2886</v>
      </c>
      <c r="L45" s="33">
        <f>Ocupacao_Calendario!H45*D45*31</f>
        <v>4220.96</v>
      </c>
      <c r="M45" s="33">
        <f>Ocupacao_Calendario!I45*D45*31</f>
        <v>4312.72</v>
      </c>
      <c r="N45" s="33">
        <f>Ocupacao_Calendario!J45*D45*30</f>
        <v>4262.4</v>
      </c>
      <c r="O45" s="33">
        <f>Ocupacao_Calendario!K45*D45*31</f>
        <v>3578.64</v>
      </c>
      <c r="P45" s="33">
        <f>Ocupacao_Calendario!L45*D45*31</f>
        <v>3303.36</v>
      </c>
      <c r="Q45" s="33">
        <f>Ocupacao_Calendario!M45*D45*31</f>
        <v>3532.76</v>
      </c>
      <c r="R45" s="33">
        <f t="shared" si="2"/>
        <v>42369.44</v>
      </c>
      <c r="S45" s="33">
        <f>IFS(E45=2,vacation_home_main_costs!$M$2,E45=3,vacation_home_main_costs!$M$3,E45=4,vacation_home_main_costs!$M$4,E45=5,vacation_home_main_costs!$M$5,E45=6,vacation_home_main_costs!$M$6)</f>
        <v>40660</v>
      </c>
      <c r="T45" s="33">
        <f t="shared" si="7"/>
        <v>1709.44</v>
      </c>
      <c r="U45" s="41" t="str">
        <f t="shared" si="4"/>
        <v>Lucro</v>
      </c>
    </row>
    <row r="46" ht="12.75" customHeight="1">
      <c r="A46" s="8">
        <v>1.8776892E7</v>
      </c>
      <c r="B46" s="30" t="s">
        <v>90</v>
      </c>
      <c r="C46" s="11">
        <v>150.0</v>
      </c>
      <c r="D46" s="11">
        <f t="shared" si="1"/>
        <v>120</v>
      </c>
      <c r="E46" s="24">
        <v>4.0</v>
      </c>
      <c r="F46" s="33">
        <f>Ocupacao_Calendario!B46*D46*31</f>
        <v>3273.6</v>
      </c>
      <c r="G46" s="33">
        <f>Ocupacao_Calendario!C46*D46*28</f>
        <v>3158.4</v>
      </c>
      <c r="H46" s="33">
        <f>Ocupacao_Calendario!D46*D46*31</f>
        <v>2901.6</v>
      </c>
      <c r="I46" s="33">
        <f>Ocupacao_Calendario!E46*D46*30</f>
        <v>3096</v>
      </c>
      <c r="J46" s="33">
        <f>Ocupacao_Calendario!F46*D46*31</f>
        <v>2641.2</v>
      </c>
      <c r="K46" s="33">
        <f>Ocupacao_Calendario!G46*D46*30</f>
        <v>3312</v>
      </c>
      <c r="L46" s="33">
        <f>Ocupacao_Calendario!H46*D46*31</f>
        <v>3496.8</v>
      </c>
      <c r="M46" s="33">
        <f>Ocupacao_Calendario!I46*D46*31</f>
        <v>2976</v>
      </c>
      <c r="N46" s="33">
        <f>Ocupacao_Calendario!J46*D46*30</f>
        <v>2880</v>
      </c>
      <c r="O46" s="33">
        <f>Ocupacao_Calendario!K46*D46*31</f>
        <v>2678.4</v>
      </c>
      <c r="P46" s="33">
        <f>Ocupacao_Calendario!L46*D46*31</f>
        <v>3571.2</v>
      </c>
      <c r="Q46" s="33">
        <f>Ocupacao_Calendario!M46*D46*31</f>
        <v>2864.4</v>
      </c>
      <c r="R46" s="33">
        <f t="shared" si="2"/>
        <v>36849.6</v>
      </c>
      <c r="S46" s="33">
        <f>IFS(E46=2,vacation_home_main_costs!$M$2,E46=3,vacation_home_main_costs!$M$3,E46=4,vacation_home_main_costs!$M$4,E46=5,vacation_home_main_costs!$M$5,E46=6,vacation_home_main_costs!$M$6)</f>
        <v>40660</v>
      </c>
      <c r="T46" s="33">
        <f t="shared" si="7"/>
        <v>-3810.4</v>
      </c>
      <c r="U46" s="41" t="str">
        <f t="shared" si="4"/>
        <v>Prejuizo</v>
      </c>
    </row>
    <row r="47" ht="12.75" customHeight="1">
      <c r="A47" s="8">
        <v>5385993.0</v>
      </c>
      <c r="B47" s="30" t="s">
        <v>91</v>
      </c>
      <c r="C47" s="11">
        <v>116.0</v>
      </c>
      <c r="D47" s="11">
        <f t="shared" si="1"/>
        <v>92.8</v>
      </c>
      <c r="E47" s="24">
        <v>4.0</v>
      </c>
      <c r="F47" s="33">
        <f>Ocupacao_Calendario!B47*D47*31</f>
        <v>1956.224</v>
      </c>
      <c r="G47" s="33">
        <f>Ocupacao_Calendario!C47*D47*28</f>
        <v>2260.608</v>
      </c>
      <c r="H47" s="33">
        <f>Ocupacao_Calendario!D47*D47*31</f>
        <v>1639.776</v>
      </c>
      <c r="I47" s="33">
        <f>Ocupacao_Calendario!E47*D47*30</f>
        <v>1865.28</v>
      </c>
      <c r="J47" s="33">
        <f>Ocupacao_Calendario!F47*D47*31</f>
        <v>1208.256</v>
      </c>
      <c r="K47" s="33">
        <f>Ocupacao_Calendario!G47*D47*30</f>
        <v>2672.64</v>
      </c>
      <c r="L47" s="33">
        <f>Ocupacao_Calendario!H47*D47*31</f>
        <v>2387.744</v>
      </c>
      <c r="M47" s="33">
        <f>Ocupacao_Calendario!I47*D47*31</f>
        <v>2675.424</v>
      </c>
      <c r="N47" s="33">
        <f>Ocupacao_Calendario!J47*D47*30</f>
        <v>2756.16</v>
      </c>
      <c r="O47" s="33">
        <f>Ocupacao_Calendario!K47*D47*31</f>
        <v>2301.44</v>
      </c>
      <c r="P47" s="33">
        <f>Ocupacao_Calendario!L47*D47*31</f>
        <v>2128.832</v>
      </c>
      <c r="Q47" s="33">
        <f>Ocupacao_Calendario!M47*D47*31</f>
        <v>2646.656</v>
      </c>
      <c r="R47" s="33">
        <f t="shared" si="2"/>
        <v>26499.04</v>
      </c>
      <c r="S47" s="33">
        <f>IFS(E47=2,vacation_home_main_costs!$M$2,E47=3,vacation_home_main_costs!$M$3,E47=4,vacation_home_main_costs!$M$4,E47=5,vacation_home_main_costs!$M$5,E47=6,vacation_home_main_costs!$M$6)</f>
        <v>40660</v>
      </c>
      <c r="T47" s="33">
        <f t="shared" si="7"/>
        <v>-14160.96</v>
      </c>
      <c r="U47" s="41" t="str">
        <f t="shared" si="4"/>
        <v>Prejuizo</v>
      </c>
    </row>
    <row r="48" ht="12.75" customHeight="1">
      <c r="A48" s="8">
        <v>1.7492179E7</v>
      </c>
      <c r="B48" s="30" t="s">
        <v>92</v>
      </c>
      <c r="C48" s="11">
        <v>95.0</v>
      </c>
      <c r="D48" s="11">
        <f t="shared" si="1"/>
        <v>76</v>
      </c>
      <c r="E48" s="24">
        <v>4.0</v>
      </c>
      <c r="F48" s="33">
        <f>Ocupacao_Calendario!B48*D48*31</f>
        <v>1837.68</v>
      </c>
      <c r="G48" s="33">
        <f>Ocupacao_Calendario!C48*D48*28</f>
        <v>1574.72</v>
      </c>
      <c r="H48" s="33">
        <f>Ocupacao_Calendario!D48*D48*31</f>
        <v>1578.52</v>
      </c>
      <c r="I48" s="33">
        <f>Ocupacao_Calendario!E48*D48*30</f>
        <v>1504.8</v>
      </c>
      <c r="J48" s="33">
        <f>Ocupacao_Calendario!F48*D48*31</f>
        <v>1861.24</v>
      </c>
      <c r="K48" s="33">
        <f>Ocupacao_Calendario!G48*D48*30</f>
        <v>2211.6</v>
      </c>
      <c r="L48" s="33">
        <f>Ocupacao_Calendario!H48*D48*31</f>
        <v>2002.6</v>
      </c>
      <c r="M48" s="33">
        <f>Ocupacao_Calendario!I48*D48*31</f>
        <v>1743.44</v>
      </c>
      <c r="N48" s="33">
        <f>Ocupacao_Calendario!J48*D48*30</f>
        <v>2188.8</v>
      </c>
      <c r="O48" s="33">
        <f>Ocupacao_Calendario!K48*D48*31</f>
        <v>1955.48</v>
      </c>
      <c r="P48" s="33">
        <f>Ocupacao_Calendario!L48*D48*31</f>
        <v>1908.36</v>
      </c>
      <c r="Q48" s="33">
        <f>Ocupacao_Calendario!M48*D48*31</f>
        <v>1814.12</v>
      </c>
      <c r="R48" s="33">
        <f t="shared" si="2"/>
        <v>22181.36</v>
      </c>
      <c r="S48" s="33">
        <f>IFS(E48=2,vacation_home_main_costs!$M$2,E48=3,vacation_home_main_costs!$M$3,E48=4,vacation_home_main_costs!$M$4,E48=5,vacation_home_main_costs!$M$5,E48=6,vacation_home_main_costs!$M$6)</f>
        <v>40660</v>
      </c>
      <c r="T48" s="33">
        <f t="shared" si="7"/>
        <v>-18478.64</v>
      </c>
      <c r="U48" s="41" t="str">
        <f t="shared" si="4"/>
        <v>Prejuizo</v>
      </c>
    </row>
    <row r="49" ht="12.75" customHeight="1">
      <c r="A49" s="8">
        <v>1.9303828E7</v>
      </c>
      <c r="B49" s="30" t="s">
        <v>93</v>
      </c>
      <c r="C49" s="11">
        <v>149.0</v>
      </c>
      <c r="D49" s="11">
        <f t="shared" si="1"/>
        <v>119.2</v>
      </c>
      <c r="E49" s="24">
        <v>4.0</v>
      </c>
      <c r="F49" s="33">
        <f>Ocupacao_Calendario!B49*D49*31</f>
        <v>3214.824</v>
      </c>
      <c r="G49" s="33">
        <f>Ocupacao_Calendario!C49*D49*28</f>
        <v>2870.336</v>
      </c>
      <c r="H49" s="33">
        <f>Ocupacao_Calendario!D49*D49*31</f>
        <v>2623.592</v>
      </c>
      <c r="I49" s="33">
        <f>Ocupacao_Calendario!E49*D49*30</f>
        <v>2038.32</v>
      </c>
      <c r="J49" s="33">
        <f>Ocupacao_Calendario!F49*D49*31</f>
        <v>2475.784</v>
      </c>
      <c r="K49" s="33">
        <f>Ocupacao_Calendario!G49*D49*30</f>
        <v>3289.92</v>
      </c>
      <c r="L49" s="33">
        <f>Ocupacao_Calendario!H49*D49*31</f>
        <v>3584.344</v>
      </c>
      <c r="M49" s="33">
        <f>Ocupacao_Calendario!I49*D49*31</f>
        <v>3288.728</v>
      </c>
      <c r="N49" s="33">
        <f>Ocupacao_Calendario!J49*D49*30</f>
        <v>2682</v>
      </c>
      <c r="O49" s="33">
        <f>Ocupacao_Calendario!K49*D49*31</f>
        <v>3103.968</v>
      </c>
      <c r="P49" s="33">
        <f>Ocupacao_Calendario!L49*D49*31</f>
        <v>3251.776</v>
      </c>
      <c r="Q49" s="33">
        <f>Ocupacao_Calendario!M49*D49*31</f>
        <v>3325.68</v>
      </c>
      <c r="R49" s="33">
        <f t="shared" si="2"/>
        <v>35749.272</v>
      </c>
      <c r="S49" s="33">
        <f>IFS(E49=2,vacation_home_main_costs!$M$2,E49=3,vacation_home_main_costs!$M$3,E49=4,vacation_home_main_costs!$M$4,E49=5,vacation_home_main_costs!$M$5,E49=6,vacation_home_main_costs!$M$6)</f>
        <v>40660</v>
      </c>
      <c r="T49" s="33">
        <f t="shared" si="7"/>
        <v>-4910.728</v>
      </c>
      <c r="U49" s="41" t="str">
        <f t="shared" si="4"/>
        <v>Prejuizo</v>
      </c>
    </row>
    <row r="50" ht="12.75" customHeight="1">
      <c r="A50" s="8">
        <v>5394508.0</v>
      </c>
      <c r="B50" s="30" t="s">
        <v>94</v>
      </c>
      <c r="C50" s="11">
        <v>100.0</v>
      </c>
      <c r="D50" s="11">
        <f t="shared" si="1"/>
        <v>80</v>
      </c>
      <c r="E50" s="24">
        <v>4.0</v>
      </c>
      <c r="F50" s="33">
        <f>Ocupacao_Calendario!B50*D50*31</f>
        <v>1810.4</v>
      </c>
      <c r="G50" s="33">
        <f>Ocupacao_Calendario!C50*D50*28</f>
        <v>1680</v>
      </c>
      <c r="H50" s="33">
        <f>Ocupacao_Calendario!D50*D50*31</f>
        <v>1240</v>
      </c>
      <c r="I50" s="33">
        <f>Ocupacao_Calendario!E50*D50*30</f>
        <v>1728</v>
      </c>
      <c r="J50" s="33">
        <f>Ocupacao_Calendario!F50*D50*31</f>
        <v>1959.2</v>
      </c>
      <c r="K50" s="33">
        <f>Ocupacao_Calendario!G50*D50*30</f>
        <v>2136</v>
      </c>
      <c r="L50" s="33">
        <f>Ocupacao_Calendario!H50*D50*31</f>
        <v>2033.6</v>
      </c>
      <c r="M50" s="33">
        <f>Ocupacao_Calendario!I50*D50*31</f>
        <v>1810.4</v>
      </c>
      <c r="N50" s="33">
        <f>Ocupacao_Calendario!J50*D50*30</f>
        <v>2184</v>
      </c>
      <c r="O50" s="33">
        <f>Ocupacao_Calendario!K50*D50*31</f>
        <v>2281.6</v>
      </c>
      <c r="P50" s="33">
        <f>Ocupacao_Calendario!L50*D50*31</f>
        <v>1810.4</v>
      </c>
      <c r="Q50" s="33">
        <f>Ocupacao_Calendario!M50*D50*31</f>
        <v>2306.4</v>
      </c>
      <c r="R50" s="33">
        <f t="shared" si="2"/>
        <v>22980</v>
      </c>
      <c r="S50" s="33">
        <f>IFS(E50=2,vacation_home_main_costs!$M$2,E50=3,vacation_home_main_costs!$M$3,E50=4,vacation_home_main_costs!$M$4,E50=5,vacation_home_main_costs!$M$5,E50=6,vacation_home_main_costs!$M$6)</f>
        <v>40660</v>
      </c>
      <c r="T50" s="33">
        <f t="shared" si="7"/>
        <v>-17680</v>
      </c>
      <c r="U50" s="41" t="str">
        <f t="shared" si="4"/>
        <v>Prejuizo</v>
      </c>
    </row>
    <row r="51" ht="12.75" customHeight="1">
      <c r="A51" s="8">
        <v>9625698.0</v>
      </c>
      <c r="B51" s="30" t="s">
        <v>95</v>
      </c>
      <c r="C51" s="11">
        <v>115.0</v>
      </c>
      <c r="D51" s="11">
        <f t="shared" si="1"/>
        <v>92</v>
      </c>
      <c r="E51" s="24">
        <v>4.0</v>
      </c>
      <c r="F51" s="33">
        <f>Ocupacao_Calendario!B51*D51*31</f>
        <v>2338.64</v>
      </c>
      <c r="G51" s="33">
        <f>Ocupacao_Calendario!C51*D51*28</f>
        <v>2009.28</v>
      </c>
      <c r="H51" s="33">
        <f>Ocupacao_Calendario!D51*D51*31</f>
        <v>1426</v>
      </c>
      <c r="I51" s="33">
        <f>Ocupacao_Calendario!E51*D51*30</f>
        <v>2152.8</v>
      </c>
      <c r="J51" s="33">
        <f>Ocupacao_Calendario!F51*D51*31</f>
        <v>1910.84</v>
      </c>
      <c r="K51" s="33">
        <f>Ocupacao_Calendario!G51*D51*30</f>
        <v>1932</v>
      </c>
      <c r="L51" s="33">
        <f>Ocupacao_Calendario!H51*D51*31</f>
        <v>2737.92</v>
      </c>
      <c r="M51" s="33">
        <f>Ocupacao_Calendario!I51*D51*31</f>
        <v>2310.12</v>
      </c>
      <c r="N51" s="33">
        <f>Ocupacao_Calendario!J51*D51*30</f>
        <v>2290.8</v>
      </c>
      <c r="O51" s="33">
        <f>Ocupacao_Calendario!K51*D51*31</f>
        <v>2766.44</v>
      </c>
      <c r="P51" s="33">
        <f>Ocupacao_Calendario!L51*D51*31</f>
        <v>2823.48</v>
      </c>
      <c r="Q51" s="33">
        <f>Ocupacao_Calendario!M51*D51*31</f>
        <v>2566.8</v>
      </c>
      <c r="R51" s="33">
        <f t="shared" si="2"/>
        <v>27265.12</v>
      </c>
      <c r="S51" s="33">
        <f>IFS(E51=2,vacation_home_main_costs!$M$2,E51=3,vacation_home_main_costs!$M$3,E51=4,vacation_home_main_costs!$M$4,E51=5,vacation_home_main_costs!$M$5,E51=6,vacation_home_main_costs!$M$6)</f>
        <v>40660</v>
      </c>
      <c r="T51" s="33">
        <f t="shared" si="7"/>
        <v>-13394.88</v>
      </c>
      <c r="U51" s="41" t="str">
        <f t="shared" si="4"/>
        <v>Prejuizo</v>
      </c>
    </row>
    <row r="52" ht="12.75" customHeight="1">
      <c r="A52" s="8">
        <v>1.2112853E7</v>
      </c>
      <c r="B52" s="30" t="s">
        <v>96</v>
      </c>
      <c r="C52" s="11">
        <v>140.0</v>
      </c>
      <c r="D52" s="11">
        <f t="shared" si="1"/>
        <v>112</v>
      </c>
      <c r="E52" s="24">
        <v>5.0</v>
      </c>
      <c r="F52" s="33">
        <f>Ocupacao_Calendario!B52*D52*31</f>
        <v>3437.28</v>
      </c>
      <c r="G52" s="33">
        <f>Ocupacao_Calendario!C52*D52*28</f>
        <v>2979.2</v>
      </c>
      <c r="H52" s="33">
        <f>Ocupacao_Calendario!D52*D52*31</f>
        <v>2152.64</v>
      </c>
      <c r="I52" s="33">
        <f>Ocupacao_Calendario!E52*D52*30</f>
        <v>2721.6</v>
      </c>
      <c r="J52" s="33">
        <f>Ocupacao_Calendario!F52*D52*31</f>
        <v>1701.28</v>
      </c>
      <c r="K52" s="33">
        <f>Ocupacao_Calendario!G52*D52*30</f>
        <v>2184</v>
      </c>
      <c r="L52" s="33">
        <f>Ocupacao_Calendario!H52*D52*31</f>
        <v>3159.52</v>
      </c>
      <c r="M52" s="33">
        <f>Ocupacao_Calendario!I52*D52*31</f>
        <v>3090.08</v>
      </c>
      <c r="N52" s="33">
        <f>Ocupacao_Calendario!J52*D52*30</f>
        <v>3360</v>
      </c>
      <c r="O52" s="33">
        <f>Ocupacao_Calendario!K52*D52*31</f>
        <v>2951.2</v>
      </c>
      <c r="P52" s="33">
        <f>Ocupacao_Calendario!L52*D52*31</f>
        <v>3437.28</v>
      </c>
      <c r="Q52" s="33">
        <f>Ocupacao_Calendario!M52*D52*31</f>
        <v>2708.16</v>
      </c>
      <c r="R52" s="33">
        <f t="shared" si="2"/>
        <v>33882.24</v>
      </c>
      <c r="S52" s="33">
        <f>IFS(E52=2,vacation_home_main_costs!$M$2,E52=3,vacation_home_main_costs!$M$3,E52=4,vacation_home_main_costs!$M$4,E52=5,vacation_home_main_costs!$M$5,E52=6,vacation_home_main_costs!$M$6)</f>
        <v>45400</v>
      </c>
      <c r="T52" s="33">
        <f t="shared" si="7"/>
        <v>-11517.76</v>
      </c>
      <c r="U52" s="41" t="str">
        <f t="shared" si="4"/>
        <v>Prejuizo</v>
      </c>
    </row>
    <row r="53" ht="12.75" customHeight="1">
      <c r="A53" s="8">
        <v>1.382121E7</v>
      </c>
      <c r="B53" s="30" t="s">
        <v>97</v>
      </c>
      <c r="C53" s="11">
        <v>179.0</v>
      </c>
      <c r="D53" s="11">
        <f t="shared" si="1"/>
        <v>143.2</v>
      </c>
      <c r="E53" s="24">
        <v>5.0</v>
      </c>
      <c r="F53" s="33">
        <f>Ocupacao_Calendario!B53*D53*31</f>
        <v>4084.064</v>
      </c>
      <c r="G53" s="33">
        <f>Ocupacao_Calendario!C53*D53*28</f>
        <v>3448.256</v>
      </c>
      <c r="H53" s="33">
        <f>Ocupacao_Calendario!D53*D53*31</f>
        <v>2175.208</v>
      </c>
      <c r="I53" s="33">
        <f>Ocupacao_Calendario!E53*D53*30</f>
        <v>1933.2</v>
      </c>
      <c r="J53" s="33">
        <f>Ocupacao_Calendario!F53*D53*31</f>
        <v>3063.048</v>
      </c>
      <c r="K53" s="33">
        <f>Ocupacao_Calendario!G53*D53*30</f>
        <v>2878.32</v>
      </c>
      <c r="L53" s="33">
        <f>Ocupacao_Calendario!H53*D53*31</f>
        <v>3285.008</v>
      </c>
      <c r="M53" s="33">
        <f>Ocupacao_Calendario!I53*D53*31</f>
        <v>4039.672</v>
      </c>
      <c r="N53" s="33">
        <f>Ocupacao_Calendario!J53*D53*30</f>
        <v>3737.52</v>
      </c>
      <c r="O53" s="33">
        <f>Ocupacao_Calendario!K53*D53*31</f>
        <v>3995.28</v>
      </c>
      <c r="P53" s="33">
        <f>Ocupacao_Calendario!L53*D53*31</f>
        <v>3285.008</v>
      </c>
      <c r="Q53" s="33">
        <f>Ocupacao_Calendario!M53*D53*31</f>
        <v>3906.496</v>
      </c>
      <c r="R53" s="33">
        <f t="shared" si="2"/>
        <v>39831.08</v>
      </c>
      <c r="S53" s="33">
        <f>IFS(E53=2,vacation_home_main_costs!$M$2,E53=3,vacation_home_main_costs!$M$3,E53=4,vacation_home_main_costs!$M$4,E53=5,vacation_home_main_costs!$M$5,E53=6,vacation_home_main_costs!$M$6)</f>
        <v>45400</v>
      </c>
      <c r="T53" s="33">
        <f t="shared" si="7"/>
        <v>-5568.92</v>
      </c>
      <c r="U53" s="41" t="str">
        <f t="shared" si="4"/>
        <v>Prejuizo</v>
      </c>
    </row>
    <row r="54" ht="12.75" customHeight="1">
      <c r="A54" s="8">
        <v>1.6847375E7</v>
      </c>
      <c r="B54" s="30" t="s">
        <v>98</v>
      </c>
      <c r="C54" s="11">
        <v>176.0</v>
      </c>
      <c r="D54" s="11">
        <f t="shared" si="1"/>
        <v>140.8</v>
      </c>
      <c r="E54" s="24">
        <v>5.0</v>
      </c>
      <c r="F54" s="33">
        <f>Ocupacao_Calendario!B54*D54*31</f>
        <v>3491.84</v>
      </c>
      <c r="G54" s="33">
        <f>Ocupacao_Calendario!C54*D54*28</f>
        <v>2996.224</v>
      </c>
      <c r="H54" s="33">
        <f>Ocupacao_Calendario!D54*D54*31</f>
        <v>3011.712</v>
      </c>
      <c r="I54" s="33">
        <f>Ocupacao_Calendario!E54*D54*30</f>
        <v>3336.96</v>
      </c>
      <c r="J54" s="33">
        <f>Ocupacao_Calendario!F54*D54*31</f>
        <v>3666.432</v>
      </c>
      <c r="K54" s="33">
        <f>Ocupacao_Calendario!G54*D54*30</f>
        <v>3970.56</v>
      </c>
      <c r="L54" s="33">
        <f>Ocupacao_Calendario!H54*D54*31</f>
        <v>3491.84</v>
      </c>
      <c r="M54" s="33">
        <f>Ocupacao_Calendario!I54*D54*31</f>
        <v>4321.152</v>
      </c>
      <c r="N54" s="33">
        <f>Ocupacao_Calendario!J54*D54*30</f>
        <v>3463.68</v>
      </c>
      <c r="O54" s="33">
        <f>Ocupacao_Calendario!K54*D54*31</f>
        <v>3710.08</v>
      </c>
      <c r="P54" s="33">
        <f>Ocupacao_Calendario!L54*D54*31</f>
        <v>3971.968</v>
      </c>
      <c r="Q54" s="33">
        <f>Ocupacao_Calendario!M54*D54*31</f>
        <v>3273.6</v>
      </c>
      <c r="R54" s="33">
        <f t="shared" si="2"/>
        <v>42706.048</v>
      </c>
      <c r="S54" s="33">
        <f>IFS(E54=2,vacation_home_main_costs!$M$2,E54=3,vacation_home_main_costs!$M$3,E54=4,vacation_home_main_costs!$M$4,E54=5,vacation_home_main_costs!$M$5,E54=6,vacation_home_main_costs!$M$6)</f>
        <v>45400</v>
      </c>
      <c r="T54" s="33">
        <f t="shared" si="7"/>
        <v>-2693.952</v>
      </c>
      <c r="U54" s="41" t="str">
        <f t="shared" si="4"/>
        <v>Prejuizo</v>
      </c>
    </row>
    <row r="55" ht="12.75" customHeight="1">
      <c r="A55" s="8">
        <v>1.9522947E7</v>
      </c>
      <c r="B55" s="30" t="s">
        <v>99</v>
      </c>
      <c r="C55" s="11">
        <v>159.0</v>
      </c>
      <c r="D55" s="11">
        <f t="shared" si="1"/>
        <v>127.2</v>
      </c>
      <c r="E55" s="24">
        <v>5.0</v>
      </c>
      <c r="F55" s="33">
        <f>Ocupacao_Calendario!B55*D55*31</f>
        <v>3233.424</v>
      </c>
      <c r="G55" s="33">
        <f>Ocupacao_Calendario!C55*D55*28</f>
        <v>2635.584</v>
      </c>
      <c r="H55" s="33">
        <f>Ocupacao_Calendario!D55*D55*31</f>
        <v>2129.328</v>
      </c>
      <c r="I55" s="33">
        <f>Ocupacao_Calendario!E55*D55*30</f>
        <v>2213.28</v>
      </c>
      <c r="J55" s="33">
        <f>Ocupacao_Calendario!F55*D55*31</f>
        <v>1616.712</v>
      </c>
      <c r="K55" s="33">
        <f>Ocupacao_Calendario!G55*D55*30</f>
        <v>3739.68</v>
      </c>
      <c r="L55" s="33">
        <f>Ocupacao_Calendario!H55*D55*31</f>
        <v>3154.56</v>
      </c>
      <c r="M55" s="33">
        <f>Ocupacao_Calendario!I55*D55*31</f>
        <v>3351.72</v>
      </c>
      <c r="N55" s="33">
        <f>Ocupacao_Calendario!J55*D55*30</f>
        <v>3396.24</v>
      </c>
      <c r="O55" s="33">
        <f>Ocupacao_Calendario!K55*D55*31</f>
        <v>3824.904</v>
      </c>
      <c r="P55" s="33">
        <f>Ocupacao_Calendario!L55*D55*31</f>
        <v>3588.312</v>
      </c>
      <c r="Q55" s="33">
        <f>Ocupacao_Calendario!M55*D55*31</f>
        <v>3430.584</v>
      </c>
      <c r="R55" s="33">
        <f t="shared" si="2"/>
        <v>36314.328</v>
      </c>
      <c r="S55" s="33">
        <f>IFS(E55=2,vacation_home_main_costs!$M$2,E55=3,vacation_home_main_costs!$M$3,E55=4,vacation_home_main_costs!$M$4,E55=5,vacation_home_main_costs!$M$5,E55=6,vacation_home_main_costs!$M$6)</f>
        <v>45400</v>
      </c>
      <c r="T55" s="33">
        <f t="shared" si="7"/>
        <v>-9085.672</v>
      </c>
      <c r="U55" s="41" t="str">
        <f t="shared" si="4"/>
        <v>Prejuizo</v>
      </c>
    </row>
    <row r="56" ht="12.75" customHeight="1">
      <c r="A56" s="8">
        <v>2.1087893E7</v>
      </c>
      <c r="B56" s="30" t="s">
        <v>100</v>
      </c>
      <c r="C56" s="11">
        <v>89.0</v>
      </c>
      <c r="D56" s="11">
        <f t="shared" si="1"/>
        <v>71.2</v>
      </c>
      <c r="E56" s="24">
        <v>5.0</v>
      </c>
      <c r="F56" s="33">
        <f>Ocupacao_Calendario!B56*D56*31</f>
        <v>1567.112</v>
      </c>
      <c r="G56" s="33">
        <f>Ocupacao_Calendario!C56*D56*28</f>
        <v>1734.432</v>
      </c>
      <c r="H56" s="33">
        <f>Ocupacao_Calendario!D56*D56*31</f>
        <v>1434.68</v>
      </c>
      <c r="I56" s="33">
        <f>Ocupacao_Calendario!E56*D56*30</f>
        <v>1196.16</v>
      </c>
      <c r="J56" s="33">
        <f>Ocupacao_Calendario!F56*D56*31</f>
        <v>1699.544</v>
      </c>
      <c r="K56" s="33">
        <f>Ocupacao_Calendario!G56*D56*30</f>
        <v>1559.28</v>
      </c>
      <c r="L56" s="33">
        <f>Ocupacao_Calendario!H56*D56*31</f>
        <v>1567.112</v>
      </c>
      <c r="M56" s="33">
        <f>Ocupacao_Calendario!I56*D56*31</f>
        <v>1721.616</v>
      </c>
      <c r="N56" s="33">
        <f>Ocupacao_Calendario!J56*D56*30</f>
        <v>1602</v>
      </c>
      <c r="O56" s="33">
        <f>Ocupacao_Calendario!K56*D56*31</f>
        <v>1743.688</v>
      </c>
      <c r="P56" s="33">
        <f>Ocupacao_Calendario!L56*D56*31</f>
        <v>1964.408</v>
      </c>
      <c r="Q56" s="33">
        <f>Ocupacao_Calendario!M56*D56*31</f>
        <v>1611.256</v>
      </c>
      <c r="R56" s="33">
        <f t="shared" si="2"/>
        <v>19401.288</v>
      </c>
      <c r="S56" s="33">
        <f>IFS(E56=2,vacation_home_main_costs!$M$2,E56=3,vacation_home_main_costs!$M$3,E56=4,vacation_home_main_costs!$M$4,E56=5,vacation_home_main_costs!$M$5,E56=6,vacation_home_main_costs!$M$6)</f>
        <v>45400</v>
      </c>
      <c r="T56" s="33">
        <f t="shared" si="7"/>
        <v>-25998.712</v>
      </c>
      <c r="U56" s="41" t="str">
        <f t="shared" si="4"/>
        <v>Prejuizo</v>
      </c>
    </row>
    <row r="57" ht="12.75" customHeight="1">
      <c r="A57" s="8">
        <v>1.4340339E7</v>
      </c>
      <c r="B57" s="30" t="s">
        <v>101</v>
      </c>
      <c r="C57" s="11">
        <v>140.0</v>
      </c>
      <c r="D57" s="11">
        <f t="shared" si="1"/>
        <v>112</v>
      </c>
      <c r="E57" s="24">
        <v>6.0</v>
      </c>
      <c r="F57" s="33">
        <f>Ocupacao_Calendario!B57*D57*31</f>
        <v>2395.68</v>
      </c>
      <c r="G57" s="33">
        <f>Ocupacao_Calendario!C57*D57*28</f>
        <v>2602.88</v>
      </c>
      <c r="H57" s="33">
        <f>Ocupacao_Calendario!D57*D57*31</f>
        <v>2742.88</v>
      </c>
      <c r="I57" s="33">
        <f>Ocupacao_Calendario!E57*D57*30</f>
        <v>2889.6</v>
      </c>
      <c r="J57" s="33">
        <f>Ocupacao_Calendario!F57*D57*31</f>
        <v>2083.2</v>
      </c>
      <c r="K57" s="33">
        <f>Ocupacao_Calendario!G57*D57*30</f>
        <v>2385.6</v>
      </c>
      <c r="L57" s="33">
        <f>Ocupacao_Calendario!H57*D57*31</f>
        <v>3367.84</v>
      </c>
      <c r="M57" s="33">
        <f>Ocupacao_Calendario!I57*D57*31</f>
        <v>2395.68</v>
      </c>
      <c r="N57" s="33">
        <f>Ocupacao_Calendario!J57*D57*30</f>
        <v>2721.6</v>
      </c>
      <c r="O57" s="33">
        <f>Ocupacao_Calendario!K57*D57*31</f>
        <v>3437.28</v>
      </c>
      <c r="P57" s="33">
        <f>Ocupacao_Calendario!L57*D57*31</f>
        <v>2708.16</v>
      </c>
      <c r="Q57" s="33">
        <f>Ocupacao_Calendario!M57*D57*31</f>
        <v>2777.6</v>
      </c>
      <c r="R57" s="33">
        <f t="shared" si="2"/>
        <v>32508</v>
      </c>
      <c r="S57" s="33">
        <f>IFS(E57=2,vacation_home_main_costs!$M$2,E57=3,vacation_home_main_costs!$M$3,E57=4,vacation_home_main_costs!$M$4,E57=5,vacation_home_main_costs!$M$5,E57=6,vacation_home_main_costs!$M$6)</f>
        <v>51900</v>
      </c>
      <c r="T57" s="33">
        <f t="shared" si="7"/>
        <v>-19392</v>
      </c>
      <c r="U57" s="41" t="str">
        <f t="shared" si="4"/>
        <v>Prejuizo</v>
      </c>
    </row>
    <row r="58" ht="12.75" customHeight="1">
      <c r="A58" s="8">
        <v>2.0660569E7</v>
      </c>
      <c r="B58" s="30" t="s">
        <v>102</v>
      </c>
      <c r="C58" s="11">
        <v>239.0</v>
      </c>
      <c r="D58" s="11">
        <f t="shared" si="1"/>
        <v>191.2</v>
      </c>
      <c r="E58" s="24">
        <v>7.0</v>
      </c>
      <c r="F58" s="33">
        <f>Ocupacao_Calendario!B58*D58*31</f>
        <v>4741.76</v>
      </c>
      <c r="G58" s="33">
        <f>Ocupacao_Calendario!C58*D58*28</f>
        <v>5353.6</v>
      </c>
      <c r="H58" s="33">
        <f>Ocupacao_Calendario!D58*D58*31</f>
        <v>4445.4</v>
      </c>
      <c r="I58" s="33">
        <f>Ocupacao_Calendario!E58*D58*30</f>
        <v>3671.04</v>
      </c>
      <c r="J58" s="33">
        <f>Ocupacao_Calendario!F58*D58*31</f>
        <v>3082.144</v>
      </c>
      <c r="K58" s="33">
        <f>Ocupacao_Calendario!G58*D58*30</f>
        <v>4990.32</v>
      </c>
      <c r="L58" s="33">
        <f>Ocupacao_Calendario!H58*D58*31</f>
        <v>5275.208</v>
      </c>
      <c r="M58" s="33">
        <f>Ocupacao_Calendario!I58*D58*31</f>
        <v>5927.2</v>
      </c>
      <c r="N58" s="33">
        <f>Ocupacao_Calendario!J58*D58*30</f>
        <v>4932.96</v>
      </c>
      <c r="O58" s="33">
        <f>Ocupacao_Calendario!K58*D58*31</f>
        <v>5215.936</v>
      </c>
      <c r="P58" s="33">
        <f>Ocupacao_Calendario!L58*D58*31</f>
        <v>4741.76</v>
      </c>
      <c r="Q58" s="33">
        <f>Ocupacao_Calendario!M58*D58*31</f>
        <v>5867.928</v>
      </c>
      <c r="R58" s="33">
        <f t="shared" si="2"/>
        <v>58245.256</v>
      </c>
      <c r="S58" s="37" t="str">
        <f>IFS(E58=2,vacation_home_main_costs!$M$2,E58=3,vacation_home_main_costs!$M$3,E58=4,vacation_home_main_costs!$M$4,E58=5,vacation_home_main_costs!$M$5,E58=6,vacation_home_main_costs!$M$6)</f>
        <v>#N/A</v>
      </c>
      <c r="T58" s="38" t="s">
        <v>55</v>
      </c>
      <c r="U58" s="41" t="str">
        <f t="shared" si="4"/>
        <v>Lucro</v>
      </c>
    </row>
    <row r="59" ht="12.75" customHeight="1">
      <c r="A59" s="8">
        <v>1.4931746E7</v>
      </c>
      <c r="B59" s="30" t="s">
        <v>103</v>
      </c>
      <c r="C59" s="11">
        <v>120.0</v>
      </c>
      <c r="D59" s="11">
        <f t="shared" si="1"/>
        <v>96</v>
      </c>
      <c r="E59" s="24">
        <v>4.0</v>
      </c>
      <c r="F59" s="33">
        <f>Ocupacao_Calendario!B59*D59*31</f>
        <v>2142.72</v>
      </c>
      <c r="G59" s="33">
        <f>Ocupacao_Calendario!C59*D59*28</f>
        <v>2338.56</v>
      </c>
      <c r="H59" s="33">
        <f>Ocupacao_Calendario!D59*D59*31</f>
        <v>1934.4</v>
      </c>
      <c r="I59" s="33">
        <f>Ocupacao_Calendario!E59*D59*30</f>
        <v>1411.2</v>
      </c>
      <c r="J59" s="33">
        <f>Ocupacao_Calendario!F59*D59*31</f>
        <v>2112.96</v>
      </c>
      <c r="K59" s="33">
        <f>Ocupacao_Calendario!G59*D59*30</f>
        <v>2304</v>
      </c>
      <c r="L59" s="33">
        <f>Ocupacao_Calendario!H59*D59*31</f>
        <v>2856.96</v>
      </c>
      <c r="M59" s="33">
        <f>Ocupacao_Calendario!I59*D59*31</f>
        <v>2916.48</v>
      </c>
      <c r="N59" s="33">
        <f>Ocupacao_Calendario!J59*D59*30</f>
        <v>2793.6</v>
      </c>
      <c r="O59" s="33">
        <f>Ocupacao_Calendario!K59*D59*31</f>
        <v>2410.56</v>
      </c>
      <c r="P59" s="33">
        <f>Ocupacao_Calendario!L59*D59*31</f>
        <v>2291.52</v>
      </c>
      <c r="Q59" s="33">
        <f>Ocupacao_Calendario!M59*D59*31</f>
        <v>2976</v>
      </c>
      <c r="R59" s="33">
        <f t="shared" si="2"/>
        <v>28488.96</v>
      </c>
      <c r="S59" s="33">
        <f>IFS(E59=2,vacation_home_main_costs!$M$2,E59=3,vacation_home_main_costs!$M$3,E59=4,vacation_home_main_costs!$M$4,E59=5,vacation_home_main_costs!$M$5,E59=6,vacation_home_main_costs!$M$6)</f>
        <v>40660</v>
      </c>
      <c r="T59" s="33">
        <f t="shared" ref="T59:T85" si="8">R59-S59</f>
        <v>-12171.04</v>
      </c>
      <c r="U59" s="41" t="str">
        <f t="shared" si="4"/>
        <v>Prejuizo</v>
      </c>
    </row>
    <row r="60" ht="12.75" customHeight="1">
      <c r="A60" s="8">
        <v>1.965384E7</v>
      </c>
      <c r="B60" s="30" t="s">
        <v>104</v>
      </c>
      <c r="C60" s="11">
        <v>142.0</v>
      </c>
      <c r="D60" s="11">
        <f t="shared" si="1"/>
        <v>113.6</v>
      </c>
      <c r="E60" s="24">
        <v>4.0</v>
      </c>
      <c r="F60" s="33">
        <f>Ocupacao_Calendario!B60*D60*31</f>
        <v>2958.144</v>
      </c>
      <c r="G60" s="33">
        <f>Ocupacao_Calendario!C60*D60*28</f>
        <v>2226.56</v>
      </c>
      <c r="H60" s="33">
        <f>Ocupacao_Calendario!D60*D60*31</f>
        <v>1690.368</v>
      </c>
      <c r="I60" s="33">
        <f>Ocupacao_Calendario!E60*D60*30</f>
        <v>2999.04</v>
      </c>
      <c r="J60" s="33">
        <f>Ocupacao_Calendario!F60*D60*31</f>
        <v>2535.552</v>
      </c>
      <c r="K60" s="33">
        <f>Ocupacao_Calendario!G60*D60*30</f>
        <v>2453.76</v>
      </c>
      <c r="L60" s="33">
        <f>Ocupacao_Calendario!H60*D60*31</f>
        <v>2746.848</v>
      </c>
      <c r="M60" s="33">
        <f>Ocupacao_Calendario!I60*D60*31</f>
        <v>2394.688</v>
      </c>
      <c r="N60" s="33">
        <f>Ocupacao_Calendario!J60*D60*30</f>
        <v>2896.8</v>
      </c>
      <c r="O60" s="33">
        <f>Ocupacao_Calendario!K60*D60*31</f>
        <v>3169.44</v>
      </c>
      <c r="P60" s="33">
        <f>Ocupacao_Calendario!L60*D60*31</f>
        <v>3486.384</v>
      </c>
      <c r="Q60" s="33">
        <f>Ocupacao_Calendario!M60*D60*31</f>
        <v>3521.6</v>
      </c>
      <c r="R60" s="33">
        <f t="shared" si="2"/>
        <v>33079.184</v>
      </c>
      <c r="S60" s="33">
        <f>IFS(E60=2,vacation_home_main_costs!$M$2,E60=3,vacation_home_main_costs!$M$3,E60=4,vacation_home_main_costs!$M$4,E60=5,vacation_home_main_costs!$M$5,E60=6,vacation_home_main_costs!$M$6)</f>
        <v>40660</v>
      </c>
      <c r="T60" s="33">
        <f t="shared" si="8"/>
        <v>-7580.816</v>
      </c>
      <c r="U60" s="41" t="str">
        <f t="shared" si="4"/>
        <v>Prejuizo</v>
      </c>
    </row>
    <row r="61" ht="12.75" customHeight="1">
      <c r="A61" s="8">
        <v>1.969239E7</v>
      </c>
      <c r="B61" s="30" t="s">
        <v>105</v>
      </c>
      <c r="C61" s="11">
        <v>189.0</v>
      </c>
      <c r="D61" s="11">
        <f t="shared" si="1"/>
        <v>151.2</v>
      </c>
      <c r="E61" s="24">
        <v>6.0</v>
      </c>
      <c r="F61" s="33">
        <f>Ocupacao_Calendario!B61*D61*31</f>
        <v>2906.064</v>
      </c>
      <c r="G61" s="33">
        <f>Ocupacao_Calendario!C61*D61*28</f>
        <v>3048.192</v>
      </c>
      <c r="H61" s="33">
        <f>Ocupacao_Calendario!D61*D61*31</f>
        <v>2390.472</v>
      </c>
      <c r="I61" s="33">
        <f>Ocupacao_Calendario!E61*D61*30</f>
        <v>3628.8</v>
      </c>
      <c r="J61" s="33">
        <f>Ocupacao_Calendario!F61*D61*31</f>
        <v>2952.936</v>
      </c>
      <c r="K61" s="33">
        <f>Ocupacao_Calendario!G61*D61*30</f>
        <v>3719.52</v>
      </c>
      <c r="L61" s="33">
        <f>Ocupacao_Calendario!H61*D61*31</f>
        <v>4452.84</v>
      </c>
      <c r="M61" s="33">
        <f>Ocupacao_Calendario!I61*D61*31</f>
        <v>4499.712</v>
      </c>
      <c r="N61" s="33">
        <f>Ocupacao_Calendario!J61*D61*30</f>
        <v>4354.56</v>
      </c>
      <c r="O61" s="33">
        <f>Ocupacao_Calendario!K61*D61*31</f>
        <v>3702.888</v>
      </c>
      <c r="P61" s="33">
        <f>Ocupacao_Calendario!L61*D61*31</f>
        <v>4546.584</v>
      </c>
      <c r="Q61" s="33">
        <f>Ocupacao_Calendario!M61*D61*31</f>
        <v>3187.296</v>
      </c>
      <c r="R61" s="33">
        <f t="shared" si="2"/>
        <v>43389.864</v>
      </c>
      <c r="S61" s="33">
        <f>IFS(E61=2,vacation_home_main_costs!$M$2,E61=3,vacation_home_main_costs!$M$3,E61=4,vacation_home_main_costs!$M$4,E61=5,vacation_home_main_costs!$M$5,E61=6,vacation_home_main_costs!$M$6)</f>
        <v>51900</v>
      </c>
      <c r="T61" s="33">
        <f t="shared" si="8"/>
        <v>-8510.136</v>
      </c>
      <c r="U61" s="41" t="str">
        <f t="shared" si="4"/>
        <v>Prejuizo</v>
      </c>
    </row>
    <row r="62" ht="12.75" customHeight="1">
      <c r="A62" s="8">
        <v>3152957.0</v>
      </c>
      <c r="B62" s="30" t="s">
        <v>106</v>
      </c>
      <c r="C62" s="11">
        <v>92.0</v>
      </c>
      <c r="D62" s="11">
        <f t="shared" si="1"/>
        <v>73.6</v>
      </c>
      <c r="E62" s="24">
        <v>3.0</v>
      </c>
      <c r="F62" s="33">
        <f>Ocupacao_Calendario!B62*D62*31</f>
        <v>2213.152</v>
      </c>
      <c r="G62" s="33">
        <f>Ocupacao_Calendario!C62*D62*28</f>
        <v>2040.192</v>
      </c>
      <c r="H62" s="33">
        <f>Ocupacao_Calendario!D62*D62*31</f>
        <v>1779.648</v>
      </c>
      <c r="I62" s="33">
        <f>Ocupacao_Calendario!E62*D62*30</f>
        <v>1545.6</v>
      </c>
      <c r="J62" s="33">
        <f>Ocupacao_Calendario!F62*D62*31</f>
        <v>1049.536</v>
      </c>
      <c r="K62" s="33">
        <f>Ocupacao_Calendario!G62*D62*30</f>
        <v>2075.52</v>
      </c>
      <c r="L62" s="33">
        <f>Ocupacao_Calendario!H62*D62*31</f>
        <v>1688.384</v>
      </c>
      <c r="M62" s="33">
        <f>Ocupacao_Calendario!I62*D62*31</f>
        <v>2258.784</v>
      </c>
      <c r="N62" s="33">
        <f>Ocupacao_Calendario!J62*D62*30</f>
        <v>2163.84</v>
      </c>
      <c r="O62" s="33">
        <f>Ocupacao_Calendario!K62*D62*31</f>
        <v>1848.096</v>
      </c>
      <c r="P62" s="33">
        <f>Ocupacao_Calendario!L62*D62*31</f>
        <v>1939.36</v>
      </c>
      <c r="Q62" s="33">
        <f>Ocupacao_Calendario!M62*D62*31</f>
        <v>2121.888</v>
      </c>
      <c r="R62" s="33">
        <f t="shared" si="2"/>
        <v>22724</v>
      </c>
      <c r="S62" s="33">
        <f>IFS(E62=2,vacation_home_main_costs!$M$2,E62=3,vacation_home_main_costs!$M$3,E62=4,vacation_home_main_costs!$M$4,E62=5,vacation_home_main_costs!$M$5,E62=6,vacation_home_main_costs!$M$6)</f>
        <v>34800</v>
      </c>
      <c r="T62" s="33">
        <f t="shared" si="8"/>
        <v>-12076</v>
      </c>
      <c r="U62" s="41" t="str">
        <f t="shared" si="4"/>
        <v>Prejuizo</v>
      </c>
    </row>
    <row r="63" ht="12.75" customHeight="1">
      <c r="A63" s="8">
        <v>8932762.0</v>
      </c>
      <c r="B63" s="30" t="s">
        <v>107</v>
      </c>
      <c r="C63" s="11">
        <v>135.0</v>
      </c>
      <c r="D63" s="11">
        <f t="shared" si="1"/>
        <v>108</v>
      </c>
      <c r="E63" s="24">
        <v>2.0</v>
      </c>
      <c r="F63" s="33">
        <f>Ocupacao_Calendario!B63*D63*31</f>
        <v>2343.6</v>
      </c>
      <c r="G63" s="33">
        <f>Ocupacao_Calendario!C63*D63*28</f>
        <v>2721.6</v>
      </c>
      <c r="H63" s="33">
        <f>Ocupacao_Calendario!D63*D63*31</f>
        <v>1841.4</v>
      </c>
      <c r="I63" s="33">
        <f>Ocupacao_Calendario!E63*D63*30</f>
        <v>2559.6</v>
      </c>
      <c r="J63" s="33">
        <f>Ocupacao_Calendario!F63*D63*31</f>
        <v>1372.68</v>
      </c>
      <c r="K63" s="33">
        <f>Ocupacao_Calendario!G63*D63*30</f>
        <v>2138.4</v>
      </c>
      <c r="L63" s="33">
        <f>Ocupacao_Calendario!H63*D63*31</f>
        <v>3348</v>
      </c>
      <c r="M63" s="33">
        <f>Ocupacao_Calendario!I63*D63*31</f>
        <v>2845.8</v>
      </c>
      <c r="N63" s="33">
        <f>Ocupacao_Calendario!J63*D63*30</f>
        <v>3013.2</v>
      </c>
      <c r="O63" s="33">
        <f>Ocupacao_Calendario!K63*D63*31</f>
        <v>3013.2</v>
      </c>
      <c r="P63" s="33">
        <f>Ocupacao_Calendario!L63*D63*31</f>
        <v>2745.36</v>
      </c>
      <c r="Q63" s="33">
        <f>Ocupacao_Calendario!M63*D63*31</f>
        <v>2644.92</v>
      </c>
      <c r="R63" s="33">
        <f t="shared" si="2"/>
        <v>30587.76</v>
      </c>
      <c r="S63" s="33">
        <f>IFS(E63=2,vacation_home_main_costs!$M$2,E63=3,vacation_home_main_costs!$M$3,E63=4,vacation_home_main_costs!$M$4,E63=5,vacation_home_main_costs!$M$5,E63=6,vacation_home_main_costs!$M$6)</f>
        <v>31100</v>
      </c>
      <c r="T63" s="33">
        <f t="shared" si="8"/>
        <v>-512.24</v>
      </c>
      <c r="U63" s="41" t="str">
        <f t="shared" si="4"/>
        <v>Prejuizo</v>
      </c>
    </row>
    <row r="64" ht="12.75" customHeight="1">
      <c r="A64" s="8">
        <v>1.7432218E7</v>
      </c>
      <c r="B64" s="30" t="s">
        <v>108</v>
      </c>
      <c r="C64" s="11">
        <v>156.0</v>
      </c>
      <c r="D64" s="11">
        <f t="shared" si="1"/>
        <v>124.8</v>
      </c>
      <c r="E64" s="24">
        <v>4.0</v>
      </c>
      <c r="F64" s="33">
        <f>Ocupacao_Calendario!B64*D64*31</f>
        <v>2553.408</v>
      </c>
      <c r="G64" s="33">
        <f>Ocupacao_Calendario!C64*D64*28</f>
        <v>3179.904</v>
      </c>
      <c r="H64" s="33">
        <f>Ocupacao_Calendario!D64*D64*31</f>
        <v>1818.336</v>
      </c>
      <c r="I64" s="33">
        <f>Ocupacao_Calendario!E64*D64*30</f>
        <v>2658.24</v>
      </c>
      <c r="J64" s="33">
        <f>Ocupacao_Calendario!F64*D64*31</f>
        <v>3249.792</v>
      </c>
      <c r="K64" s="33">
        <f>Ocupacao_Calendario!G64*D64*30</f>
        <v>2957.76</v>
      </c>
      <c r="L64" s="33">
        <f>Ocupacao_Calendario!H64*D64*31</f>
        <v>2824.224</v>
      </c>
      <c r="M64" s="33">
        <f>Ocupacao_Calendario!I64*D64*31</f>
        <v>2708.16</v>
      </c>
      <c r="N64" s="33">
        <f>Ocupacao_Calendario!J64*D64*30</f>
        <v>2808</v>
      </c>
      <c r="O64" s="33">
        <f>Ocupacao_Calendario!K64*D64*31</f>
        <v>2862.912</v>
      </c>
      <c r="P64" s="33">
        <f>Ocupacao_Calendario!L64*D64*31</f>
        <v>3288.48</v>
      </c>
      <c r="Q64" s="33">
        <f>Ocupacao_Calendario!M64*D64*31</f>
        <v>3327.168</v>
      </c>
      <c r="R64" s="33">
        <f t="shared" si="2"/>
        <v>34236.384</v>
      </c>
      <c r="S64" s="33">
        <f>IFS(E64=2,vacation_home_main_costs!$M$2,E64=3,vacation_home_main_costs!$M$3,E64=4,vacation_home_main_costs!$M$4,E64=5,vacation_home_main_costs!$M$5,E64=6,vacation_home_main_costs!$M$6)</f>
        <v>40660</v>
      </c>
      <c r="T64" s="33">
        <f t="shared" si="8"/>
        <v>-6423.616</v>
      </c>
      <c r="U64" s="41" t="str">
        <f t="shared" si="4"/>
        <v>Prejuizo</v>
      </c>
    </row>
    <row r="65" ht="12.75" customHeight="1">
      <c r="A65" s="8">
        <v>2.0653003E7</v>
      </c>
      <c r="B65" s="30" t="s">
        <v>109</v>
      </c>
      <c r="C65" s="11">
        <v>109.0</v>
      </c>
      <c r="D65" s="11">
        <f t="shared" si="1"/>
        <v>87.2</v>
      </c>
      <c r="E65" s="24">
        <v>4.0</v>
      </c>
      <c r="F65" s="33">
        <f>Ocupacao_Calendario!B65*D65*31</f>
        <v>1919.272</v>
      </c>
      <c r="G65" s="33">
        <f>Ocupacao_Calendario!C65*D65*28</f>
        <v>2392.768</v>
      </c>
      <c r="H65" s="33">
        <f>Ocupacao_Calendario!D65*D65*31</f>
        <v>1838.176</v>
      </c>
      <c r="I65" s="33">
        <f>Ocupacao_Calendario!E65*D65*30</f>
        <v>2014.32</v>
      </c>
      <c r="J65" s="33">
        <f>Ocupacao_Calendario!F65*D65*31</f>
        <v>1243.472</v>
      </c>
      <c r="K65" s="33">
        <f>Ocupacao_Calendario!G65*D65*30</f>
        <v>1988.16</v>
      </c>
      <c r="L65" s="33">
        <f>Ocupacao_Calendario!H65*D65*31</f>
        <v>2378.816</v>
      </c>
      <c r="M65" s="33">
        <f>Ocupacao_Calendario!I65*D65*31</f>
        <v>2649.136</v>
      </c>
      <c r="N65" s="33">
        <f>Ocupacao_Calendario!J65*D65*30</f>
        <v>2040.48</v>
      </c>
      <c r="O65" s="33">
        <f>Ocupacao_Calendario!K65*D65*31</f>
        <v>2270.688</v>
      </c>
      <c r="P65" s="33">
        <f>Ocupacao_Calendario!L65*D65*31</f>
        <v>2189.592</v>
      </c>
      <c r="Q65" s="33">
        <f>Ocupacao_Calendario!M65*D65*31</f>
        <v>2270.688</v>
      </c>
      <c r="R65" s="33">
        <f t="shared" si="2"/>
        <v>25195.568</v>
      </c>
      <c r="S65" s="33">
        <f>IFS(E65=2,vacation_home_main_costs!$M$2,E65=3,vacation_home_main_costs!$M$3,E65=4,vacation_home_main_costs!$M$4,E65=5,vacation_home_main_costs!$M$5,E65=6,vacation_home_main_costs!$M$6)</f>
        <v>40660</v>
      </c>
      <c r="T65" s="33">
        <f t="shared" si="8"/>
        <v>-15464.432</v>
      </c>
      <c r="U65" s="41" t="str">
        <f t="shared" si="4"/>
        <v>Prejuizo</v>
      </c>
    </row>
    <row r="66" ht="12.75" customHeight="1">
      <c r="A66" s="8">
        <v>2.0815316E7</v>
      </c>
      <c r="B66" s="30" t="s">
        <v>110</v>
      </c>
      <c r="C66" s="11">
        <v>159.0</v>
      </c>
      <c r="D66" s="11">
        <f t="shared" si="1"/>
        <v>127.2</v>
      </c>
      <c r="E66" s="24">
        <v>5.0</v>
      </c>
      <c r="F66" s="33">
        <f>Ocupacao_Calendario!B66*D66*31</f>
        <v>3351.72</v>
      </c>
      <c r="G66" s="33">
        <f>Ocupacao_Calendario!C66*D66*28</f>
        <v>2920.512</v>
      </c>
      <c r="H66" s="33">
        <f>Ocupacao_Calendario!D66*D66*31</f>
        <v>2484.216</v>
      </c>
      <c r="I66" s="33">
        <f>Ocupacao_Calendario!E66*D66*30</f>
        <v>3243.6</v>
      </c>
      <c r="J66" s="33">
        <f>Ocupacao_Calendario!F66*D66*31</f>
        <v>2681.376</v>
      </c>
      <c r="K66" s="33">
        <f>Ocupacao_Calendario!G66*D66*30</f>
        <v>2594.88</v>
      </c>
      <c r="L66" s="33">
        <f>Ocupacao_Calendario!H66*D66*31</f>
        <v>2799.672</v>
      </c>
      <c r="M66" s="33">
        <f>Ocupacao_Calendario!I66*D66*31</f>
        <v>2957.4</v>
      </c>
      <c r="N66" s="33">
        <f>Ocupacao_Calendario!J66*D66*30</f>
        <v>3396.24</v>
      </c>
      <c r="O66" s="33">
        <f>Ocupacao_Calendario!K66*D66*31</f>
        <v>3036.264</v>
      </c>
      <c r="P66" s="33">
        <f>Ocupacao_Calendario!L66*D66*31</f>
        <v>3470.016</v>
      </c>
      <c r="Q66" s="33">
        <f>Ocupacao_Calendario!M66*D66*31</f>
        <v>3548.88</v>
      </c>
      <c r="R66" s="33">
        <f t="shared" si="2"/>
        <v>36484.776</v>
      </c>
      <c r="S66" s="33">
        <f>IFS(E66=2,vacation_home_main_costs!$M$2,E66=3,vacation_home_main_costs!$M$3,E66=4,vacation_home_main_costs!$M$4,E66=5,vacation_home_main_costs!$M$5,E66=6,vacation_home_main_costs!$M$6)</f>
        <v>45400</v>
      </c>
      <c r="T66" s="33">
        <f t="shared" si="8"/>
        <v>-8915.224</v>
      </c>
      <c r="U66" s="41" t="str">
        <f t="shared" si="4"/>
        <v>Prejuizo</v>
      </c>
    </row>
    <row r="67" ht="12.75" customHeight="1">
      <c r="A67" s="8">
        <v>2.0960928E7</v>
      </c>
      <c r="B67" s="30" t="s">
        <v>111</v>
      </c>
      <c r="C67" s="11">
        <v>220.0</v>
      </c>
      <c r="D67" s="11">
        <f t="shared" si="1"/>
        <v>176</v>
      </c>
      <c r="E67" s="24">
        <v>5.0</v>
      </c>
      <c r="F67" s="33">
        <f>Ocupacao_Calendario!B67*D67*31</f>
        <v>4037.44</v>
      </c>
      <c r="G67" s="33">
        <f>Ocupacao_Calendario!C67*D67*28</f>
        <v>3696</v>
      </c>
      <c r="H67" s="33">
        <f>Ocupacao_Calendario!D67*D67*31</f>
        <v>4146.56</v>
      </c>
      <c r="I67" s="33">
        <f>Ocupacao_Calendario!E67*D67*30</f>
        <v>3273.6</v>
      </c>
      <c r="J67" s="33">
        <f>Ocupacao_Calendario!F67*D67*31</f>
        <v>4583.04</v>
      </c>
      <c r="K67" s="33">
        <f>Ocupacao_Calendario!G67*D67*30</f>
        <v>3854.4</v>
      </c>
      <c r="L67" s="33">
        <f>Ocupacao_Calendario!H67*D67*31</f>
        <v>5346.88</v>
      </c>
      <c r="M67" s="33">
        <f>Ocupacao_Calendario!I67*D67*31</f>
        <v>3873.76</v>
      </c>
      <c r="N67" s="33">
        <f>Ocupacao_Calendario!J67*D67*30</f>
        <v>3960</v>
      </c>
      <c r="O67" s="33">
        <f>Ocupacao_Calendario!K67*D67*31</f>
        <v>5346.88</v>
      </c>
      <c r="P67" s="33">
        <f>Ocupacao_Calendario!L67*D67*31</f>
        <v>4037.44</v>
      </c>
      <c r="Q67" s="33">
        <f>Ocupacao_Calendario!M67*D67*31</f>
        <v>4473.92</v>
      </c>
      <c r="R67" s="33">
        <f t="shared" si="2"/>
        <v>50629.92</v>
      </c>
      <c r="S67" s="33">
        <f>IFS(E67=2,vacation_home_main_costs!$M$2,E67=3,vacation_home_main_costs!$M$3,E67=4,vacation_home_main_costs!$M$4,E67=5,vacation_home_main_costs!$M$5,E67=6,vacation_home_main_costs!$M$6)</f>
        <v>45400</v>
      </c>
      <c r="T67" s="33">
        <f t="shared" si="8"/>
        <v>5229.92</v>
      </c>
      <c r="U67" s="41" t="str">
        <f t="shared" si="4"/>
        <v>Lucro</v>
      </c>
    </row>
    <row r="68" ht="12.75" customHeight="1">
      <c r="A68" s="8">
        <v>2.1215438E7</v>
      </c>
      <c r="B68" s="30" t="s">
        <v>112</v>
      </c>
      <c r="C68" s="11">
        <v>233.0</v>
      </c>
      <c r="D68" s="11">
        <f t="shared" si="1"/>
        <v>186.4</v>
      </c>
      <c r="E68" s="24">
        <v>6.0</v>
      </c>
      <c r="F68" s="33">
        <f>Ocupacao_Calendario!B68*D68*31</f>
        <v>4680.504</v>
      </c>
      <c r="G68" s="33">
        <f>Ocupacao_Calendario!C68*D68*28</f>
        <v>5219.2</v>
      </c>
      <c r="H68" s="33">
        <f>Ocupacao_Calendario!D68*D68*31</f>
        <v>3409.256</v>
      </c>
      <c r="I68" s="33">
        <f>Ocupacao_Calendario!E68*D68*30</f>
        <v>4753.2</v>
      </c>
      <c r="J68" s="33">
        <f>Ocupacao_Calendario!F68*D68*31</f>
        <v>3813.744</v>
      </c>
      <c r="K68" s="33">
        <f>Ocupacao_Calendario!G68*D68*30</f>
        <v>3802.56</v>
      </c>
      <c r="L68" s="33">
        <f>Ocupacao_Calendario!H68*D68*31</f>
        <v>4564.936</v>
      </c>
      <c r="M68" s="33">
        <f>Ocupacao_Calendario!I68*D68*31</f>
        <v>4102.664</v>
      </c>
      <c r="N68" s="33">
        <f>Ocupacao_Calendario!J68*D68*30</f>
        <v>4194</v>
      </c>
      <c r="O68" s="33">
        <f>Ocupacao_Calendario!K68*D68*31</f>
        <v>4911.64</v>
      </c>
      <c r="P68" s="33">
        <f>Ocupacao_Calendario!L68*D68*31</f>
        <v>4333.8</v>
      </c>
      <c r="Q68" s="33">
        <f>Ocupacao_Calendario!M68*D68*31</f>
        <v>5778.4</v>
      </c>
      <c r="R68" s="33">
        <f t="shared" si="2"/>
        <v>53563.904</v>
      </c>
      <c r="S68" s="33">
        <f>IFS(E68=2,vacation_home_main_costs!$M$2,E68=3,vacation_home_main_costs!$M$3,E68=4,vacation_home_main_costs!$M$4,E68=5,vacation_home_main_costs!$M$5,E68=6,vacation_home_main_costs!$M$6)</f>
        <v>51900</v>
      </c>
      <c r="T68" s="33">
        <f t="shared" si="8"/>
        <v>1663.904</v>
      </c>
      <c r="U68" s="41" t="str">
        <f t="shared" si="4"/>
        <v>Lucro</v>
      </c>
    </row>
    <row r="69" ht="12.75" customHeight="1">
      <c r="A69" s="8">
        <v>2.1349367E7</v>
      </c>
      <c r="B69" s="30" t="s">
        <v>113</v>
      </c>
      <c r="C69" s="11">
        <v>59.0</v>
      </c>
      <c r="D69" s="11">
        <f t="shared" si="1"/>
        <v>47.2</v>
      </c>
      <c r="E69" s="24">
        <v>2.0</v>
      </c>
      <c r="F69" s="33">
        <f>Ocupacao_Calendario!B69*D69*31</f>
        <v>1024.24</v>
      </c>
      <c r="G69" s="33">
        <f>Ocupacao_Calendario!C69*D69*28</f>
        <v>1229.088</v>
      </c>
      <c r="H69" s="33">
        <f>Ocupacao_Calendario!D69*D69*31</f>
        <v>1053.504</v>
      </c>
      <c r="I69" s="33">
        <f>Ocupacao_Calendario!E69*D69*30</f>
        <v>708</v>
      </c>
      <c r="J69" s="33">
        <f>Ocupacao_Calendario!F69*D69*31</f>
        <v>1170.56</v>
      </c>
      <c r="K69" s="33">
        <f>Ocupacao_Calendario!G69*D69*30</f>
        <v>1359.36</v>
      </c>
      <c r="L69" s="33">
        <f>Ocupacao_Calendario!H69*D69*31</f>
        <v>1185.192</v>
      </c>
      <c r="M69" s="33">
        <f>Ocupacao_Calendario!I69*D69*31</f>
        <v>1097.4</v>
      </c>
      <c r="N69" s="33">
        <f>Ocupacao_Calendario!J69*D69*30</f>
        <v>1316.88</v>
      </c>
      <c r="O69" s="33">
        <f>Ocupacao_Calendario!K69*D69*31</f>
        <v>1346.144</v>
      </c>
      <c r="P69" s="33">
        <f>Ocupacao_Calendario!L69*D69*31</f>
        <v>1053.504</v>
      </c>
      <c r="Q69" s="33">
        <f>Ocupacao_Calendario!M69*D69*31</f>
        <v>1199.824</v>
      </c>
      <c r="R69" s="33">
        <f t="shared" si="2"/>
        <v>13743.696</v>
      </c>
      <c r="S69" s="33">
        <f>IFS(E69=2,vacation_home_main_costs!$M$2,E69=3,vacation_home_main_costs!$M$3,E69=4,vacation_home_main_costs!$M$4,E69=5,vacation_home_main_costs!$M$5,E69=6,vacation_home_main_costs!$M$6)</f>
        <v>31100</v>
      </c>
      <c r="T69" s="33">
        <f t="shared" si="8"/>
        <v>-17356.304</v>
      </c>
      <c r="U69" s="41" t="str">
        <f t="shared" si="4"/>
        <v>Prejuizo</v>
      </c>
    </row>
    <row r="70" ht="12.75" customHeight="1">
      <c r="A70" s="8">
        <v>2.2433001E7</v>
      </c>
      <c r="B70" s="30" t="s">
        <v>114</v>
      </c>
      <c r="C70" s="11">
        <v>149.0</v>
      </c>
      <c r="D70" s="11">
        <f t="shared" si="1"/>
        <v>119.2</v>
      </c>
      <c r="E70" s="24">
        <v>4.0</v>
      </c>
      <c r="F70" s="33">
        <f>Ocupacao_Calendario!B70*D70*31</f>
        <v>2475.784</v>
      </c>
      <c r="G70" s="33">
        <f>Ocupacao_Calendario!C70*D70*28</f>
        <v>2403.072</v>
      </c>
      <c r="H70" s="33">
        <f>Ocupacao_Calendario!D70*D70*31</f>
        <v>2623.592</v>
      </c>
      <c r="I70" s="33">
        <f>Ocupacao_Calendario!E70*D70*30</f>
        <v>2074.08</v>
      </c>
      <c r="J70" s="33">
        <f>Ocupacao_Calendario!F70*D70*31</f>
        <v>2217.12</v>
      </c>
      <c r="K70" s="33">
        <f>Ocupacao_Calendario!G70*D70*30</f>
        <v>3003.84</v>
      </c>
      <c r="L70" s="33">
        <f>Ocupacao_Calendario!H70*D70*31</f>
        <v>2623.592</v>
      </c>
      <c r="M70" s="33">
        <f>Ocupacao_Calendario!I70*D70*31</f>
        <v>2623.592</v>
      </c>
      <c r="N70" s="33">
        <f>Ocupacao_Calendario!J70*D70*30</f>
        <v>3003.84</v>
      </c>
      <c r="O70" s="33">
        <f>Ocupacao_Calendario!K70*D70*31</f>
        <v>2882.256</v>
      </c>
      <c r="P70" s="33">
        <f>Ocupacao_Calendario!L70*D70*31</f>
        <v>3695.2</v>
      </c>
      <c r="Q70" s="33">
        <f>Ocupacao_Calendario!M70*D70*31</f>
        <v>3547.392</v>
      </c>
      <c r="R70" s="33">
        <f t="shared" si="2"/>
        <v>33173.36</v>
      </c>
      <c r="S70" s="33">
        <f>IFS(E70=2,vacation_home_main_costs!$M$2,E70=3,vacation_home_main_costs!$M$3,E70=4,vacation_home_main_costs!$M$4,E70=5,vacation_home_main_costs!$M$5,E70=6,vacation_home_main_costs!$M$6)</f>
        <v>40660</v>
      </c>
      <c r="T70" s="33">
        <f t="shared" si="8"/>
        <v>-7486.64</v>
      </c>
      <c r="U70" s="41" t="str">
        <f t="shared" si="4"/>
        <v>Prejuizo</v>
      </c>
    </row>
    <row r="71" ht="12.75" customHeight="1">
      <c r="A71" s="8">
        <v>2.4980019E7</v>
      </c>
      <c r="B71" s="30" t="s">
        <v>115</v>
      </c>
      <c r="C71" s="11">
        <v>76.0</v>
      </c>
      <c r="D71" s="11">
        <f t="shared" si="1"/>
        <v>60.8</v>
      </c>
      <c r="E71" s="24">
        <v>3.0</v>
      </c>
      <c r="F71" s="33">
        <f>Ocupacao_Calendario!B71*D71*31</f>
        <v>1677.472</v>
      </c>
      <c r="G71" s="33">
        <f>Ocupacao_Calendario!C71*D71*28</f>
        <v>1549.184</v>
      </c>
      <c r="H71" s="33">
        <f>Ocupacao_Calendario!D71*D71*31</f>
        <v>1300.512</v>
      </c>
      <c r="I71" s="33">
        <f>Ocupacao_Calendario!E71*D71*30</f>
        <v>1003.2</v>
      </c>
      <c r="J71" s="33">
        <f>Ocupacao_Calendario!F71*D71*31</f>
        <v>961.248</v>
      </c>
      <c r="K71" s="33">
        <f>Ocupacao_Calendario!G71*D71*30</f>
        <v>1422.72</v>
      </c>
      <c r="L71" s="33">
        <f>Ocupacao_Calendario!H71*D71*31</f>
        <v>1884.8</v>
      </c>
      <c r="M71" s="33">
        <f>Ocupacao_Calendario!I71*D71*31</f>
        <v>1884.8</v>
      </c>
      <c r="N71" s="33">
        <f>Ocupacao_Calendario!J71*D71*30</f>
        <v>1769.28</v>
      </c>
      <c r="O71" s="33">
        <f>Ocupacao_Calendario!K71*D71*31</f>
        <v>1884.8</v>
      </c>
      <c r="P71" s="33">
        <f>Ocupacao_Calendario!L71*D71*31</f>
        <v>1432.448</v>
      </c>
      <c r="Q71" s="33">
        <f>Ocupacao_Calendario!M71*D71*31</f>
        <v>1488.992</v>
      </c>
      <c r="R71" s="33">
        <f t="shared" si="2"/>
        <v>18259.456</v>
      </c>
      <c r="S71" s="33">
        <f>IFS(E71=2,vacation_home_main_costs!$M$2,E71=3,vacation_home_main_costs!$M$3,E71=4,vacation_home_main_costs!$M$4,E71=5,vacation_home_main_costs!$M$5,E71=6,vacation_home_main_costs!$M$6)</f>
        <v>34800</v>
      </c>
      <c r="T71" s="33">
        <f t="shared" si="8"/>
        <v>-16540.544</v>
      </c>
      <c r="U71" s="41" t="str">
        <f t="shared" si="4"/>
        <v>Prejuizo</v>
      </c>
    </row>
    <row r="72" ht="12.75" customHeight="1">
      <c r="A72" s="8">
        <v>2.645268E7</v>
      </c>
      <c r="B72" s="30" t="s">
        <v>116</v>
      </c>
      <c r="C72" s="11">
        <v>149.0</v>
      </c>
      <c r="D72" s="11">
        <f t="shared" si="1"/>
        <v>119.2</v>
      </c>
      <c r="E72" s="24">
        <v>4.0</v>
      </c>
      <c r="F72" s="33">
        <f>Ocupacao_Calendario!B72*D72*31</f>
        <v>2291.024</v>
      </c>
      <c r="G72" s="33">
        <f>Ocupacao_Calendario!C72*D72*28</f>
        <v>3137.344</v>
      </c>
      <c r="H72" s="33">
        <f>Ocupacao_Calendario!D72*D72*31</f>
        <v>3214.824</v>
      </c>
      <c r="I72" s="33">
        <f>Ocupacao_Calendario!E72*D72*30</f>
        <v>3146.88</v>
      </c>
      <c r="J72" s="33">
        <f>Ocupacao_Calendario!F72*D72*31</f>
        <v>2217.12</v>
      </c>
      <c r="K72" s="33">
        <f>Ocupacao_Calendario!G72*D72*30</f>
        <v>2467.44</v>
      </c>
      <c r="L72" s="33">
        <f>Ocupacao_Calendario!H72*D72*31</f>
        <v>3325.68</v>
      </c>
      <c r="M72" s="33">
        <f>Ocupacao_Calendario!I72*D72*31</f>
        <v>3658.248</v>
      </c>
      <c r="N72" s="33">
        <f>Ocupacao_Calendario!J72*D72*30</f>
        <v>2646.24</v>
      </c>
      <c r="O72" s="33">
        <f>Ocupacao_Calendario!K72*D72*31</f>
        <v>3547.392</v>
      </c>
      <c r="P72" s="33">
        <f>Ocupacao_Calendario!L72*D72*31</f>
        <v>3658.248</v>
      </c>
      <c r="Q72" s="33">
        <f>Ocupacao_Calendario!M72*D72*31</f>
        <v>3067.016</v>
      </c>
      <c r="R72" s="33">
        <f t="shared" si="2"/>
        <v>36377.456</v>
      </c>
      <c r="S72" s="33">
        <f>IFS(E72=2,vacation_home_main_costs!$M$2,E72=3,vacation_home_main_costs!$M$3,E72=4,vacation_home_main_costs!$M$4,E72=5,vacation_home_main_costs!$M$5,E72=6,vacation_home_main_costs!$M$6)</f>
        <v>40660</v>
      </c>
      <c r="T72" s="33">
        <f t="shared" si="8"/>
        <v>-4282.544</v>
      </c>
      <c r="U72" s="41" t="str">
        <f t="shared" si="4"/>
        <v>Prejuizo</v>
      </c>
    </row>
    <row r="73" ht="12.75" customHeight="1">
      <c r="A73" s="8">
        <v>3051708.0</v>
      </c>
      <c r="B73" s="30" t="s">
        <v>117</v>
      </c>
      <c r="C73" s="11">
        <v>108.0</v>
      </c>
      <c r="D73" s="11">
        <f t="shared" si="1"/>
        <v>86.4</v>
      </c>
      <c r="E73" s="24">
        <v>4.0</v>
      </c>
      <c r="F73" s="33">
        <f>Ocupacao_Calendario!B73*D73*31</f>
        <v>2035.584</v>
      </c>
      <c r="G73" s="33">
        <f>Ocupacao_Calendario!C73*D73*28</f>
        <v>2346.624</v>
      </c>
      <c r="H73" s="33">
        <f>Ocupacao_Calendario!D73*D73*31</f>
        <v>1124.928</v>
      </c>
      <c r="I73" s="33">
        <f>Ocupacao_Calendario!E73*D73*30</f>
        <v>2280.96</v>
      </c>
      <c r="J73" s="33">
        <f>Ocupacao_Calendario!F73*D73*31</f>
        <v>1740.96</v>
      </c>
      <c r="K73" s="33">
        <f>Ocupacao_Calendario!G73*D73*30</f>
        <v>2280.96</v>
      </c>
      <c r="L73" s="33">
        <f>Ocupacao_Calendario!H73*D73*31</f>
        <v>2303.424</v>
      </c>
      <c r="M73" s="33">
        <f>Ocupacao_Calendario!I73*D73*31</f>
        <v>2544.48</v>
      </c>
      <c r="N73" s="33">
        <f>Ocupacao_Calendario!J73*D73*30</f>
        <v>1892.16</v>
      </c>
      <c r="O73" s="33">
        <f>Ocupacao_Calendario!K73*D73*31</f>
        <v>2303.424</v>
      </c>
      <c r="P73" s="33">
        <f>Ocupacao_Calendario!L73*D73*31</f>
        <v>2008.8</v>
      </c>
      <c r="Q73" s="33">
        <f>Ocupacao_Calendario!M73*D73*31</f>
        <v>2330.208</v>
      </c>
      <c r="R73" s="33">
        <f t="shared" si="2"/>
        <v>25192.512</v>
      </c>
      <c r="S73" s="33">
        <f>IFS(E73=2,vacation_home_main_costs!$M$2,E73=3,vacation_home_main_costs!$M$3,E73=4,vacation_home_main_costs!$M$4,E73=5,vacation_home_main_costs!$M$5,E73=6,vacation_home_main_costs!$M$6)</f>
        <v>40660</v>
      </c>
      <c r="T73" s="33">
        <f t="shared" si="8"/>
        <v>-15467.488</v>
      </c>
      <c r="U73" s="41" t="str">
        <f t="shared" si="4"/>
        <v>Prejuizo</v>
      </c>
    </row>
    <row r="74" ht="12.75" customHeight="1">
      <c r="A74" s="8">
        <v>2.1799563E7</v>
      </c>
      <c r="B74" s="30" t="s">
        <v>118</v>
      </c>
      <c r="C74" s="11">
        <v>115.0</v>
      </c>
      <c r="D74" s="11">
        <f t="shared" si="1"/>
        <v>92</v>
      </c>
      <c r="E74" s="24">
        <v>5.0</v>
      </c>
      <c r="F74" s="33">
        <f>Ocupacao_Calendario!B74*D74*31</f>
        <v>2224.56</v>
      </c>
      <c r="G74" s="33">
        <f>Ocupacao_Calendario!C74*D74*28</f>
        <v>2576</v>
      </c>
      <c r="H74" s="33">
        <f>Ocupacao_Calendario!D74*D74*31</f>
        <v>1368.96</v>
      </c>
      <c r="I74" s="33">
        <f>Ocupacao_Calendario!E74*D74*30</f>
        <v>2484</v>
      </c>
      <c r="J74" s="33">
        <f>Ocupacao_Calendario!F74*D74*31</f>
        <v>2310.12</v>
      </c>
      <c r="K74" s="33">
        <f>Ocupacao_Calendario!G74*D74*30</f>
        <v>2484</v>
      </c>
      <c r="L74" s="33">
        <f>Ocupacao_Calendario!H74*D74*31</f>
        <v>2367.16</v>
      </c>
      <c r="M74" s="33">
        <f>Ocupacao_Calendario!I74*D74*31</f>
        <v>2310.12</v>
      </c>
      <c r="N74" s="33">
        <f>Ocupacao_Calendario!J74*D74*30</f>
        <v>2014.8</v>
      </c>
      <c r="O74" s="33">
        <f>Ocupacao_Calendario!K74*D74*31</f>
        <v>2538.28</v>
      </c>
      <c r="P74" s="33">
        <f>Ocupacao_Calendario!L74*D74*31</f>
        <v>2110.48</v>
      </c>
      <c r="Q74" s="33">
        <f>Ocupacao_Calendario!M74*D74*31</f>
        <v>2623.84</v>
      </c>
      <c r="R74" s="33">
        <f t="shared" si="2"/>
        <v>27412.32</v>
      </c>
      <c r="S74" s="33">
        <f>IFS(E74=2,vacation_home_main_costs!$M$2,E74=3,vacation_home_main_costs!$M$3,E74=4,vacation_home_main_costs!$M$4,E74=5,vacation_home_main_costs!$M$5,E74=6,vacation_home_main_costs!$M$6)</f>
        <v>45400</v>
      </c>
      <c r="T74" s="33">
        <f t="shared" si="8"/>
        <v>-17987.68</v>
      </c>
      <c r="U74" s="41" t="str">
        <f t="shared" si="4"/>
        <v>Prejuizo</v>
      </c>
    </row>
    <row r="75" ht="12.75" customHeight="1">
      <c r="A75" s="8">
        <v>2.5168316E7</v>
      </c>
      <c r="B75" s="30" t="s">
        <v>119</v>
      </c>
      <c r="C75" s="11">
        <v>150.0</v>
      </c>
      <c r="D75" s="11">
        <f t="shared" si="1"/>
        <v>120</v>
      </c>
      <c r="E75" s="24">
        <v>5.0</v>
      </c>
      <c r="F75" s="33">
        <f>Ocupacao_Calendario!B75*D75*31</f>
        <v>3571.2</v>
      </c>
      <c r="G75" s="33">
        <f>Ocupacao_Calendario!C75*D75*28</f>
        <v>2856</v>
      </c>
      <c r="H75" s="33">
        <f>Ocupacao_Calendario!D75*D75*31</f>
        <v>1822.8</v>
      </c>
      <c r="I75" s="33">
        <f>Ocupacao_Calendario!E75*D75*30</f>
        <v>2952</v>
      </c>
      <c r="J75" s="33">
        <f>Ocupacao_Calendario!F75*D75*31</f>
        <v>2715.6</v>
      </c>
      <c r="K75" s="33">
        <f>Ocupacao_Calendario!G75*D75*30</f>
        <v>3492</v>
      </c>
      <c r="L75" s="33">
        <f>Ocupacao_Calendario!H75*D75*31</f>
        <v>2752.8</v>
      </c>
      <c r="M75" s="33">
        <f>Ocupacao_Calendario!I75*D75*31</f>
        <v>3422.4</v>
      </c>
      <c r="N75" s="33">
        <f>Ocupacao_Calendario!J75*D75*30</f>
        <v>3024</v>
      </c>
      <c r="O75" s="33">
        <f>Ocupacao_Calendario!K75*D75*31</f>
        <v>2678.4</v>
      </c>
      <c r="P75" s="33">
        <f>Ocupacao_Calendario!L75*D75*31</f>
        <v>3534</v>
      </c>
      <c r="Q75" s="33">
        <f>Ocupacao_Calendario!M75*D75*31</f>
        <v>2678.4</v>
      </c>
      <c r="R75" s="33">
        <f t="shared" si="2"/>
        <v>35499.6</v>
      </c>
      <c r="S75" s="33">
        <f>IFS(E75=2,vacation_home_main_costs!$M$2,E75=3,vacation_home_main_costs!$M$3,E75=4,vacation_home_main_costs!$M$4,E75=5,vacation_home_main_costs!$M$5,E75=6,vacation_home_main_costs!$M$6)</f>
        <v>45400</v>
      </c>
      <c r="T75" s="33">
        <f t="shared" si="8"/>
        <v>-9900.4</v>
      </c>
      <c r="U75" s="41" t="str">
        <f t="shared" si="4"/>
        <v>Prejuizo</v>
      </c>
    </row>
    <row r="76" ht="12.75" customHeight="1">
      <c r="A76" s="8">
        <v>8574020.0</v>
      </c>
      <c r="B76" s="30" t="s">
        <v>120</v>
      </c>
      <c r="C76" s="11">
        <v>145.0</v>
      </c>
      <c r="D76" s="11">
        <f t="shared" si="1"/>
        <v>116</v>
      </c>
      <c r="E76" s="24">
        <v>4.0</v>
      </c>
      <c r="F76" s="33">
        <f>Ocupacao_Calendario!B76*D76*31</f>
        <v>2948.72</v>
      </c>
      <c r="G76" s="33">
        <f>Ocupacao_Calendario!C76*D76*28</f>
        <v>2955.68</v>
      </c>
      <c r="H76" s="33">
        <f>Ocupacao_Calendario!D76*D76*31</f>
        <v>1798</v>
      </c>
      <c r="I76" s="33">
        <f>Ocupacao_Calendario!E76*D76*30</f>
        <v>1635.6</v>
      </c>
      <c r="J76" s="33">
        <f>Ocupacao_Calendario!F76*D76*31</f>
        <v>1402.44</v>
      </c>
      <c r="K76" s="33">
        <f>Ocupacao_Calendario!G76*D76*30</f>
        <v>2470.8</v>
      </c>
      <c r="L76" s="33">
        <f>Ocupacao_Calendario!H76*D76*31</f>
        <v>2912.76</v>
      </c>
      <c r="M76" s="33">
        <f>Ocupacao_Calendario!I76*D76*31</f>
        <v>2876.8</v>
      </c>
      <c r="N76" s="33">
        <f>Ocupacao_Calendario!J76*D76*30</f>
        <v>3062.4</v>
      </c>
      <c r="O76" s="33">
        <f>Ocupacao_Calendario!K76*D76*31</f>
        <v>3452.16</v>
      </c>
      <c r="P76" s="33">
        <f>Ocupacao_Calendario!L76*D76*31</f>
        <v>3488.12</v>
      </c>
      <c r="Q76" s="33">
        <f>Ocupacao_Calendario!M76*D76*31</f>
        <v>3488.12</v>
      </c>
      <c r="R76" s="33">
        <f t="shared" si="2"/>
        <v>32491.6</v>
      </c>
      <c r="S76" s="33">
        <f>IFS(E76=2,vacation_home_main_costs!$M$2,E76=3,vacation_home_main_costs!$M$3,E76=4,vacation_home_main_costs!$M$4,E76=5,vacation_home_main_costs!$M$5,E76=6,vacation_home_main_costs!$M$6)</f>
        <v>40660</v>
      </c>
      <c r="T76" s="33">
        <f t="shared" si="8"/>
        <v>-8168.4</v>
      </c>
      <c r="U76" s="41" t="str">
        <f t="shared" si="4"/>
        <v>Prejuizo</v>
      </c>
    </row>
    <row r="77" ht="12.75" customHeight="1">
      <c r="A77" s="8">
        <v>983375.0</v>
      </c>
      <c r="B77" s="30" t="s">
        <v>121</v>
      </c>
      <c r="C77" s="11">
        <v>99.0</v>
      </c>
      <c r="D77" s="11">
        <f t="shared" si="1"/>
        <v>79.2</v>
      </c>
      <c r="E77" s="24">
        <v>4.0</v>
      </c>
      <c r="F77" s="33">
        <f>Ocupacao_Calendario!B77*D77*31</f>
        <v>2086.92</v>
      </c>
      <c r="G77" s="33">
        <f>Ocupacao_Calendario!C77*D77*28</f>
        <v>1485.792</v>
      </c>
      <c r="H77" s="33">
        <f>Ocupacao_Calendario!D77*D77*31</f>
        <v>1988.712</v>
      </c>
      <c r="I77" s="33">
        <f>Ocupacao_Calendario!E77*D77*30</f>
        <v>1995.84</v>
      </c>
      <c r="J77" s="33">
        <f>Ocupacao_Calendario!F77*D77*31</f>
        <v>1497.672</v>
      </c>
      <c r="K77" s="33">
        <f>Ocupacao_Calendario!G77*D77*30</f>
        <v>2043.36</v>
      </c>
      <c r="L77" s="33">
        <f>Ocupacao_Calendario!H77*D77*31</f>
        <v>2356.992</v>
      </c>
      <c r="M77" s="33">
        <f>Ocupacao_Calendario!I77*D77*31</f>
        <v>2013.264</v>
      </c>
      <c r="N77" s="33">
        <f>Ocupacao_Calendario!J77*D77*30</f>
        <v>2280.96</v>
      </c>
      <c r="O77" s="33">
        <f>Ocupacao_Calendario!K77*D77*31</f>
        <v>1792.296</v>
      </c>
      <c r="P77" s="33">
        <f>Ocupacao_Calendario!L77*D77*31</f>
        <v>1890.504</v>
      </c>
      <c r="Q77" s="33">
        <f>Ocupacao_Calendario!M77*D77*31</f>
        <v>2455.2</v>
      </c>
      <c r="R77" s="33">
        <f t="shared" si="2"/>
        <v>23887.512</v>
      </c>
      <c r="S77" s="33">
        <f>IFS(E77=2,vacation_home_main_costs!$M$2,E77=3,vacation_home_main_costs!$M$3,E77=4,vacation_home_main_costs!$M$4,E77=5,vacation_home_main_costs!$M$5,E77=6,vacation_home_main_costs!$M$6)</f>
        <v>40660</v>
      </c>
      <c r="T77" s="33">
        <f t="shared" si="8"/>
        <v>-16772.488</v>
      </c>
      <c r="U77" s="41" t="str">
        <f t="shared" si="4"/>
        <v>Prejuizo</v>
      </c>
    </row>
    <row r="78" ht="12.75" customHeight="1">
      <c r="A78" s="8">
        <v>1089393.0</v>
      </c>
      <c r="B78" s="30" t="s">
        <v>122</v>
      </c>
      <c r="C78" s="11">
        <v>79.0</v>
      </c>
      <c r="D78" s="11">
        <f t="shared" si="1"/>
        <v>63.2</v>
      </c>
      <c r="E78" s="24">
        <v>4.0</v>
      </c>
      <c r="F78" s="33">
        <f>Ocupacao_Calendario!B78*D78*31</f>
        <v>1273.48</v>
      </c>
      <c r="G78" s="33">
        <f>Ocupacao_Calendario!C78*D78*28</f>
        <v>1203.328</v>
      </c>
      <c r="H78" s="33">
        <f>Ocupacao_Calendario!D78*D78*31</f>
        <v>1195.112</v>
      </c>
      <c r="I78" s="33">
        <f>Ocupacao_Calendario!E78*D78*30</f>
        <v>1289.28</v>
      </c>
      <c r="J78" s="33">
        <f>Ocupacao_Calendario!F78*D78*31</f>
        <v>764.088</v>
      </c>
      <c r="K78" s="33">
        <f>Ocupacao_Calendario!G78*D78*30</f>
        <v>1308.24</v>
      </c>
      <c r="L78" s="33">
        <f>Ocupacao_Calendario!H78*D78*31</f>
        <v>1508.584</v>
      </c>
      <c r="M78" s="33">
        <f>Ocupacao_Calendario!I78*D78*31</f>
        <v>1861.24</v>
      </c>
      <c r="N78" s="33">
        <f>Ocupacao_Calendario!J78*D78*30</f>
        <v>1384.08</v>
      </c>
      <c r="O78" s="33">
        <f>Ocupacao_Calendario!K78*D78*31</f>
        <v>1391.032</v>
      </c>
      <c r="P78" s="33">
        <f>Ocupacao_Calendario!L78*D78*31</f>
        <v>1430.216</v>
      </c>
      <c r="Q78" s="33">
        <f>Ocupacao_Calendario!M78*D78*31</f>
        <v>1920.016</v>
      </c>
      <c r="R78" s="33">
        <f t="shared" si="2"/>
        <v>16528.696</v>
      </c>
      <c r="S78" s="33">
        <f>IFS(E78=2,vacation_home_main_costs!$M$2,E78=3,vacation_home_main_costs!$M$3,E78=4,vacation_home_main_costs!$M$4,E78=5,vacation_home_main_costs!$M$5,E78=6,vacation_home_main_costs!$M$6)</f>
        <v>40660</v>
      </c>
      <c r="T78" s="33">
        <f t="shared" si="8"/>
        <v>-24131.304</v>
      </c>
      <c r="U78" s="41" t="str">
        <f t="shared" si="4"/>
        <v>Prejuizo</v>
      </c>
    </row>
    <row r="79" ht="12.75" customHeight="1">
      <c r="A79" s="8">
        <v>1.1640495E7</v>
      </c>
      <c r="B79" s="30" t="s">
        <v>123</v>
      </c>
      <c r="C79" s="11">
        <v>149.0</v>
      </c>
      <c r="D79" s="11">
        <f t="shared" si="1"/>
        <v>119.2</v>
      </c>
      <c r="E79" s="24">
        <v>4.0</v>
      </c>
      <c r="F79" s="33">
        <f>Ocupacao_Calendario!B79*D79*31</f>
        <v>2586.64</v>
      </c>
      <c r="G79" s="33">
        <f>Ocupacao_Calendario!C79*D79*28</f>
        <v>2736.832</v>
      </c>
      <c r="H79" s="33">
        <f>Ocupacao_Calendario!D79*D79*31</f>
        <v>2586.64</v>
      </c>
      <c r="I79" s="33">
        <f>Ocupacao_Calendario!E79*D79*30</f>
        <v>3003.84</v>
      </c>
      <c r="J79" s="33">
        <f>Ocupacao_Calendario!F79*D79*31</f>
        <v>1884.552</v>
      </c>
      <c r="K79" s="33">
        <f>Ocupacao_Calendario!G79*D79*30</f>
        <v>3075.36</v>
      </c>
      <c r="L79" s="33">
        <f>Ocupacao_Calendario!H79*D79*31</f>
        <v>3067.016</v>
      </c>
      <c r="M79" s="33">
        <f>Ocupacao_Calendario!I79*D79*31</f>
        <v>2623.592</v>
      </c>
      <c r="N79" s="33">
        <f>Ocupacao_Calendario!J79*D79*30</f>
        <v>2896.56</v>
      </c>
      <c r="O79" s="33">
        <f>Ocupacao_Calendario!K79*D79*31</f>
        <v>3103.968</v>
      </c>
      <c r="P79" s="33">
        <f>Ocupacao_Calendario!L79*D79*31</f>
        <v>2623.592</v>
      </c>
      <c r="Q79" s="33">
        <f>Ocupacao_Calendario!M79*D79*31</f>
        <v>2956.16</v>
      </c>
      <c r="R79" s="33">
        <f t="shared" si="2"/>
        <v>33144.752</v>
      </c>
      <c r="S79" s="33">
        <f>IFS(E79=2,vacation_home_main_costs!$M$2,E79=3,vacation_home_main_costs!$M$3,E79=4,vacation_home_main_costs!$M$4,E79=5,vacation_home_main_costs!$M$5,E79=6,vacation_home_main_costs!$M$6)</f>
        <v>40660</v>
      </c>
      <c r="T79" s="33">
        <f t="shared" si="8"/>
        <v>-7515.248</v>
      </c>
      <c r="U79" s="41" t="str">
        <f t="shared" si="4"/>
        <v>Prejuizo</v>
      </c>
    </row>
    <row r="80" ht="12.75" customHeight="1">
      <c r="A80" s="8">
        <v>1190056.0</v>
      </c>
      <c r="B80" s="30" t="s">
        <v>124</v>
      </c>
      <c r="C80" s="11">
        <v>150.0</v>
      </c>
      <c r="D80" s="11">
        <f t="shared" si="1"/>
        <v>120</v>
      </c>
      <c r="E80" s="24">
        <v>4.0</v>
      </c>
      <c r="F80" s="33">
        <f>Ocupacao_Calendario!B80*D80*31</f>
        <v>3348</v>
      </c>
      <c r="G80" s="33">
        <f>Ocupacao_Calendario!C80*D80*28</f>
        <v>2889.6</v>
      </c>
      <c r="H80" s="33">
        <f>Ocupacao_Calendario!D80*D80*31</f>
        <v>3050.4</v>
      </c>
      <c r="I80" s="33">
        <f>Ocupacao_Calendario!E80*D80*30</f>
        <v>2988</v>
      </c>
      <c r="J80" s="33">
        <f>Ocupacao_Calendario!F80*D80*31</f>
        <v>1711.2</v>
      </c>
      <c r="K80" s="33">
        <f>Ocupacao_Calendario!G80*D80*30</f>
        <v>2700</v>
      </c>
      <c r="L80" s="33">
        <f>Ocupacao_Calendario!H80*D80*31</f>
        <v>2938.8</v>
      </c>
      <c r="M80" s="33">
        <f>Ocupacao_Calendario!I80*D80*31</f>
        <v>2715.6</v>
      </c>
      <c r="N80" s="33">
        <f>Ocupacao_Calendario!J80*D80*30</f>
        <v>2916</v>
      </c>
      <c r="O80" s="33">
        <f>Ocupacao_Calendario!K80*D80*31</f>
        <v>3199.2</v>
      </c>
      <c r="P80" s="33">
        <f>Ocupacao_Calendario!L80*D80*31</f>
        <v>3720</v>
      </c>
      <c r="Q80" s="33">
        <f>Ocupacao_Calendario!M80*D80*31</f>
        <v>3013.2</v>
      </c>
      <c r="R80" s="33">
        <f t="shared" si="2"/>
        <v>35190</v>
      </c>
      <c r="S80" s="33">
        <f>IFS(E80=2,vacation_home_main_costs!$M$2,E80=3,vacation_home_main_costs!$M$3,E80=4,vacation_home_main_costs!$M$4,E80=5,vacation_home_main_costs!$M$5,E80=6,vacation_home_main_costs!$M$6)</f>
        <v>40660</v>
      </c>
      <c r="T80" s="33">
        <f t="shared" si="8"/>
        <v>-5470</v>
      </c>
      <c r="U80" s="41" t="str">
        <f t="shared" si="4"/>
        <v>Prejuizo</v>
      </c>
    </row>
    <row r="81" ht="12.75" customHeight="1">
      <c r="A81" s="8">
        <v>1.3330433E7</v>
      </c>
      <c r="B81" s="30" t="s">
        <v>125</v>
      </c>
      <c r="C81" s="17">
        <v>159.0</v>
      </c>
      <c r="D81" s="11">
        <f t="shared" si="1"/>
        <v>127.2</v>
      </c>
      <c r="E81" s="24">
        <v>5.0</v>
      </c>
      <c r="F81" s="33">
        <f>Ocupacao_Calendario!B81*D81*31</f>
        <v>2917.968</v>
      </c>
      <c r="G81" s="33">
        <f>Ocupacao_Calendario!C81*D81*28</f>
        <v>3561.6</v>
      </c>
      <c r="H81" s="33">
        <f>Ocupacao_Calendario!D81*D81*31</f>
        <v>2957.4</v>
      </c>
      <c r="I81" s="33">
        <f>Ocupacao_Calendario!E81*D81*30</f>
        <v>2709.36</v>
      </c>
      <c r="J81" s="33">
        <f>Ocupacao_Calendario!F81*D81*31</f>
        <v>1971.6</v>
      </c>
      <c r="K81" s="33">
        <f>Ocupacao_Calendario!G81*D81*30</f>
        <v>2747.52</v>
      </c>
      <c r="L81" s="33">
        <f>Ocupacao_Calendario!H81*D81*31</f>
        <v>3430.584</v>
      </c>
      <c r="M81" s="33">
        <f>Ocupacao_Calendario!I81*D81*31</f>
        <v>3312.288</v>
      </c>
      <c r="N81" s="33">
        <f>Ocupacao_Calendario!J81*D81*30</f>
        <v>3701.52</v>
      </c>
      <c r="O81" s="33">
        <f>Ocupacao_Calendario!K81*D81*31</f>
        <v>3470.016</v>
      </c>
      <c r="P81" s="33">
        <f>Ocupacao_Calendario!L81*D81*31</f>
        <v>3233.424</v>
      </c>
      <c r="Q81" s="33">
        <f>Ocupacao_Calendario!M81*D81*31</f>
        <v>3785.472</v>
      </c>
      <c r="R81" s="33">
        <f t="shared" si="2"/>
        <v>37798.752</v>
      </c>
      <c r="S81" s="33">
        <f>IFS(E81=2,vacation_home_main_costs!$M$2,E81=3,vacation_home_main_costs!$M$3,E81=4,vacation_home_main_costs!$M$4,E81=5,vacation_home_main_costs!$M$5,E81=6,vacation_home_main_costs!$M$6)</f>
        <v>45400</v>
      </c>
      <c r="T81" s="33">
        <f t="shared" si="8"/>
        <v>-7601.248</v>
      </c>
      <c r="U81" s="41" t="str">
        <f t="shared" si="4"/>
        <v>Prejuizo</v>
      </c>
    </row>
    <row r="82" ht="12.75" customHeight="1">
      <c r="A82" s="8">
        <v>1.5675913E7</v>
      </c>
      <c r="B82" s="30" t="s">
        <v>126</v>
      </c>
      <c r="C82" s="11">
        <v>185.0</v>
      </c>
      <c r="D82" s="11">
        <f t="shared" si="1"/>
        <v>148</v>
      </c>
      <c r="E82" s="24">
        <v>5.0</v>
      </c>
      <c r="F82" s="33">
        <f>Ocupacao_Calendario!B82*D82*31</f>
        <v>4129.2</v>
      </c>
      <c r="G82" s="33">
        <f>Ocupacao_Calendario!C82*D82*28</f>
        <v>3190.88</v>
      </c>
      <c r="H82" s="33">
        <f>Ocupacao_Calendario!D82*D82*31</f>
        <v>1926.96</v>
      </c>
      <c r="I82" s="33">
        <f>Ocupacao_Calendario!E82*D82*30</f>
        <v>2442</v>
      </c>
      <c r="J82" s="33">
        <f>Ocupacao_Calendario!F82*D82*31</f>
        <v>2936.32</v>
      </c>
      <c r="K82" s="33">
        <f>Ocupacao_Calendario!G82*D82*30</f>
        <v>3418.8</v>
      </c>
      <c r="L82" s="33">
        <f>Ocupacao_Calendario!H82*D82*31</f>
        <v>4037.44</v>
      </c>
      <c r="M82" s="33">
        <f>Ocupacao_Calendario!I82*D82*31</f>
        <v>4496.24</v>
      </c>
      <c r="N82" s="33">
        <f>Ocupacao_Calendario!J82*D82*30</f>
        <v>4440</v>
      </c>
      <c r="O82" s="33">
        <f>Ocupacao_Calendario!K82*D82*31</f>
        <v>4358.6</v>
      </c>
      <c r="P82" s="33">
        <f>Ocupacao_Calendario!L82*D82*31</f>
        <v>4542.12</v>
      </c>
      <c r="Q82" s="33">
        <f>Ocupacao_Calendario!M82*D82*31</f>
        <v>4588</v>
      </c>
      <c r="R82" s="33">
        <f t="shared" si="2"/>
        <v>44506.56</v>
      </c>
      <c r="S82" s="33">
        <f>IFS(E82=2,vacation_home_main_costs!$M$2,E82=3,vacation_home_main_costs!$M$3,E82=4,vacation_home_main_costs!$M$4,E82=5,vacation_home_main_costs!$M$5,E82=6,vacation_home_main_costs!$M$6)</f>
        <v>45400</v>
      </c>
      <c r="T82" s="33">
        <f t="shared" si="8"/>
        <v>-893.44</v>
      </c>
      <c r="U82" s="41" t="str">
        <f t="shared" si="4"/>
        <v>Prejuizo</v>
      </c>
    </row>
    <row r="83" ht="12.75" customHeight="1">
      <c r="A83" s="8">
        <v>1.5879493E7</v>
      </c>
      <c r="B83" s="30" t="s">
        <v>127</v>
      </c>
      <c r="C83" s="11">
        <v>135.0</v>
      </c>
      <c r="D83" s="11">
        <f t="shared" si="1"/>
        <v>108</v>
      </c>
      <c r="E83" s="24">
        <v>4.0</v>
      </c>
      <c r="F83" s="33">
        <f>Ocupacao_Calendario!B83*D83*31</f>
        <v>2845.8</v>
      </c>
      <c r="G83" s="33">
        <f>Ocupacao_Calendario!C83*D83*28</f>
        <v>2600.64</v>
      </c>
      <c r="H83" s="33">
        <f>Ocupacao_Calendario!D83*D83*31</f>
        <v>1841.4</v>
      </c>
      <c r="I83" s="33">
        <f>Ocupacao_Calendario!E83*D83*30</f>
        <v>1717.2</v>
      </c>
      <c r="J83" s="33">
        <f>Ocupacao_Calendario!F83*D83*31</f>
        <v>1774.44</v>
      </c>
      <c r="K83" s="33">
        <f>Ocupacao_Calendario!G83*D83*30</f>
        <v>2559.6</v>
      </c>
      <c r="L83" s="33">
        <f>Ocupacao_Calendario!H83*D83*31</f>
        <v>3247.56</v>
      </c>
      <c r="M83" s="33">
        <f>Ocupacao_Calendario!I83*D83*31</f>
        <v>2343.6</v>
      </c>
      <c r="N83" s="33">
        <f>Ocupacao_Calendario!J83*D83*30</f>
        <v>2656.8</v>
      </c>
      <c r="O83" s="33">
        <f>Ocupacao_Calendario!K83*D83*31</f>
        <v>2979.72</v>
      </c>
      <c r="P83" s="33">
        <f>Ocupacao_Calendario!L83*D83*31</f>
        <v>3180.6</v>
      </c>
      <c r="Q83" s="33">
        <f>Ocupacao_Calendario!M83*D83*31</f>
        <v>3147.12</v>
      </c>
      <c r="R83" s="33">
        <f t="shared" si="2"/>
        <v>30894.48</v>
      </c>
      <c r="S83" s="33">
        <f>IFS(E83=2,vacation_home_main_costs!$M$2,E83=3,vacation_home_main_costs!$M$3,E83=4,vacation_home_main_costs!$M$4,E83=5,vacation_home_main_costs!$M$5,E83=6,vacation_home_main_costs!$M$6)</f>
        <v>40660</v>
      </c>
      <c r="T83" s="33">
        <f t="shared" si="8"/>
        <v>-9765.52</v>
      </c>
      <c r="U83" s="41" t="str">
        <f t="shared" si="4"/>
        <v>Prejuizo</v>
      </c>
    </row>
    <row r="84" ht="12.75" customHeight="1">
      <c r="A84" s="8">
        <v>1.6087481E7</v>
      </c>
      <c r="B84" s="30" t="s">
        <v>128</v>
      </c>
      <c r="C84" s="11">
        <v>139.0</v>
      </c>
      <c r="D84" s="11">
        <f t="shared" si="1"/>
        <v>111.2</v>
      </c>
      <c r="E84" s="24">
        <v>4.0</v>
      </c>
      <c r="F84" s="33">
        <f>Ocupacao_Calendario!B84*D84*31</f>
        <v>2344.096</v>
      </c>
      <c r="G84" s="33">
        <f>Ocupacao_Calendario!C84*D84*28</f>
        <v>2272.928</v>
      </c>
      <c r="H84" s="33">
        <f>Ocupacao_Calendario!D84*D84*31</f>
        <v>1930.432</v>
      </c>
      <c r="I84" s="33">
        <f>Ocupacao_Calendario!E84*D84*30</f>
        <v>1567.92</v>
      </c>
      <c r="J84" s="33">
        <f>Ocupacao_Calendario!F84*D84*31</f>
        <v>1999.376</v>
      </c>
      <c r="K84" s="33">
        <f>Ocupacao_Calendario!G84*D84*30</f>
        <v>2768.88</v>
      </c>
      <c r="L84" s="33">
        <f>Ocupacao_Calendario!H84*D84*31</f>
        <v>2688.816</v>
      </c>
      <c r="M84" s="33">
        <f>Ocupacao_Calendario!I84*D84*31</f>
        <v>3309.312</v>
      </c>
      <c r="N84" s="33">
        <f>Ocupacao_Calendario!J84*D84*30</f>
        <v>3269.28</v>
      </c>
      <c r="O84" s="33">
        <f>Ocupacao_Calendario!K84*D84*31</f>
        <v>3205.896</v>
      </c>
      <c r="P84" s="33">
        <f>Ocupacao_Calendario!L84*D84*31</f>
        <v>3378.256</v>
      </c>
      <c r="Q84" s="33">
        <f>Ocupacao_Calendario!M84*D84*31</f>
        <v>2447.512</v>
      </c>
      <c r="R84" s="33">
        <f t="shared" si="2"/>
        <v>31182.704</v>
      </c>
      <c r="S84" s="33">
        <f>IFS(E84=2,vacation_home_main_costs!$M$2,E84=3,vacation_home_main_costs!$M$3,E84=4,vacation_home_main_costs!$M$4,E84=5,vacation_home_main_costs!$M$5,E84=6,vacation_home_main_costs!$M$6)</f>
        <v>40660</v>
      </c>
      <c r="T84" s="33">
        <f t="shared" si="8"/>
        <v>-9477.296</v>
      </c>
      <c r="U84" s="41" t="str">
        <f t="shared" si="4"/>
        <v>Prejuizo</v>
      </c>
    </row>
    <row r="85" ht="12.75" customHeight="1">
      <c r="A85" s="8">
        <v>5252947.0</v>
      </c>
      <c r="B85" s="30" t="s">
        <v>129</v>
      </c>
      <c r="C85" s="11">
        <v>75.0</v>
      </c>
      <c r="D85" s="11">
        <f t="shared" si="1"/>
        <v>60</v>
      </c>
      <c r="E85" s="24">
        <v>3.0</v>
      </c>
      <c r="F85" s="33">
        <f>Ocupacao_Calendario!B85*D85*31</f>
        <v>1655.4</v>
      </c>
      <c r="G85" s="33">
        <f>Ocupacao_Calendario!C85*D85*28</f>
        <v>1461.6</v>
      </c>
      <c r="H85" s="33">
        <f>Ocupacao_Calendario!D85*D85*31</f>
        <v>799.8</v>
      </c>
      <c r="I85" s="33">
        <f>Ocupacao_Calendario!E85*D85*30</f>
        <v>1116</v>
      </c>
      <c r="J85" s="33">
        <f>Ocupacao_Calendario!F85*D85*31</f>
        <v>762.6</v>
      </c>
      <c r="K85" s="33">
        <f>Ocupacao_Calendario!G85*D85*30</f>
        <v>1260</v>
      </c>
      <c r="L85" s="33">
        <f>Ocupacao_Calendario!H85*D85*31</f>
        <v>1357.8</v>
      </c>
      <c r="M85" s="33">
        <f>Ocupacao_Calendario!I85*D85*31</f>
        <v>1599.6</v>
      </c>
      <c r="N85" s="33">
        <f>Ocupacao_Calendario!J85*D85*30</f>
        <v>1548</v>
      </c>
      <c r="O85" s="33">
        <f>Ocupacao_Calendario!K85*D85*31</f>
        <v>1599.6</v>
      </c>
      <c r="P85" s="33">
        <f>Ocupacao_Calendario!L85*D85*31</f>
        <v>1692.6</v>
      </c>
      <c r="Q85" s="33">
        <f>Ocupacao_Calendario!M85*D85*31</f>
        <v>1636.8</v>
      </c>
      <c r="R85" s="33">
        <f t="shared" si="2"/>
        <v>16489.8</v>
      </c>
      <c r="S85" s="33">
        <f>IFS(E85=2,vacation_home_main_costs!$M$2,E85=3,vacation_home_main_costs!$M$3,E85=4,vacation_home_main_costs!$M$4,E85=5,vacation_home_main_costs!$M$5,E85=6,vacation_home_main_costs!$M$6)</f>
        <v>34800</v>
      </c>
      <c r="T85" s="33">
        <f t="shared" si="8"/>
        <v>-18310.2</v>
      </c>
      <c r="U85" s="41" t="str">
        <f t="shared" si="4"/>
        <v>Prejuizo</v>
      </c>
    </row>
    <row r="86" ht="12.75" customHeight="1">
      <c r="A86" s="8">
        <v>3.0255205E7</v>
      </c>
      <c r="B86" s="30" t="s">
        <v>130</v>
      </c>
      <c r="C86" s="11">
        <v>65.0</v>
      </c>
      <c r="D86" s="11">
        <f t="shared" si="1"/>
        <v>52</v>
      </c>
      <c r="E86" s="24">
        <v>1.0</v>
      </c>
      <c r="F86" s="33">
        <f>Ocupacao_Calendario!B86*D86*31</f>
        <v>1112.28</v>
      </c>
      <c r="G86" s="33">
        <f>Ocupacao_Calendario!C86*D86*28</f>
        <v>1456</v>
      </c>
      <c r="H86" s="33">
        <f>Ocupacao_Calendario!D86*D86*31</f>
        <v>709.28</v>
      </c>
      <c r="I86" s="33">
        <f>Ocupacao_Calendario!E86*D86*30</f>
        <v>811.2</v>
      </c>
      <c r="J86" s="33">
        <f>Ocupacao_Calendario!F86*D86*31</f>
        <v>934.96</v>
      </c>
      <c r="K86" s="33">
        <f>Ocupacao_Calendario!G86*D86*30</f>
        <v>1435.2</v>
      </c>
      <c r="L86" s="33">
        <f>Ocupacao_Calendario!H86*D86*31</f>
        <v>1321.84</v>
      </c>
      <c r="M86" s="33">
        <f>Ocupacao_Calendario!I86*D86*31</f>
        <v>1257.36</v>
      </c>
      <c r="N86" s="33">
        <f>Ocupacao_Calendario!J86*D86*30</f>
        <v>1279.2</v>
      </c>
      <c r="O86" s="33">
        <f>Ocupacao_Calendario!K86*D86*31</f>
        <v>1257.36</v>
      </c>
      <c r="P86" s="33">
        <f>Ocupacao_Calendario!L86*D86*31</f>
        <v>1499.16</v>
      </c>
      <c r="Q86" s="33">
        <f>Ocupacao_Calendario!M86*D86*31</f>
        <v>1321.84</v>
      </c>
      <c r="R86" s="33">
        <f t="shared" si="2"/>
        <v>14395.68</v>
      </c>
      <c r="S86" s="37" t="str">
        <f>IFS(E86=2,vacation_home_main_costs!$M$2,E86=3,vacation_home_main_costs!$M$3,E86=4,vacation_home_main_costs!$M$4,E86=5,vacation_home_main_costs!$M$5,E86=6,vacation_home_main_costs!$M$6)</f>
        <v>#N/A</v>
      </c>
      <c r="T86" s="38" t="s">
        <v>55</v>
      </c>
      <c r="U86" s="41" t="str">
        <f t="shared" si="4"/>
        <v>Lucro</v>
      </c>
    </row>
    <row r="87" ht="12.75" customHeight="1">
      <c r="A87" s="8">
        <v>644892.0</v>
      </c>
      <c r="B87" s="30" t="s">
        <v>131</v>
      </c>
      <c r="C87" s="11">
        <v>69.0</v>
      </c>
      <c r="D87" s="11">
        <f t="shared" si="1"/>
        <v>55.2</v>
      </c>
      <c r="E87" s="24">
        <v>4.0</v>
      </c>
      <c r="F87" s="33">
        <f>Ocupacao_Calendario!B87*D87*31</f>
        <v>1232.064</v>
      </c>
      <c r="G87" s="33">
        <f>Ocupacao_Calendario!C87*D87*28</f>
        <v>1174.656</v>
      </c>
      <c r="H87" s="33">
        <f>Ocupacao_Calendario!D87*D87*31</f>
        <v>1351.848</v>
      </c>
      <c r="I87" s="33">
        <f>Ocupacao_Calendario!E87*D87*30</f>
        <v>993.6</v>
      </c>
      <c r="J87" s="33">
        <f>Ocupacao_Calendario!F87*D87*31</f>
        <v>667.368</v>
      </c>
      <c r="K87" s="33">
        <f>Ocupacao_Calendario!G87*D87*30</f>
        <v>1076.4</v>
      </c>
      <c r="L87" s="33">
        <f>Ocupacao_Calendario!H87*D87*31</f>
        <v>1232.064</v>
      </c>
      <c r="M87" s="33">
        <f>Ocupacao_Calendario!I87*D87*31</f>
        <v>1437.408</v>
      </c>
      <c r="N87" s="33">
        <f>Ocupacao_Calendario!J87*D87*30</f>
        <v>1391.04</v>
      </c>
      <c r="O87" s="33">
        <f>Ocupacao_Calendario!K87*D87*31</f>
        <v>1386.072</v>
      </c>
      <c r="P87" s="33">
        <f>Ocupacao_Calendario!L87*D87*31</f>
        <v>1266.288</v>
      </c>
      <c r="Q87" s="33">
        <f>Ocupacao_Calendario!M87*D87*31</f>
        <v>1642.752</v>
      </c>
      <c r="R87" s="33">
        <f t="shared" si="2"/>
        <v>14851.56</v>
      </c>
      <c r="S87" s="33">
        <f>IFS(E87=2,vacation_home_main_costs!$M$2,E87=3,vacation_home_main_costs!$M$3,E87=4,vacation_home_main_costs!$M$4,E87=5,vacation_home_main_costs!$M$5,E87=6,vacation_home_main_costs!$M$6)</f>
        <v>40660</v>
      </c>
      <c r="T87" s="33">
        <f>R87-S87</f>
        <v>-25808.44</v>
      </c>
      <c r="U87" s="41" t="str">
        <f t="shared" si="4"/>
        <v>Prejuizo</v>
      </c>
    </row>
    <row r="88" ht="12.75" customHeight="1">
      <c r="A88" s="8">
        <v>1.7653174E7</v>
      </c>
      <c r="B88" s="30" t="s">
        <v>132</v>
      </c>
      <c r="C88" s="11">
        <v>199.0</v>
      </c>
      <c r="D88" s="11">
        <f t="shared" si="1"/>
        <v>159.2</v>
      </c>
      <c r="E88" s="24">
        <v>7.0</v>
      </c>
      <c r="F88" s="33">
        <f>Ocupacao_Calendario!B88*D88*31</f>
        <v>3306.584</v>
      </c>
      <c r="G88" s="33">
        <f>Ocupacao_Calendario!C88*D88*28</f>
        <v>3967.264</v>
      </c>
      <c r="H88" s="33">
        <f>Ocupacao_Calendario!D88*D88*31</f>
        <v>3602.696</v>
      </c>
      <c r="I88" s="33">
        <f>Ocupacao_Calendario!E88*D88*30</f>
        <v>3773.04</v>
      </c>
      <c r="J88" s="33">
        <f>Ocupacao_Calendario!F88*D88*31</f>
        <v>2368.896</v>
      </c>
      <c r="K88" s="33">
        <f>Ocupacao_Calendario!G88*D88*30</f>
        <v>3725.28</v>
      </c>
      <c r="L88" s="33">
        <f>Ocupacao_Calendario!H88*D88*31</f>
        <v>3701.4</v>
      </c>
      <c r="M88" s="33">
        <f>Ocupacao_Calendario!I88*D88*31</f>
        <v>4096.216</v>
      </c>
      <c r="N88" s="33">
        <f>Ocupacao_Calendario!J88*D88*30</f>
        <v>4393.92</v>
      </c>
      <c r="O88" s="33">
        <f>Ocupacao_Calendario!K88*D88*31</f>
        <v>4885.848</v>
      </c>
      <c r="P88" s="33">
        <f>Ocupacao_Calendario!L88*D88*31</f>
        <v>3800.104</v>
      </c>
      <c r="Q88" s="33">
        <f>Ocupacao_Calendario!M88*D88*31</f>
        <v>4885.848</v>
      </c>
      <c r="R88" s="33">
        <f t="shared" si="2"/>
        <v>46507.096</v>
      </c>
      <c r="S88" s="37" t="str">
        <f>IFS(E88=2,vacation_home_main_costs!$M$2,E88=3,vacation_home_main_costs!$M$3,E88=4,vacation_home_main_costs!$M$4,E88=5,vacation_home_main_costs!$M$5,E88=6,vacation_home_main_costs!$M$6)</f>
        <v>#N/A</v>
      </c>
      <c r="T88" s="38" t="s">
        <v>55</v>
      </c>
      <c r="U88" s="41" t="str">
        <f t="shared" si="4"/>
        <v>Lucro</v>
      </c>
    </row>
    <row r="89" ht="12.75" customHeight="1">
      <c r="A89" s="8">
        <v>2.3915896E7</v>
      </c>
      <c r="B89" s="30" t="s">
        <v>133</v>
      </c>
      <c r="C89" s="11">
        <v>112.0</v>
      </c>
      <c r="D89" s="11">
        <f t="shared" si="1"/>
        <v>89.6</v>
      </c>
      <c r="E89" s="24">
        <v>2.0</v>
      </c>
      <c r="F89" s="33">
        <f>Ocupacao_Calendario!B89*D89*31</f>
        <v>1694.336</v>
      </c>
      <c r="G89" s="33">
        <f>Ocupacao_Calendario!C89*D89*28</f>
        <v>1705.984</v>
      </c>
      <c r="H89" s="33">
        <f>Ocupacao_Calendario!D89*D89*31</f>
        <v>1222.144</v>
      </c>
      <c r="I89" s="33">
        <f>Ocupacao_Calendario!E89*D89*30</f>
        <v>1774.08</v>
      </c>
      <c r="J89" s="33">
        <f>Ocupacao_Calendario!F89*D89*31</f>
        <v>1833.216</v>
      </c>
      <c r="K89" s="33">
        <f>Ocupacao_Calendario!G89*D89*30</f>
        <v>2634.24</v>
      </c>
      <c r="L89" s="33">
        <f>Ocupacao_Calendario!H89*D89*31</f>
        <v>2333.184</v>
      </c>
      <c r="M89" s="33">
        <f>Ocupacao_Calendario!I89*D89*31</f>
        <v>2249.856</v>
      </c>
      <c r="N89" s="33">
        <f>Ocupacao_Calendario!J89*D89*30</f>
        <v>2553.6</v>
      </c>
      <c r="O89" s="33">
        <f>Ocupacao_Calendario!K89*D89*31</f>
        <v>2333.184</v>
      </c>
      <c r="P89" s="33">
        <f>Ocupacao_Calendario!L89*D89*31</f>
        <v>2583.168</v>
      </c>
      <c r="Q89" s="33">
        <f>Ocupacao_Calendario!M89*D89*31</f>
        <v>2694.272</v>
      </c>
      <c r="R89" s="33">
        <f t="shared" si="2"/>
        <v>25611.264</v>
      </c>
      <c r="S89" s="33">
        <f>IFS(E89=2,vacation_home_main_costs!$M$2,E89=3,vacation_home_main_costs!$M$3,E89=4,vacation_home_main_costs!$M$4,E89=5,vacation_home_main_costs!$M$5,E89=6,vacation_home_main_costs!$M$6)</f>
        <v>31100</v>
      </c>
      <c r="T89" s="33">
        <f t="shared" ref="T89:T92" si="9">R89-S89</f>
        <v>-5488.736</v>
      </c>
      <c r="U89" s="41" t="str">
        <f t="shared" si="4"/>
        <v>Prejuizo</v>
      </c>
    </row>
    <row r="90" ht="12.75" customHeight="1">
      <c r="A90" s="8">
        <v>1.9952053E7</v>
      </c>
      <c r="B90" s="30" t="s">
        <v>134</v>
      </c>
      <c r="C90" s="11">
        <v>249.0</v>
      </c>
      <c r="D90" s="11">
        <f t="shared" si="1"/>
        <v>199.2</v>
      </c>
      <c r="E90" s="24">
        <v>5.0</v>
      </c>
      <c r="F90" s="33">
        <f>Ocupacao_Calendario!B90*D90*31</f>
        <v>5866.44</v>
      </c>
      <c r="G90" s="33">
        <f>Ocupacao_Calendario!C90*D90*28</f>
        <v>5075.616</v>
      </c>
      <c r="H90" s="33">
        <f>Ocupacao_Calendario!D90*D90*31</f>
        <v>3396.36</v>
      </c>
      <c r="I90" s="33">
        <f>Ocupacao_Calendario!E90*D90*30</f>
        <v>4003.92</v>
      </c>
      <c r="J90" s="33">
        <f>Ocupacao_Calendario!F90*D90*31</f>
        <v>3643.368</v>
      </c>
      <c r="K90" s="33">
        <f>Ocupacao_Calendario!G90*D90*30</f>
        <v>4362.48</v>
      </c>
      <c r="L90" s="33">
        <f>Ocupacao_Calendario!H90*D90*31</f>
        <v>6113.448</v>
      </c>
      <c r="M90" s="33">
        <f>Ocupacao_Calendario!I90*D90*31</f>
        <v>5125.416</v>
      </c>
      <c r="N90" s="33">
        <f>Ocupacao_Calendario!J90*D90*30</f>
        <v>4601.52</v>
      </c>
      <c r="O90" s="33">
        <f>Ocupacao_Calendario!K90*D90*31</f>
        <v>6051.696</v>
      </c>
      <c r="P90" s="33">
        <f>Ocupacao_Calendario!L90*D90*31</f>
        <v>5557.68</v>
      </c>
      <c r="Q90" s="33">
        <f>Ocupacao_Calendario!M90*D90*31</f>
        <v>6051.696</v>
      </c>
      <c r="R90" s="33">
        <f t="shared" si="2"/>
        <v>59849.64</v>
      </c>
      <c r="S90" s="33">
        <f>IFS(E90=2,vacation_home_main_costs!$M$2,E90=3,vacation_home_main_costs!$M$3,E90=4,vacation_home_main_costs!$M$4,E90=5,vacation_home_main_costs!$M$5,E90=6,vacation_home_main_costs!$M$6)</f>
        <v>45400</v>
      </c>
      <c r="T90" s="33">
        <f t="shared" si="9"/>
        <v>14449.64</v>
      </c>
      <c r="U90" s="41" t="str">
        <f t="shared" si="4"/>
        <v>Lucro</v>
      </c>
    </row>
    <row r="91" ht="12.75" customHeight="1">
      <c r="A91" s="8">
        <v>2.2656435E7</v>
      </c>
      <c r="B91" s="30" t="s">
        <v>135</v>
      </c>
      <c r="C91" s="11">
        <v>98.0</v>
      </c>
      <c r="D91" s="11">
        <f t="shared" si="1"/>
        <v>78.4</v>
      </c>
      <c r="E91" s="24">
        <v>4.0</v>
      </c>
      <c r="F91" s="33">
        <f>Ocupacao_Calendario!B91*D91*31</f>
        <v>1531.152</v>
      </c>
      <c r="G91" s="33">
        <f>Ocupacao_Calendario!C91*D91*28</f>
        <v>2107.392</v>
      </c>
      <c r="H91" s="33">
        <f>Ocupacao_Calendario!D91*D91*31</f>
        <v>2041.536</v>
      </c>
      <c r="I91" s="33">
        <f>Ocupacao_Calendario!E91*D91*30</f>
        <v>1270.08</v>
      </c>
      <c r="J91" s="33">
        <f>Ocupacao_Calendario!F91*D91*31</f>
        <v>1701.28</v>
      </c>
      <c r="K91" s="33">
        <f>Ocupacao_Calendario!G91*D91*30</f>
        <v>2046.24</v>
      </c>
      <c r="L91" s="33">
        <f>Ocupacao_Calendario!H91*D91*31</f>
        <v>2430.4</v>
      </c>
      <c r="M91" s="33">
        <f>Ocupacao_Calendario!I91*D91*31</f>
        <v>1749.888</v>
      </c>
      <c r="N91" s="33">
        <f>Ocupacao_Calendario!J91*D91*30</f>
        <v>2140.32</v>
      </c>
      <c r="O91" s="33">
        <f>Ocupacao_Calendario!K91*D91*31</f>
        <v>2430.4</v>
      </c>
      <c r="P91" s="33">
        <f>Ocupacao_Calendario!L91*D91*31</f>
        <v>2381.792</v>
      </c>
      <c r="Q91" s="33">
        <f>Ocupacao_Calendario!M91*D91*31</f>
        <v>2163.056</v>
      </c>
      <c r="R91" s="33">
        <f t="shared" si="2"/>
        <v>23993.536</v>
      </c>
      <c r="S91" s="33">
        <f>IFS(E91=2,vacation_home_main_costs!$M$2,E91=3,vacation_home_main_costs!$M$3,E91=4,vacation_home_main_costs!$M$4,E91=5,vacation_home_main_costs!$M$5,E91=6,vacation_home_main_costs!$M$6)</f>
        <v>40660</v>
      </c>
      <c r="T91" s="33">
        <f t="shared" si="9"/>
        <v>-16666.464</v>
      </c>
      <c r="U91" s="41" t="str">
        <f t="shared" si="4"/>
        <v>Prejuizo</v>
      </c>
    </row>
    <row r="92" ht="12.75" customHeight="1">
      <c r="A92" s="8">
        <v>2.5550638E7</v>
      </c>
      <c r="B92" s="30" t="s">
        <v>136</v>
      </c>
      <c r="C92" s="11">
        <v>99.0</v>
      </c>
      <c r="D92" s="11">
        <f t="shared" si="1"/>
        <v>79.2</v>
      </c>
      <c r="E92" s="24">
        <v>2.0</v>
      </c>
      <c r="F92" s="33">
        <f>Ocupacao_Calendario!B92*D92*31</f>
        <v>2381.544</v>
      </c>
      <c r="G92" s="33">
        <f>Ocupacao_Calendario!C92*D92*28</f>
        <v>1574.496</v>
      </c>
      <c r="H92" s="33">
        <f>Ocupacao_Calendario!D92*D92*31</f>
        <v>1571.328</v>
      </c>
      <c r="I92" s="33">
        <f>Ocupacao_Calendario!E92*D92*30</f>
        <v>1330.56</v>
      </c>
      <c r="J92" s="33">
        <f>Ocupacao_Calendario!F92*D92*31</f>
        <v>1620.432</v>
      </c>
      <c r="K92" s="33">
        <f>Ocupacao_Calendario!G92*D92*30</f>
        <v>1877.04</v>
      </c>
      <c r="L92" s="33">
        <f>Ocupacao_Calendario!H92*D92*31</f>
        <v>1890.504</v>
      </c>
      <c r="M92" s="33">
        <f>Ocupacao_Calendario!I92*D92*31</f>
        <v>2307.888</v>
      </c>
      <c r="N92" s="33">
        <f>Ocupacao_Calendario!J92*D92*30</f>
        <v>2114.64</v>
      </c>
      <c r="O92" s="33">
        <f>Ocupacao_Calendario!K92*D92*31</f>
        <v>1767.744</v>
      </c>
      <c r="P92" s="33">
        <f>Ocupacao_Calendario!L92*D92*31</f>
        <v>2086.92</v>
      </c>
      <c r="Q92" s="33">
        <f>Ocupacao_Calendario!M92*D92*31</f>
        <v>2430.648</v>
      </c>
      <c r="R92" s="33">
        <f t="shared" si="2"/>
        <v>22953.744</v>
      </c>
      <c r="S92" s="33">
        <f>IFS(E92=2,vacation_home_main_costs!$M$2,E92=3,vacation_home_main_costs!$M$3,E92=4,vacation_home_main_costs!$M$4,E92=5,vacation_home_main_costs!$M$5,E92=6,vacation_home_main_costs!$M$6)</f>
        <v>31100</v>
      </c>
      <c r="T92" s="33">
        <f t="shared" si="9"/>
        <v>-8146.256</v>
      </c>
      <c r="U92" s="41" t="str">
        <f t="shared" si="4"/>
        <v>Prejuizo</v>
      </c>
    </row>
    <row r="93" ht="12.75" customHeight="1">
      <c r="A93" s="8">
        <v>2.8891005E7</v>
      </c>
      <c r="B93" s="30" t="s">
        <v>137</v>
      </c>
      <c r="C93" s="11">
        <v>60.0</v>
      </c>
      <c r="D93" s="11">
        <f t="shared" si="1"/>
        <v>48</v>
      </c>
      <c r="E93" s="24">
        <v>1.0</v>
      </c>
      <c r="F93" s="33">
        <f>Ocupacao_Calendario!B93*D93*31</f>
        <v>967.2</v>
      </c>
      <c r="G93" s="33">
        <f>Ocupacao_Calendario!C93*D93*28</f>
        <v>1182.72</v>
      </c>
      <c r="H93" s="33">
        <f>Ocupacao_Calendario!D93*D93*31</f>
        <v>1220.16</v>
      </c>
      <c r="I93" s="33">
        <f>Ocupacao_Calendario!E93*D93*30</f>
        <v>1209.6</v>
      </c>
      <c r="J93" s="33">
        <f>Ocupacao_Calendario!F93*D93*31</f>
        <v>624.96</v>
      </c>
      <c r="K93" s="33">
        <f>Ocupacao_Calendario!G93*D93*30</f>
        <v>1051.2</v>
      </c>
      <c r="L93" s="33">
        <f>Ocupacao_Calendario!H93*D93*31</f>
        <v>1175.52</v>
      </c>
      <c r="M93" s="33">
        <f>Ocupacao_Calendario!I93*D93*31</f>
        <v>1443.36</v>
      </c>
      <c r="N93" s="33">
        <f>Ocupacao_Calendario!J93*D93*30</f>
        <v>1396.8</v>
      </c>
      <c r="O93" s="33">
        <f>Ocupacao_Calendario!K93*D93*31</f>
        <v>1473.12</v>
      </c>
      <c r="P93" s="33">
        <f>Ocupacao_Calendario!L93*D93*31</f>
        <v>1220.16</v>
      </c>
      <c r="Q93" s="33">
        <f>Ocupacao_Calendario!M93*D93*31</f>
        <v>1026.72</v>
      </c>
      <c r="R93" s="33">
        <f t="shared" si="2"/>
        <v>13991.52</v>
      </c>
      <c r="S93" s="37" t="str">
        <f>IFS(E93=2,vacation_home_main_costs!$M$2,E93=3,vacation_home_main_costs!$M$3,E93=4,vacation_home_main_costs!$M$4,E93=5,vacation_home_main_costs!$M$5,E93=6,vacation_home_main_costs!$M$6)</f>
        <v>#N/A</v>
      </c>
      <c r="T93" s="38" t="s">
        <v>55</v>
      </c>
      <c r="U93" s="41" t="str">
        <f t="shared" si="4"/>
        <v>Lucro</v>
      </c>
    </row>
    <row r="94" ht="12.75" customHeight="1">
      <c r="A94" s="8">
        <v>1734922.0</v>
      </c>
      <c r="B94" s="30" t="s">
        <v>138</v>
      </c>
      <c r="C94" s="11">
        <v>71.0</v>
      </c>
      <c r="D94" s="11">
        <f t="shared" si="1"/>
        <v>56.8</v>
      </c>
      <c r="E94" s="24">
        <v>3.0</v>
      </c>
      <c r="F94" s="33">
        <f>Ocupacao_Calendario!B94*D94*31</f>
        <v>1126.912</v>
      </c>
      <c r="G94" s="33">
        <f>Ocupacao_Calendario!C94*D94*28</f>
        <v>1335.936</v>
      </c>
      <c r="H94" s="33">
        <f>Ocupacao_Calendario!D94*D94*31</f>
        <v>1162.128</v>
      </c>
      <c r="I94" s="33">
        <f>Ocupacao_Calendario!E94*D94*30</f>
        <v>1005.36</v>
      </c>
      <c r="J94" s="33">
        <f>Ocupacao_Calendario!F94*D94*31</f>
        <v>1038.872</v>
      </c>
      <c r="K94" s="33">
        <f>Ocupacao_Calendario!G94*D94*30</f>
        <v>1618.8</v>
      </c>
      <c r="L94" s="33">
        <f>Ocupacao_Calendario!H94*D94*31</f>
        <v>1232.56</v>
      </c>
      <c r="M94" s="33">
        <f>Ocupacao_Calendario!I94*D94*31</f>
        <v>1584.72</v>
      </c>
      <c r="N94" s="33">
        <f>Ocupacao_Calendario!J94*D94*30</f>
        <v>1669.92</v>
      </c>
      <c r="O94" s="33">
        <f>Ocupacao_Calendario!K94*D94*31</f>
        <v>1461.464</v>
      </c>
      <c r="P94" s="33">
        <f>Ocupacao_Calendario!L94*D94*31</f>
        <v>1549.504</v>
      </c>
      <c r="Q94" s="33">
        <f>Ocupacao_Calendario!M94*D94*31</f>
        <v>1373.424</v>
      </c>
      <c r="R94" s="33">
        <f t="shared" si="2"/>
        <v>16159.6</v>
      </c>
      <c r="S94" s="33">
        <f>IFS(E94=2,vacation_home_main_costs!$M$2,E94=3,vacation_home_main_costs!$M$3,E94=4,vacation_home_main_costs!$M$4,E94=5,vacation_home_main_costs!$M$5,E94=6,vacation_home_main_costs!$M$6)</f>
        <v>34800</v>
      </c>
      <c r="T94" s="33">
        <f t="shared" ref="T94:T100" si="10">R94-S94</f>
        <v>-18640.4</v>
      </c>
      <c r="U94" s="41" t="str">
        <f t="shared" si="4"/>
        <v>Prejuizo</v>
      </c>
    </row>
    <row r="95" ht="12.75" customHeight="1">
      <c r="A95" s="8">
        <v>3.0443579E7</v>
      </c>
      <c r="B95" s="30" t="s">
        <v>139</v>
      </c>
      <c r="C95" s="11">
        <v>119.0</v>
      </c>
      <c r="D95" s="11">
        <f t="shared" si="1"/>
        <v>95.2</v>
      </c>
      <c r="E95" s="24">
        <v>4.0</v>
      </c>
      <c r="F95" s="33">
        <f>Ocupacao_Calendario!B95*D95*31</f>
        <v>2213.4</v>
      </c>
      <c r="G95" s="33">
        <f>Ocupacao_Calendario!C95*D95*28</f>
        <v>2159.136</v>
      </c>
      <c r="H95" s="33">
        <f>Ocupacao_Calendario!D95*D95*31</f>
        <v>2154.376</v>
      </c>
      <c r="I95" s="33">
        <f>Ocupacao_Calendario!E95*D95*30</f>
        <v>1599.36</v>
      </c>
      <c r="J95" s="33">
        <f>Ocupacao_Calendario!F95*D95*31</f>
        <v>2360.96</v>
      </c>
      <c r="K95" s="33">
        <f>Ocupacao_Calendario!G95*D95*30</f>
        <v>2370.48</v>
      </c>
      <c r="L95" s="33">
        <f>Ocupacao_Calendario!H95*D95*31</f>
        <v>2213.4</v>
      </c>
      <c r="M95" s="33">
        <f>Ocupacao_Calendario!I95*D95*31</f>
        <v>2685.592</v>
      </c>
      <c r="N95" s="33">
        <f>Ocupacao_Calendario!J95*D95*30</f>
        <v>2313.36</v>
      </c>
      <c r="O95" s="33">
        <f>Ocupacao_Calendario!K95*D95*31</f>
        <v>2095.352</v>
      </c>
      <c r="P95" s="33">
        <f>Ocupacao_Calendario!L95*D95*31</f>
        <v>2360.96</v>
      </c>
      <c r="Q95" s="33">
        <f>Ocupacao_Calendario!M95*D95*31</f>
        <v>2508.52</v>
      </c>
      <c r="R95" s="33">
        <f t="shared" si="2"/>
        <v>27034.896</v>
      </c>
      <c r="S95" s="33">
        <f>IFS(E95=2,vacation_home_main_costs!$M$2,E95=3,vacation_home_main_costs!$M$3,E95=4,vacation_home_main_costs!$M$4,E95=5,vacation_home_main_costs!$M$5,E95=6,vacation_home_main_costs!$M$6)</f>
        <v>40660</v>
      </c>
      <c r="T95" s="33">
        <f t="shared" si="10"/>
        <v>-13625.104</v>
      </c>
      <c r="U95" s="41" t="str">
        <f t="shared" si="4"/>
        <v>Prejuizo</v>
      </c>
    </row>
    <row r="96" ht="12.75" customHeight="1">
      <c r="A96" s="8">
        <v>1.976274E7</v>
      </c>
      <c r="B96" s="30" t="s">
        <v>140</v>
      </c>
      <c r="C96" s="11">
        <v>90.0</v>
      </c>
      <c r="D96" s="11">
        <f t="shared" si="1"/>
        <v>72</v>
      </c>
      <c r="E96" s="24">
        <v>2.0</v>
      </c>
      <c r="F96" s="33">
        <f>Ocupacao_Calendario!B96*D96*31</f>
        <v>1696.32</v>
      </c>
      <c r="G96" s="33">
        <f>Ocupacao_Calendario!C96*D96*28</f>
        <v>1895.04</v>
      </c>
      <c r="H96" s="33">
        <f>Ocupacao_Calendario!D96*D96*31</f>
        <v>1316.88</v>
      </c>
      <c r="I96" s="33">
        <f>Ocupacao_Calendario!E96*D96*30</f>
        <v>1166.4</v>
      </c>
      <c r="J96" s="33">
        <f>Ocupacao_Calendario!F96*D96*31</f>
        <v>915.12</v>
      </c>
      <c r="K96" s="33">
        <f>Ocupacao_Calendario!G96*D96*30</f>
        <v>2095.2</v>
      </c>
      <c r="L96" s="33">
        <f>Ocupacao_Calendario!H96*D96*31</f>
        <v>1651.68</v>
      </c>
      <c r="M96" s="33">
        <f>Ocupacao_Calendario!I96*D96*31</f>
        <v>1629.36</v>
      </c>
      <c r="N96" s="33">
        <f>Ocupacao_Calendario!J96*D96*30</f>
        <v>2116.8</v>
      </c>
      <c r="O96" s="33">
        <f>Ocupacao_Calendario!K96*D96*31</f>
        <v>1964.16</v>
      </c>
      <c r="P96" s="33">
        <f>Ocupacao_Calendario!L96*D96*31</f>
        <v>1941.84</v>
      </c>
      <c r="Q96" s="33">
        <f>Ocupacao_Calendario!M96*D96*31</f>
        <v>1964.16</v>
      </c>
      <c r="R96" s="33">
        <f t="shared" si="2"/>
        <v>20352.96</v>
      </c>
      <c r="S96" s="33">
        <f>IFS(E96=2,vacation_home_main_costs!$M$2,E96=3,vacation_home_main_costs!$M$3,E96=4,vacation_home_main_costs!$M$4,E96=5,vacation_home_main_costs!$M$5,E96=6,vacation_home_main_costs!$M$6)</f>
        <v>31100</v>
      </c>
      <c r="T96" s="33">
        <f t="shared" si="10"/>
        <v>-10747.04</v>
      </c>
      <c r="U96" s="41" t="str">
        <f t="shared" si="4"/>
        <v>Prejuizo</v>
      </c>
    </row>
    <row r="97" ht="12.75" customHeight="1">
      <c r="A97" s="8">
        <v>1.6283846E7</v>
      </c>
      <c r="B97" s="30" t="s">
        <v>141</v>
      </c>
      <c r="C97" s="11">
        <v>125.0</v>
      </c>
      <c r="D97" s="11">
        <f t="shared" si="1"/>
        <v>100</v>
      </c>
      <c r="E97" s="24">
        <v>4.0</v>
      </c>
      <c r="F97" s="33">
        <f>Ocupacao_Calendario!B97*D97*31</f>
        <v>1984</v>
      </c>
      <c r="G97" s="33">
        <f>Ocupacao_Calendario!C97*D97*28</f>
        <v>2800</v>
      </c>
      <c r="H97" s="33">
        <f>Ocupacao_Calendario!D97*D97*31</f>
        <v>1984</v>
      </c>
      <c r="I97" s="33">
        <f>Ocupacao_Calendario!E97*D97*30</f>
        <v>2070</v>
      </c>
      <c r="J97" s="33">
        <f>Ocupacao_Calendario!F97*D97*31</f>
        <v>2139</v>
      </c>
      <c r="K97" s="33">
        <f>Ocupacao_Calendario!G97*D97*30</f>
        <v>2610</v>
      </c>
      <c r="L97" s="33">
        <f>Ocupacao_Calendario!H97*D97*31</f>
        <v>2542</v>
      </c>
      <c r="M97" s="33">
        <f>Ocupacao_Calendario!I97*D97*31</f>
        <v>2573</v>
      </c>
      <c r="N97" s="33">
        <f>Ocupacao_Calendario!J97*D97*30</f>
        <v>3000</v>
      </c>
      <c r="O97" s="33">
        <f>Ocupacao_Calendario!K97*D97*31</f>
        <v>2976</v>
      </c>
      <c r="P97" s="33">
        <f>Ocupacao_Calendario!L97*D97*31</f>
        <v>2573</v>
      </c>
      <c r="Q97" s="33">
        <f>Ocupacao_Calendario!M97*D97*31</f>
        <v>2356</v>
      </c>
      <c r="R97" s="33">
        <f t="shared" si="2"/>
        <v>29607</v>
      </c>
      <c r="S97" s="33">
        <f>IFS(E97=2,vacation_home_main_costs!$M$2,E97=3,vacation_home_main_costs!$M$3,E97=4,vacation_home_main_costs!$M$4,E97=5,vacation_home_main_costs!$M$5,E97=6,vacation_home_main_costs!$M$6)</f>
        <v>40660</v>
      </c>
      <c r="T97" s="33">
        <f t="shared" si="10"/>
        <v>-11053</v>
      </c>
      <c r="U97" s="41" t="str">
        <f t="shared" si="4"/>
        <v>Prejuizo</v>
      </c>
    </row>
    <row r="98" ht="12.75" customHeight="1">
      <c r="A98" s="8">
        <v>1569029.0</v>
      </c>
      <c r="B98" s="30" t="s">
        <v>142</v>
      </c>
      <c r="C98" s="11">
        <v>98.0</v>
      </c>
      <c r="D98" s="11">
        <f t="shared" si="1"/>
        <v>78.4</v>
      </c>
      <c r="E98" s="24">
        <v>3.0</v>
      </c>
      <c r="F98" s="33">
        <f>Ocupacao_Calendario!B98*D98*31</f>
        <v>2333.184</v>
      </c>
      <c r="G98" s="33">
        <f>Ocupacao_Calendario!C98*D98*28</f>
        <v>1822.016</v>
      </c>
      <c r="H98" s="33">
        <f>Ocupacao_Calendario!D98*D98*31</f>
        <v>1895.712</v>
      </c>
      <c r="I98" s="33">
        <f>Ocupacao_Calendario!E98*D98*30</f>
        <v>2093.28</v>
      </c>
      <c r="J98" s="33">
        <f>Ocupacao_Calendario!F98*D98*31</f>
        <v>2041.536</v>
      </c>
      <c r="K98" s="33">
        <f>Ocupacao_Calendario!G98*D98*30</f>
        <v>2281.44</v>
      </c>
      <c r="L98" s="33">
        <f>Ocupacao_Calendario!H98*D98*31</f>
        <v>2406.096</v>
      </c>
      <c r="M98" s="33">
        <f>Ocupacao_Calendario!I98*D98*31</f>
        <v>2357.488</v>
      </c>
      <c r="N98" s="33">
        <f>Ocupacao_Calendario!J98*D98*30</f>
        <v>1764</v>
      </c>
      <c r="O98" s="33">
        <f>Ocupacao_Calendario!K98*D98*31</f>
        <v>2260.272</v>
      </c>
      <c r="P98" s="33">
        <f>Ocupacao_Calendario!L98*D98*31</f>
        <v>1992.928</v>
      </c>
      <c r="Q98" s="33">
        <f>Ocupacao_Calendario!M98*D98*31</f>
        <v>2163.056</v>
      </c>
      <c r="R98" s="33">
        <f t="shared" si="2"/>
        <v>25411.008</v>
      </c>
      <c r="S98" s="33">
        <f>IFS(E98=2,vacation_home_main_costs!$M$2,E98=3,vacation_home_main_costs!$M$3,E98=4,vacation_home_main_costs!$M$4,E98=5,vacation_home_main_costs!$M$5,E98=6,vacation_home_main_costs!$M$6)</f>
        <v>34800</v>
      </c>
      <c r="T98" s="33">
        <f t="shared" si="10"/>
        <v>-9388.992</v>
      </c>
      <c r="U98" s="41" t="str">
        <f t="shared" si="4"/>
        <v>Prejuizo</v>
      </c>
    </row>
    <row r="99" ht="12.75" customHeight="1">
      <c r="A99" s="8">
        <v>1.3924071E7</v>
      </c>
      <c r="B99" s="30" t="s">
        <v>143</v>
      </c>
      <c r="C99" s="11">
        <v>129.0</v>
      </c>
      <c r="D99" s="11">
        <f t="shared" si="1"/>
        <v>103.2</v>
      </c>
      <c r="E99" s="24">
        <v>6.0</v>
      </c>
      <c r="F99" s="33">
        <f>Ocupacao_Calendario!B99*D99*31</f>
        <v>2303.424</v>
      </c>
      <c r="G99" s="33">
        <f>Ocupacao_Calendario!C99*D99*28</f>
        <v>2253.888</v>
      </c>
      <c r="H99" s="33">
        <f>Ocupacao_Calendario!D99*D99*31</f>
        <v>2335.416</v>
      </c>
      <c r="I99" s="33">
        <f>Ocupacao_Calendario!E99*D99*30</f>
        <v>2538.72</v>
      </c>
      <c r="J99" s="33">
        <f>Ocupacao_Calendario!F99*D99*31</f>
        <v>2527.368</v>
      </c>
      <c r="K99" s="33">
        <f>Ocupacao_Calendario!G99*D99*30</f>
        <v>2352.96</v>
      </c>
      <c r="L99" s="33">
        <f>Ocupacao_Calendario!H99*D99*31</f>
        <v>2975.256</v>
      </c>
      <c r="M99" s="33">
        <f>Ocupacao_Calendario!I99*D99*31</f>
        <v>3039.24</v>
      </c>
      <c r="N99" s="33">
        <f>Ocupacao_Calendario!J99*D99*30</f>
        <v>2786.4</v>
      </c>
      <c r="O99" s="33">
        <f>Ocupacao_Calendario!K99*D99*31</f>
        <v>2911.272</v>
      </c>
      <c r="P99" s="33">
        <f>Ocupacao_Calendario!L99*D99*31</f>
        <v>2879.28</v>
      </c>
      <c r="Q99" s="33">
        <f>Ocupacao_Calendario!M99*D99*31</f>
        <v>2303.424</v>
      </c>
      <c r="R99" s="33">
        <f t="shared" si="2"/>
        <v>31206.648</v>
      </c>
      <c r="S99" s="33">
        <f>IFS(E99=2,vacation_home_main_costs!$M$2,E99=3,vacation_home_main_costs!$M$3,E99=4,vacation_home_main_costs!$M$4,E99=5,vacation_home_main_costs!$M$5,E99=6,vacation_home_main_costs!$M$6)</f>
        <v>51900</v>
      </c>
      <c r="T99" s="33">
        <f t="shared" si="10"/>
        <v>-20693.352</v>
      </c>
      <c r="U99" s="41" t="str">
        <f t="shared" si="4"/>
        <v>Prejuizo</v>
      </c>
    </row>
    <row r="100" ht="12.75" customHeight="1">
      <c r="A100" s="8">
        <v>1.0659478E7</v>
      </c>
      <c r="B100" s="30" t="s">
        <v>144</v>
      </c>
      <c r="C100" s="11">
        <v>135.0</v>
      </c>
      <c r="D100" s="11">
        <f t="shared" si="1"/>
        <v>108</v>
      </c>
      <c r="E100" s="24">
        <v>4.0</v>
      </c>
      <c r="F100" s="33">
        <f>Ocupacao_Calendario!B100*D100*31</f>
        <v>2477.52</v>
      </c>
      <c r="G100" s="33">
        <f>Ocupacao_Calendario!C100*D100*28</f>
        <v>2751.84</v>
      </c>
      <c r="H100" s="33">
        <f>Ocupacao_Calendario!D100*D100*31</f>
        <v>2075.76</v>
      </c>
      <c r="I100" s="33">
        <f>Ocupacao_Calendario!E100*D100*30</f>
        <v>1587.6</v>
      </c>
      <c r="J100" s="33">
        <f>Ocupacao_Calendario!F100*D100*31</f>
        <v>1941.84</v>
      </c>
      <c r="K100" s="33">
        <f>Ocupacao_Calendario!G100*D100*30</f>
        <v>2721.6</v>
      </c>
      <c r="L100" s="33">
        <f>Ocupacao_Calendario!H100*D100*31</f>
        <v>2745.36</v>
      </c>
      <c r="M100" s="33">
        <f>Ocupacao_Calendario!I100*D100*31</f>
        <v>2879.28</v>
      </c>
      <c r="N100" s="33">
        <f>Ocupacao_Calendario!J100*D100*30</f>
        <v>2365.2</v>
      </c>
      <c r="O100" s="33">
        <f>Ocupacao_Calendario!K100*D100*31</f>
        <v>3247.56</v>
      </c>
      <c r="P100" s="33">
        <f>Ocupacao_Calendario!L100*D100*31</f>
        <v>2711.88</v>
      </c>
      <c r="Q100" s="33">
        <f>Ocupacao_Calendario!M100*D100*31</f>
        <v>2879.28</v>
      </c>
      <c r="R100" s="33">
        <f t="shared" si="2"/>
        <v>30384.72</v>
      </c>
      <c r="S100" s="33">
        <f>IFS(E100=2,vacation_home_main_costs!$M$2,E100=3,vacation_home_main_costs!$M$3,E100=4,vacation_home_main_costs!$M$4,E100=5,vacation_home_main_costs!$M$5,E100=6,vacation_home_main_costs!$M$6)</f>
        <v>40660</v>
      </c>
      <c r="T100" s="33">
        <f t="shared" si="10"/>
        <v>-10275.28</v>
      </c>
      <c r="U100" s="41" t="str">
        <f t="shared" si="4"/>
        <v>Prejuizo</v>
      </c>
    </row>
    <row r="101" ht="12.75" customHeight="1">
      <c r="A101" s="8">
        <v>2.3627216E7</v>
      </c>
      <c r="B101" s="30" t="s">
        <v>145</v>
      </c>
      <c r="C101" s="11">
        <v>50.0</v>
      </c>
      <c r="D101" s="11">
        <f t="shared" si="1"/>
        <v>40</v>
      </c>
      <c r="E101" s="24">
        <v>1.0</v>
      </c>
      <c r="F101" s="33">
        <f>Ocupacao_Calendario!B101*D101*31</f>
        <v>1202.8</v>
      </c>
      <c r="G101" s="33">
        <f>Ocupacao_Calendario!C101*D101*28</f>
        <v>817.6</v>
      </c>
      <c r="H101" s="33">
        <f>Ocupacao_Calendario!D101*D101*31</f>
        <v>917.6</v>
      </c>
      <c r="I101" s="33">
        <f>Ocupacao_Calendario!E101*D101*30</f>
        <v>1068</v>
      </c>
      <c r="J101" s="33">
        <f>Ocupacao_Calendario!F101*D101*31</f>
        <v>496</v>
      </c>
      <c r="K101" s="33">
        <f>Ocupacao_Calendario!G101*D101*30</f>
        <v>888</v>
      </c>
      <c r="L101" s="33">
        <f>Ocupacao_Calendario!H101*D101*31</f>
        <v>1054</v>
      </c>
      <c r="M101" s="33">
        <f>Ocupacao_Calendario!I101*D101*31</f>
        <v>868</v>
      </c>
      <c r="N101" s="33">
        <f>Ocupacao_Calendario!J101*D101*30</f>
        <v>1056</v>
      </c>
      <c r="O101" s="33">
        <f>Ocupacao_Calendario!K101*D101*31</f>
        <v>1029.2</v>
      </c>
      <c r="P101" s="33">
        <f>Ocupacao_Calendario!L101*D101*31</f>
        <v>1240</v>
      </c>
      <c r="Q101" s="33">
        <f>Ocupacao_Calendario!M101*D101*31</f>
        <v>843.2</v>
      </c>
      <c r="R101" s="33">
        <f t="shared" si="2"/>
        <v>11480.4</v>
      </c>
      <c r="S101" s="37" t="str">
        <f>IFS(E101=2,vacation_home_main_costs!$M$2,E101=3,vacation_home_main_costs!$M$3,E101=4,vacation_home_main_costs!$M$4,E101=5,vacation_home_main_costs!$M$5,E101=6,vacation_home_main_costs!$M$6)</f>
        <v>#N/A</v>
      </c>
      <c r="T101" s="38" t="s">
        <v>55</v>
      </c>
      <c r="U101" s="41" t="str">
        <f t="shared" si="4"/>
        <v>Lucro</v>
      </c>
    </row>
    <row r="102" ht="12.75" customHeight="1">
      <c r="A102" s="8">
        <v>2.9353224E7</v>
      </c>
      <c r="B102" s="30" t="s">
        <v>146</v>
      </c>
      <c r="C102" s="11">
        <v>281.0</v>
      </c>
      <c r="D102" s="11">
        <f t="shared" si="1"/>
        <v>224.8</v>
      </c>
      <c r="E102" s="24">
        <v>8.0</v>
      </c>
      <c r="F102" s="33">
        <f>Ocupacao_Calendario!B102*D102*31</f>
        <v>5296.288</v>
      </c>
      <c r="G102" s="33">
        <f>Ocupacao_Calendario!C102*D102*28</f>
        <v>5035.52</v>
      </c>
      <c r="H102" s="33">
        <f>Ocupacao_Calendario!D102*D102*31</f>
        <v>3275.336</v>
      </c>
      <c r="I102" s="33">
        <f>Ocupacao_Calendario!E102*D102*30</f>
        <v>4720.8</v>
      </c>
      <c r="J102" s="33">
        <f>Ocupacao_Calendario!F102*D102*31</f>
        <v>5226.6</v>
      </c>
      <c r="K102" s="33">
        <f>Ocupacao_Calendario!G102*D102*30</f>
        <v>5799.84</v>
      </c>
      <c r="L102" s="33">
        <f>Ocupacao_Calendario!H102*D102*31</f>
        <v>5853.792</v>
      </c>
      <c r="M102" s="33">
        <f>Ocupacao_Calendario!I102*D102*31</f>
        <v>6690.048</v>
      </c>
      <c r="N102" s="33">
        <f>Ocupacao_Calendario!J102*D102*30</f>
        <v>6069.6</v>
      </c>
      <c r="O102" s="33">
        <f>Ocupacao_Calendario!K102*D102*31</f>
        <v>6899.112</v>
      </c>
      <c r="P102" s="33">
        <f>Ocupacao_Calendario!L102*D102*31</f>
        <v>5226.6</v>
      </c>
      <c r="Q102" s="33">
        <f>Ocupacao_Calendario!M102*D102*31</f>
        <v>5017.536</v>
      </c>
      <c r="R102" s="33">
        <f t="shared" si="2"/>
        <v>65111.072</v>
      </c>
      <c r="S102" s="37" t="str">
        <f>IFS(E102=2,vacation_home_main_costs!$M$2,E102=3,vacation_home_main_costs!$M$3,E102=4,vacation_home_main_costs!$M$4,E102=5,vacation_home_main_costs!$M$5,E102=6,vacation_home_main_costs!$M$6)</f>
        <v>#N/A</v>
      </c>
      <c r="T102" s="38" t="s">
        <v>55</v>
      </c>
      <c r="U102" s="41" t="str">
        <f t="shared" si="4"/>
        <v>Lucro</v>
      </c>
    </row>
    <row r="103" ht="12.75" customHeight="1">
      <c r="A103" s="8">
        <v>287406.0</v>
      </c>
      <c r="B103" s="30" t="s">
        <v>147</v>
      </c>
      <c r="C103" s="11">
        <v>99.0</v>
      </c>
      <c r="D103" s="11">
        <f t="shared" si="1"/>
        <v>79.2</v>
      </c>
      <c r="E103" s="24">
        <v>3.0</v>
      </c>
      <c r="F103" s="33">
        <f>Ocupacao_Calendario!B103*D103*31</f>
        <v>1620.432</v>
      </c>
      <c r="G103" s="33">
        <f>Ocupacao_Calendario!C103*D103*28</f>
        <v>1862.784</v>
      </c>
      <c r="H103" s="33">
        <f>Ocupacao_Calendario!D103*D103*31</f>
        <v>1620.432</v>
      </c>
      <c r="I103" s="33">
        <f>Ocupacao_Calendario!E103*D103*30</f>
        <v>1140.48</v>
      </c>
      <c r="J103" s="33">
        <f>Ocupacao_Calendario!F103*D103*31</f>
        <v>1178.496</v>
      </c>
      <c r="K103" s="33">
        <f>Ocupacao_Calendario!G103*D103*30</f>
        <v>1734.48</v>
      </c>
      <c r="L103" s="33">
        <f>Ocupacao_Calendario!H103*D103*31</f>
        <v>2111.472</v>
      </c>
      <c r="M103" s="33">
        <f>Ocupacao_Calendario!I103*D103*31</f>
        <v>2307.888</v>
      </c>
      <c r="N103" s="33">
        <f>Ocupacao_Calendario!J103*D103*30</f>
        <v>1853.28</v>
      </c>
      <c r="O103" s="33">
        <f>Ocupacao_Calendario!K103*D103*31</f>
        <v>1988.712</v>
      </c>
      <c r="P103" s="33">
        <f>Ocupacao_Calendario!L103*D103*31</f>
        <v>2356.992</v>
      </c>
      <c r="Q103" s="33">
        <f>Ocupacao_Calendario!M103*D103*31</f>
        <v>1890.504</v>
      </c>
      <c r="R103" s="33">
        <f t="shared" si="2"/>
        <v>21665.952</v>
      </c>
      <c r="S103" s="33">
        <f>IFS(E103=2,vacation_home_main_costs!$M$2,E103=3,vacation_home_main_costs!$M$3,E103=4,vacation_home_main_costs!$M$4,E103=5,vacation_home_main_costs!$M$5,E103=6,vacation_home_main_costs!$M$6)</f>
        <v>34800</v>
      </c>
      <c r="T103" s="33">
        <f t="shared" ref="T103:T108" si="11">R103-S103</f>
        <v>-13134.048</v>
      </c>
      <c r="U103" s="41" t="str">
        <f t="shared" si="4"/>
        <v>Prejuizo</v>
      </c>
    </row>
    <row r="104" ht="12.75" customHeight="1">
      <c r="A104" s="8">
        <v>1.8791709E7</v>
      </c>
      <c r="B104" s="30" t="s">
        <v>148</v>
      </c>
      <c r="C104" s="11">
        <v>145.0</v>
      </c>
      <c r="D104" s="11">
        <f t="shared" si="1"/>
        <v>116</v>
      </c>
      <c r="E104" s="24">
        <v>4.0</v>
      </c>
      <c r="F104" s="33">
        <f>Ocupacao_Calendario!B104*D104*31</f>
        <v>2445.28</v>
      </c>
      <c r="G104" s="33">
        <f>Ocupacao_Calendario!C104*D104*28</f>
        <v>3183.04</v>
      </c>
      <c r="H104" s="33">
        <f>Ocupacao_Calendario!D104*D104*31</f>
        <v>2697</v>
      </c>
      <c r="I104" s="33">
        <f>Ocupacao_Calendario!E104*D104*30</f>
        <v>2540.4</v>
      </c>
      <c r="J104" s="33">
        <f>Ocupacao_Calendario!F104*D104*31</f>
        <v>2697</v>
      </c>
      <c r="K104" s="33">
        <f>Ocupacao_Calendario!G104*D104*30</f>
        <v>2436</v>
      </c>
      <c r="L104" s="33">
        <f>Ocupacao_Calendario!H104*D104*31</f>
        <v>3308.32</v>
      </c>
      <c r="M104" s="33">
        <f>Ocupacao_Calendario!I104*D104*31</f>
        <v>2984.68</v>
      </c>
      <c r="N104" s="33">
        <f>Ocupacao_Calendario!J104*D104*30</f>
        <v>2923.2</v>
      </c>
      <c r="O104" s="33">
        <f>Ocupacao_Calendario!K104*D104*31</f>
        <v>2912.76</v>
      </c>
      <c r="P104" s="33">
        <f>Ocupacao_Calendario!L104*D104*31</f>
        <v>2697</v>
      </c>
      <c r="Q104" s="33">
        <f>Ocupacao_Calendario!M104*D104*31</f>
        <v>2840.84</v>
      </c>
      <c r="R104" s="33">
        <f t="shared" si="2"/>
        <v>33665.52</v>
      </c>
      <c r="S104" s="33">
        <f>IFS(E104=2,vacation_home_main_costs!$M$2,E104=3,vacation_home_main_costs!$M$3,E104=4,vacation_home_main_costs!$M$4,E104=5,vacation_home_main_costs!$M$5,E104=6,vacation_home_main_costs!$M$6)</f>
        <v>40660</v>
      </c>
      <c r="T104" s="33">
        <f t="shared" si="11"/>
        <v>-6994.48</v>
      </c>
      <c r="U104" s="41" t="str">
        <f t="shared" si="4"/>
        <v>Prejuizo</v>
      </c>
    </row>
    <row r="105" ht="12.75" customHeight="1">
      <c r="A105" s="8">
        <v>1.7875047E7</v>
      </c>
      <c r="B105" s="30" t="s">
        <v>149</v>
      </c>
      <c r="C105" s="11">
        <v>80.0</v>
      </c>
      <c r="D105" s="11">
        <f t="shared" si="1"/>
        <v>64</v>
      </c>
      <c r="E105" s="24">
        <v>3.0</v>
      </c>
      <c r="F105" s="33">
        <f>Ocupacao_Calendario!B105*D105*31</f>
        <v>1527.68</v>
      </c>
      <c r="G105" s="33">
        <f>Ocupacao_Calendario!C105*D105*28</f>
        <v>1487.36</v>
      </c>
      <c r="H105" s="33">
        <f>Ocupacao_Calendario!D105*D105*31</f>
        <v>952.32</v>
      </c>
      <c r="I105" s="33">
        <f>Ocupacao_Calendario!E105*D105*30</f>
        <v>902.4</v>
      </c>
      <c r="J105" s="33">
        <f>Ocupacao_Calendario!F105*D105*31</f>
        <v>1071.36</v>
      </c>
      <c r="K105" s="33">
        <f>Ocupacao_Calendario!G105*D105*30</f>
        <v>1843.2</v>
      </c>
      <c r="L105" s="33">
        <f>Ocupacao_Calendario!H105*D105*31</f>
        <v>1944.32</v>
      </c>
      <c r="M105" s="33">
        <f>Ocupacao_Calendario!I105*D105*31</f>
        <v>1726.08</v>
      </c>
      <c r="N105" s="33">
        <f>Ocupacao_Calendario!J105*D105*30</f>
        <v>1574.4</v>
      </c>
      <c r="O105" s="33">
        <f>Ocupacao_Calendario!K105*D105*31</f>
        <v>1904.64</v>
      </c>
      <c r="P105" s="33">
        <f>Ocupacao_Calendario!L105*D105*31</f>
        <v>1488</v>
      </c>
      <c r="Q105" s="33">
        <f>Ocupacao_Calendario!M105*D105*31</f>
        <v>1864.96</v>
      </c>
      <c r="R105" s="33">
        <f t="shared" si="2"/>
        <v>18286.72</v>
      </c>
      <c r="S105" s="33">
        <f>IFS(E105=2,vacation_home_main_costs!$M$2,E105=3,vacation_home_main_costs!$M$3,E105=4,vacation_home_main_costs!$M$4,E105=5,vacation_home_main_costs!$M$5,E105=6,vacation_home_main_costs!$M$6)</f>
        <v>34800</v>
      </c>
      <c r="T105" s="33">
        <f t="shared" si="11"/>
        <v>-16513.28</v>
      </c>
      <c r="U105" s="41" t="str">
        <f t="shared" si="4"/>
        <v>Prejuizo</v>
      </c>
    </row>
    <row r="106" ht="12.75" customHeight="1">
      <c r="A106" s="8">
        <v>1.381199E7</v>
      </c>
      <c r="B106" s="30" t="s">
        <v>150</v>
      </c>
      <c r="C106" s="11">
        <v>75.0</v>
      </c>
      <c r="D106" s="11">
        <f t="shared" si="1"/>
        <v>60</v>
      </c>
      <c r="E106" s="24">
        <v>3.0</v>
      </c>
      <c r="F106" s="33">
        <f>Ocupacao_Calendario!B106*D106*31</f>
        <v>1804.2</v>
      </c>
      <c r="G106" s="33">
        <f>Ocupacao_Calendario!C106*D106*28</f>
        <v>1663.2</v>
      </c>
      <c r="H106" s="33">
        <f>Ocupacao_Calendario!D106*D106*31</f>
        <v>1562.4</v>
      </c>
      <c r="I106" s="33">
        <f>Ocupacao_Calendario!E106*D106*30</f>
        <v>1044</v>
      </c>
      <c r="J106" s="33">
        <f>Ocupacao_Calendario!F106*D106*31</f>
        <v>1023</v>
      </c>
      <c r="K106" s="33">
        <f>Ocupacao_Calendario!G106*D106*30</f>
        <v>1440</v>
      </c>
      <c r="L106" s="33">
        <f>Ocupacao_Calendario!H106*D106*31</f>
        <v>1860</v>
      </c>
      <c r="M106" s="33">
        <f>Ocupacao_Calendario!I106*D106*31</f>
        <v>1264.8</v>
      </c>
      <c r="N106" s="33">
        <f>Ocupacao_Calendario!J106*D106*30</f>
        <v>1728</v>
      </c>
      <c r="O106" s="33">
        <f>Ocupacao_Calendario!K106*D106*31</f>
        <v>1748.4</v>
      </c>
      <c r="P106" s="33">
        <f>Ocupacao_Calendario!L106*D106*31</f>
        <v>1395</v>
      </c>
      <c r="Q106" s="33">
        <f>Ocupacao_Calendario!M106*D106*31</f>
        <v>1674</v>
      </c>
      <c r="R106" s="33">
        <f t="shared" si="2"/>
        <v>18207</v>
      </c>
      <c r="S106" s="33">
        <f>IFS(E106=2,vacation_home_main_costs!$M$2,E106=3,vacation_home_main_costs!$M$3,E106=4,vacation_home_main_costs!$M$4,E106=5,vacation_home_main_costs!$M$5,E106=6,vacation_home_main_costs!$M$6)</f>
        <v>34800</v>
      </c>
      <c r="T106" s="33">
        <f t="shared" si="11"/>
        <v>-16593</v>
      </c>
      <c r="U106" s="41" t="str">
        <f t="shared" si="4"/>
        <v>Prejuizo</v>
      </c>
    </row>
    <row r="107" ht="12.75" customHeight="1">
      <c r="A107" s="8">
        <v>2.5297365E7</v>
      </c>
      <c r="B107" s="30" t="s">
        <v>151</v>
      </c>
      <c r="C107" s="11">
        <v>97.0</v>
      </c>
      <c r="D107" s="11">
        <f t="shared" si="1"/>
        <v>77.6</v>
      </c>
      <c r="E107" s="24">
        <v>2.0</v>
      </c>
      <c r="F107" s="33">
        <f>Ocupacao_Calendario!B107*D107*31</f>
        <v>1659.864</v>
      </c>
      <c r="G107" s="33">
        <f>Ocupacao_Calendario!C107*D107*28</f>
        <v>1868.608</v>
      </c>
      <c r="H107" s="33">
        <f>Ocupacao_Calendario!D107*D107*31</f>
        <v>1010.352</v>
      </c>
      <c r="I107" s="33">
        <f>Ocupacao_Calendario!E107*D107*30</f>
        <v>1652.88</v>
      </c>
      <c r="J107" s="33">
        <f>Ocupacao_Calendario!F107*D107*31</f>
        <v>1347.136</v>
      </c>
      <c r="K107" s="33">
        <f>Ocupacao_Calendario!G107*D107*30</f>
        <v>2141.76</v>
      </c>
      <c r="L107" s="33">
        <f>Ocupacao_Calendario!H107*D107*31</f>
        <v>1828.256</v>
      </c>
      <c r="M107" s="33">
        <f>Ocupacao_Calendario!I107*D107*31</f>
        <v>2213.152</v>
      </c>
      <c r="N107" s="33">
        <f>Ocupacao_Calendario!J107*D107*30</f>
        <v>2328</v>
      </c>
      <c r="O107" s="33">
        <f>Ocupacao_Calendario!K107*D107*31</f>
        <v>2189.096</v>
      </c>
      <c r="P107" s="33">
        <f>Ocupacao_Calendario!L107*D107*31</f>
        <v>1876.368</v>
      </c>
      <c r="Q107" s="33">
        <f>Ocupacao_Calendario!M107*D107*31</f>
        <v>1972.592</v>
      </c>
      <c r="R107" s="33">
        <f t="shared" si="2"/>
        <v>22088.064</v>
      </c>
      <c r="S107" s="33">
        <f>IFS(E107=2,vacation_home_main_costs!$M$2,E107=3,vacation_home_main_costs!$M$3,E107=4,vacation_home_main_costs!$M$4,E107=5,vacation_home_main_costs!$M$5,E107=6,vacation_home_main_costs!$M$6)</f>
        <v>31100</v>
      </c>
      <c r="T107" s="33">
        <f t="shared" si="11"/>
        <v>-9011.936</v>
      </c>
      <c r="U107" s="41" t="str">
        <f t="shared" si="4"/>
        <v>Prejuizo</v>
      </c>
    </row>
    <row r="108" ht="12.75" customHeight="1">
      <c r="A108" s="8">
        <v>3.1388226E7</v>
      </c>
      <c r="B108" s="30" t="s">
        <v>152</v>
      </c>
      <c r="C108" s="11">
        <v>149.0</v>
      </c>
      <c r="D108" s="11">
        <f t="shared" si="1"/>
        <v>119.2</v>
      </c>
      <c r="E108" s="24">
        <v>4.0</v>
      </c>
      <c r="F108" s="33">
        <f>Ocupacao_Calendario!B108*D108*31</f>
        <v>2475.784</v>
      </c>
      <c r="G108" s="33">
        <f>Ocupacao_Calendario!C108*D108*28</f>
        <v>2836.96</v>
      </c>
      <c r="H108" s="33">
        <f>Ocupacao_Calendario!D108*D108*31</f>
        <v>2180.168</v>
      </c>
      <c r="I108" s="33">
        <f>Ocupacao_Calendario!E108*D108*30</f>
        <v>3218.4</v>
      </c>
      <c r="J108" s="33">
        <f>Ocupacao_Calendario!F108*D108*31</f>
        <v>3067.016</v>
      </c>
      <c r="K108" s="33">
        <f>Ocupacao_Calendario!G108*D108*30</f>
        <v>3504.48</v>
      </c>
      <c r="L108" s="33">
        <f>Ocupacao_Calendario!H108*D108*31</f>
        <v>2956.16</v>
      </c>
      <c r="M108" s="33">
        <f>Ocupacao_Calendario!I108*D108*31</f>
        <v>2734.448</v>
      </c>
      <c r="N108" s="33">
        <f>Ocupacao_Calendario!J108*D108*30</f>
        <v>3504.48</v>
      </c>
      <c r="O108" s="33">
        <f>Ocupacao_Calendario!K108*D108*31</f>
        <v>3030.064</v>
      </c>
      <c r="P108" s="33">
        <f>Ocupacao_Calendario!L108*D108*31</f>
        <v>3103.968</v>
      </c>
      <c r="Q108" s="33">
        <f>Ocupacao_Calendario!M108*D108*31</f>
        <v>3695.2</v>
      </c>
      <c r="R108" s="33">
        <f t="shared" si="2"/>
        <v>36307.128</v>
      </c>
      <c r="S108" s="33">
        <f>IFS(E108=2,vacation_home_main_costs!$M$2,E108=3,vacation_home_main_costs!$M$3,E108=4,vacation_home_main_costs!$M$4,E108=5,vacation_home_main_costs!$M$5,E108=6,vacation_home_main_costs!$M$6)</f>
        <v>40660</v>
      </c>
      <c r="T108" s="33">
        <f t="shared" si="11"/>
        <v>-4352.872</v>
      </c>
      <c r="U108" s="41" t="str">
        <f t="shared" si="4"/>
        <v>Prejuizo</v>
      </c>
    </row>
    <row r="109" ht="12.75" customHeight="1">
      <c r="A109" s="8">
        <v>1.526941E7</v>
      </c>
      <c r="B109" s="30" t="s">
        <v>153</v>
      </c>
      <c r="C109" s="11">
        <v>135.0</v>
      </c>
      <c r="D109" s="11">
        <f t="shared" si="1"/>
        <v>108</v>
      </c>
      <c r="E109" s="24">
        <v>7.0</v>
      </c>
      <c r="F109" s="33">
        <f>Ocupacao_Calendario!B109*D109*31</f>
        <v>2946.24</v>
      </c>
      <c r="G109" s="33">
        <f>Ocupacao_Calendario!C109*D109*28</f>
        <v>2751.84</v>
      </c>
      <c r="H109" s="33">
        <f>Ocupacao_Calendario!D109*D109*31</f>
        <v>2644.92</v>
      </c>
      <c r="I109" s="33">
        <f>Ocupacao_Calendario!E109*D109*30</f>
        <v>1976.4</v>
      </c>
      <c r="J109" s="33">
        <f>Ocupacao_Calendario!F109*D109*31</f>
        <v>1908.36</v>
      </c>
      <c r="K109" s="33">
        <f>Ocupacao_Calendario!G109*D109*30</f>
        <v>2462.4</v>
      </c>
      <c r="L109" s="33">
        <f>Ocupacao_Calendario!H109*D109*31</f>
        <v>2812.32</v>
      </c>
      <c r="M109" s="33">
        <f>Ocupacao_Calendario!I109*D109*31</f>
        <v>2912.76</v>
      </c>
      <c r="N109" s="33">
        <f>Ocupacao_Calendario!J109*D109*30</f>
        <v>2818.8</v>
      </c>
      <c r="O109" s="33">
        <f>Ocupacao_Calendario!K109*D109*31</f>
        <v>2845.8</v>
      </c>
      <c r="P109" s="33">
        <f>Ocupacao_Calendario!L109*D109*31</f>
        <v>2377.08</v>
      </c>
      <c r="Q109" s="33">
        <f>Ocupacao_Calendario!M109*D109*31</f>
        <v>3013.2</v>
      </c>
      <c r="R109" s="33">
        <f t="shared" si="2"/>
        <v>31470.12</v>
      </c>
      <c r="S109" s="37" t="str">
        <f>IFS(E109=2,vacation_home_main_costs!$M$2,E109=3,vacation_home_main_costs!$M$3,E109=4,vacation_home_main_costs!$M$4,E109=5,vacation_home_main_costs!$M$5,E109=6,vacation_home_main_costs!$M$6)</f>
        <v>#N/A</v>
      </c>
      <c r="T109" s="38" t="s">
        <v>55</v>
      </c>
      <c r="U109" s="41" t="str">
        <f t="shared" si="4"/>
        <v>Lucro</v>
      </c>
    </row>
    <row r="110" ht="12.75" customHeight="1">
      <c r="A110" s="8">
        <v>1.3432035E7</v>
      </c>
      <c r="B110" s="30" t="s">
        <v>154</v>
      </c>
      <c r="C110" s="11">
        <v>115.0</v>
      </c>
      <c r="D110" s="11">
        <f t="shared" si="1"/>
        <v>92</v>
      </c>
      <c r="E110" s="24">
        <v>4.0</v>
      </c>
      <c r="F110" s="33">
        <f>Ocupacao_Calendario!B110*D110*31</f>
        <v>2680.88</v>
      </c>
      <c r="G110" s="33">
        <f>Ocupacao_Calendario!C110*D110*28</f>
        <v>2215.36</v>
      </c>
      <c r="H110" s="33">
        <f>Ocupacao_Calendario!D110*D110*31</f>
        <v>1597.12</v>
      </c>
      <c r="I110" s="33">
        <f>Ocupacao_Calendario!E110*D110*30</f>
        <v>2401.2</v>
      </c>
      <c r="J110" s="33">
        <f>Ocupacao_Calendario!F110*D110*31</f>
        <v>2253.08</v>
      </c>
      <c r="K110" s="33">
        <f>Ocupacao_Calendario!G110*D110*30</f>
        <v>1876.8</v>
      </c>
      <c r="L110" s="33">
        <f>Ocupacao_Calendario!H110*D110*31</f>
        <v>2595.32</v>
      </c>
      <c r="M110" s="33">
        <f>Ocupacao_Calendario!I110*D110*31</f>
        <v>2167.52</v>
      </c>
      <c r="N110" s="33">
        <f>Ocupacao_Calendario!J110*D110*30</f>
        <v>2290.8</v>
      </c>
      <c r="O110" s="33">
        <f>Ocupacao_Calendario!K110*D110*31</f>
        <v>2452.72</v>
      </c>
      <c r="P110" s="33">
        <f>Ocupacao_Calendario!L110*D110*31</f>
        <v>2367.16</v>
      </c>
      <c r="Q110" s="33">
        <f>Ocupacao_Calendario!M110*D110*31</f>
        <v>2053.44</v>
      </c>
      <c r="R110" s="33">
        <f t="shared" si="2"/>
        <v>26951.4</v>
      </c>
      <c r="S110" s="33">
        <f>IFS(E110=2,vacation_home_main_costs!$M$2,E110=3,vacation_home_main_costs!$M$3,E110=4,vacation_home_main_costs!$M$4,E110=5,vacation_home_main_costs!$M$5,E110=6,vacation_home_main_costs!$M$6)</f>
        <v>40660</v>
      </c>
      <c r="T110" s="33">
        <f t="shared" ref="T110:T115" si="12">R110-S110</f>
        <v>-13708.6</v>
      </c>
      <c r="U110" s="41" t="str">
        <f t="shared" si="4"/>
        <v>Prejuizo</v>
      </c>
    </row>
    <row r="111" ht="12.75" customHeight="1">
      <c r="A111" s="8">
        <v>7051769.0</v>
      </c>
      <c r="B111" s="30" t="s">
        <v>155</v>
      </c>
      <c r="C111" s="11">
        <v>125.0</v>
      </c>
      <c r="D111" s="11">
        <f t="shared" si="1"/>
        <v>100</v>
      </c>
      <c r="E111" s="24">
        <v>2.0</v>
      </c>
      <c r="F111" s="33">
        <f>Ocupacao_Calendario!B111*D111*31</f>
        <v>1984</v>
      </c>
      <c r="G111" s="33">
        <f>Ocupacao_Calendario!C111*D111*28</f>
        <v>2296</v>
      </c>
      <c r="H111" s="33">
        <f>Ocupacao_Calendario!D111*D111*31</f>
        <v>2573</v>
      </c>
      <c r="I111" s="33">
        <f>Ocupacao_Calendario!E111*D111*30</f>
        <v>2640</v>
      </c>
      <c r="J111" s="33">
        <f>Ocupacao_Calendario!F111*D111*31</f>
        <v>1178</v>
      </c>
      <c r="K111" s="33">
        <f>Ocupacao_Calendario!G111*D111*30</f>
        <v>2820</v>
      </c>
      <c r="L111" s="33">
        <f>Ocupacao_Calendario!H111*D111*31</f>
        <v>2697</v>
      </c>
      <c r="M111" s="33">
        <f>Ocupacao_Calendario!I111*D111*31</f>
        <v>2542</v>
      </c>
      <c r="N111" s="33">
        <f>Ocupacao_Calendario!J111*D111*30</f>
        <v>2850</v>
      </c>
      <c r="O111" s="33">
        <f>Ocupacao_Calendario!K111*D111*31</f>
        <v>2511</v>
      </c>
      <c r="P111" s="33">
        <f>Ocupacao_Calendario!L111*D111*31</f>
        <v>2418</v>
      </c>
      <c r="Q111" s="33">
        <f>Ocupacao_Calendario!M111*D111*31</f>
        <v>2604</v>
      </c>
      <c r="R111" s="33">
        <f t="shared" si="2"/>
        <v>29113</v>
      </c>
      <c r="S111" s="33">
        <f>IFS(E111=2,vacation_home_main_costs!$M$2,E111=3,vacation_home_main_costs!$M$3,E111=4,vacation_home_main_costs!$M$4,E111=5,vacation_home_main_costs!$M$5,E111=6,vacation_home_main_costs!$M$6)</f>
        <v>31100</v>
      </c>
      <c r="T111" s="33">
        <f t="shared" si="12"/>
        <v>-1987</v>
      </c>
      <c r="U111" s="41" t="str">
        <f t="shared" si="4"/>
        <v>Prejuizo</v>
      </c>
    </row>
    <row r="112" ht="12.75" customHeight="1">
      <c r="A112" s="8">
        <v>1.8716488E7</v>
      </c>
      <c r="B112" s="30" t="s">
        <v>156</v>
      </c>
      <c r="C112" s="11">
        <v>100.0</v>
      </c>
      <c r="D112" s="11">
        <f t="shared" si="1"/>
        <v>80</v>
      </c>
      <c r="E112" s="24">
        <v>4.0</v>
      </c>
      <c r="F112" s="33">
        <f>Ocupacao_Calendario!B112*D112*31</f>
        <v>1612</v>
      </c>
      <c r="G112" s="33">
        <f>Ocupacao_Calendario!C112*D112*28</f>
        <v>2240</v>
      </c>
      <c r="H112" s="33">
        <f>Ocupacao_Calendario!D112*D112*31</f>
        <v>1413.6</v>
      </c>
      <c r="I112" s="33">
        <f>Ocupacao_Calendario!E112*D112*30</f>
        <v>1848</v>
      </c>
      <c r="J112" s="33">
        <f>Ocupacao_Calendario!F112*D112*31</f>
        <v>1066.4</v>
      </c>
      <c r="K112" s="33">
        <f>Ocupacao_Calendario!G112*D112*30</f>
        <v>1824</v>
      </c>
      <c r="L112" s="33">
        <f>Ocupacao_Calendario!H112*D112*31</f>
        <v>1785.6</v>
      </c>
      <c r="M112" s="33">
        <f>Ocupacao_Calendario!I112*D112*31</f>
        <v>2182.4</v>
      </c>
      <c r="N112" s="33">
        <f>Ocupacao_Calendario!J112*D112*30</f>
        <v>2040</v>
      </c>
      <c r="O112" s="33">
        <f>Ocupacao_Calendario!K112*D112*31</f>
        <v>2008.8</v>
      </c>
      <c r="P112" s="33">
        <f>Ocupacao_Calendario!L112*D112*31</f>
        <v>2108</v>
      </c>
      <c r="Q112" s="33">
        <f>Ocupacao_Calendario!M112*D112*31</f>
        <v>2033.6</v>
      </c>
      <c r="R112" s="33">
        <f t="shared" si="2"/>
        <v>22162.4</v>
      </c>
      <c r="S112" s="33">
        <f>IFS(E112=2,vacation_home_main_costs!$M$2,E112=3,vacation_home_main_costs!$M$3,E112=4,vacation_home_main_costs!$M$4,E112=5,vacation_home_main_costs!$M$5,E112=6,vacation_home_main_costs!$M$6)</f>
        <v>40660</v>
      </c>
      <c r="T112" s="33">
        <f t="shared" si="12"/>
        <v>-18497.6</v>
      </c>
      <c r="U112" s="41" t="str">
        <f t="shared" si="4"/>
        <v>Prejuizo</v>
      </c>
    </row>
    <row r="113" ht="12.75" customHeight="1">
      <c r="A113" s="8">
        <v>1.6933178E7</v>
      </c>
      <c r="B113" s="30" t="s">
        <v>157</v>
      </c>
      <c r="C113" s="11">
        <v>85.0</v>
      </c>
      <c r="D113" s="11">
        <f t="shared" si="1"/>
        <v>68</v>
      </c>
      <c r="E113" s="24">
        <v>3.0</v>
      </c>
      <c r="F113" s="33">
        <f>Ocupacao_Calendario!B113*D113*31</f>
        <v>1707.48</v>
      </c>
      <c r="G113" s="33">
        <f>Ocupacao_Calendario!C113*D113*28</f>
        <v>1694.56</v>
      </c>
      <c r="H113" s="33">
        <f>Ocupacao_Calendario!D113*D113*31</f>
        <v>1138.32</v>
      </c>
      <c r="I113" s="33">
        <f>Ocupacao_Calendario!E113*D113*30</f>
        <v>979.2</v>
      </c>
      <c r="J113" s="33">
        <f>Ocupacao_Calendario!F113*D113*31</f>
        <v>1075.08</v>
      </c>
      <c r="K113" s="33">
        <f>Ocupacao_Calendario!G113*D113*30</f>
        <v>1387.2</v>
      </c>
      <c r="L113" s="33">
        <f>Ocupacao_Calendario!H113*D113*31</f>
        <v>2065.84</v>
      </c>
      <c r="M113" s="33">
        <f>Ocupacao_Calendario!I113*D113*31</f>
        <v>1581</v>
      </c>
      <c r="N113" s="33">
        <f>Ocupacao_Calendario!J113*D113*30</f>
        <v>1693.2</v>
      </c>
      <c r="O113" s="33">
        <f>Ocupacao_Calendario!K113*D113*31</f>
        <v>1897.2</v>
      </c>
      <c r="P113" s="33">
        <f>Ocupacao_Calendario!L113*D113*31</f>
        <v>1897.2</v>
      </c>
      <c r="Q113" s="33">
        <f>Ocupacao_Calendario!M113*D113*31</f>
        <v>1833.96</v>
      </c>
      <c r="R113" s="33">
        <f t="shared" si="2"/>
        <v>18950.24</v>
      </c>
      <c r="S113" s="33">
        <f>IFS(E113=2,vacation_home_main_costs!$M$2,E113=3,vacation_home_main_costs!$M$3,E113=4,vacation_home_main_costs!$M$4,E113=5,vacation_home_main_costs!$M$5,E113=6,vacation_home_main_costs!$M$6)</f>
        <v>34800</v>
      </c>
      <c r="T113" s="33">
        <f t="shared" si="12"/>
        <v>-15849.76</v>
      </c>
      <c r="U113" s="41" t="str">
        <f t="shared" si="4"/>
        <v>Prejuizo</v>
      </c>
    </row>
    <row r="114" ht="12.75" customHeight="1">
      <c r="A114" s="8">
        <v>1.3046652E7</v>
      </c>
      <c r="B114" s="30" t="s">
        <v>158</v>
      </c>
      <c r="C114" s="11">
        <v>79.0</v>
      </c>
      <c r="D114" s="11">
        <f t="shared" si="1"/>
        <v>63.2</v>
      </c>
      <c r="E114" s="24">
        <v>3.0</v>
      </c>
      <c r="F114" s="33">
        <f>Ocupacao_Calendario!B114*D114*31</f>
        <v>1782.872</v>
      </c>
      <c r="G114" s="33">
        <f>Ocupacao_Calendario!C114*D114*28</f>
        <v>1415.68</v>
      </c>
      <c r="H114" s="33">
        <f>Ocupacao_Calendario!D114*D114*31</f>
        <v>1136.336</v>
      </c>
      <c r="I114" s="33">
        <f>Ocupacao_Calendario!E114*D114*30</f>
        <v>872.16</v>
      </c>
      <c r="J114" s="33">
        <f>Ocupacao_Calendario!F114*D114*31</f>
        <v>862.048</v>
      </c>
      <c r="K114" s="33">
        <f>Ocupacao_Calendario!G114*D114*30</f>
        <v>1649.52</v>
      </c>
      <c r="L114" s="33">
        <f>Ocupacao_Calendario!H114*D114*31</f>
        <v>1763.28</v>
      </c>
      <c r="M114" s="33">
        <f>Ocupacao_Calendario!I114*D114*31</f>
        <v>1371.44</v>
      </c>
      <c r="N114" s="33">
        <f>Ocupacao_Calendario!J114*D114*30</f>
        <v>1839.12</v>
      </c>
      <c r="O114" s="33">
        <f>Ocupacao_Calendario!K114*D114*31</f>
        <v>1410.624</v>
      </c>
      <c r="P114" s="33">
        <f>Ocupacao_Calendario!L114*D114*31</f>
        <v>1802.464</v>
      </c>
      <c r="Q114" s="33">
        <f>Ocupacao_Calendario!M114*D114*31</f>
        <v>1391.032</v>
      </c>
      <c r="R114" s="33">
        <f t="shared" si="2"/>
        <v>17296.576</v>
      </c>
      <c r="S114" s="33">
        <f>IFS(E114=2,vacation_home_main_costs!$M$2,E114=3,vacation_home_main_costs!$M$3,E114=4,vacation_home_main_costs!$M$4,E114=5,vacation_home_main_costs!$M$5,E114=6,vacation_home_main_costs!$M$6)</f>
        <v>34800</v>
      </c>
      <c r="T114" s="33">
        <f t="shared" si="12"/>
        <v>-17503.424</v>
      </c>
      <c r="U114" s="41" t="str">
        <f t="shared" si="4"/>
        <v>Prejuizo</v>
      </c>
    </row>
    <row r="115" ht="12.75" customHeight="1">
      <c r="A115" s="8">
        <v>1.7211159E7</v>
      </c>
      <c r="B115" s="30" t="s">
        <v>159</v>
      </c>
      <c r="C115" s="11">
        <v>100.0</v>
      </c>
      <c r="D115" s="11">
        <f t="shared" si="1"/>
        <v>80</v>
      </c>
      <c r="E115" s="24">
        <v>4.0</v>
      </c>
      <c r="F115" s="33">
        <f>Ocupacao_Calendario!B115*D115*31</f>
        <v>1884.8</v>
      </c>
      <c r="G115" s="33">
        <f>Ocupacao_Calendario!C115*D115*28</f>
        <v>2195.2</v>
      </c>
      <c r="H115" s="33">
        <f>Ocupacao_Calendario!D115*D115*31</f>
        <v>1364</v>
      </c>
      <c r="I115" s="33">
        <f>Ocupacao_Calendario!E115*D115*30</f>
        <v>1776</v>
      </c>
      <c r="J115" s="33">
        <f>Ocupacao_Calendario!F115*D115*31</f>
        <v>967.2</v>
      </c>
      <c r="K115" s="33">
        <f>Ocupacao_Calendario!G115*D115*30</f>
        <v>2376</v>
      </c>
      <c r="L115" s="33">
        <f>Ocupacao_Calendario!H115*D115*31</f>
        <v>1736</v>
      </c>
      <c r="M115" s="33">
        <f>Ocupacao_Calendario!I115*D115*31</f>
        <v>2108</v>
      </c>
      <c r="N115" s="33">
        <f>Ocupacao_Calendario!J115*D115*30</f>
        <v>2088</v>
      </c>
      <c r="O115" s="33">
        <f>Ocupacao_Calendario!K115*D115*31</f>
        <v>1934.4</v>
      </c>
      <c r="P115" s="33">
        <f>Ocupacao_Calendario!L115*D115*31</f>
        <v>2132.8</v>
      </c>
      <c r="Q115" s="33">
        <f>Ocupacao_Calendario!M115*D115*31</f>
        <v>2132.8</v>
      </c>
      <c r="R115" s="33">
        <f t="shared" si="2"/>
        <v>22695.2</v>
      </c>
      <c r="S115" s="33">
        <f>IFS(E115=2,vacation_home_main_costs!$M$2,E115=3,vacation_home_main_costs!$M$3,E115=4,vacation_home_main_costs!$M$4,E115=5,vacation_home_main_costs!$M$5,E115=6,vacation_home_main_costs!$M$6)</f>
        <v>40660</v>
      </c>
      <c r="T115" s="33">
        <f t="shared" si="12"/>
        <v>-17964.8</v>
      </c>
      <c r="U115" s="41" t="str">
        <f t="shared" si="4"/>
        <v>Prejuizo</v>
      </c>
    </row>
    <row r="116" ht="12.75" customHeight="1">
      <c r="A116" s="8">
        <v>3.0132944E7</v>
      </c>
      <c r="B116" s="30" t="s">
        <v>160</v>
      </c>
      <c r="C116" s="11">
        <v>65.0</v>
      </c>
      <c r="D116" s="11">
        <f t="shared" si="1"/>
        <v>52</v>
      </c>
      <c r="E116" s="24">
        <v>1.0</v>
      </c>
      <c r="F116" s="33">
        <f>Ocupacao_Calendario!B116*D116*31</f>
        <v>1225.12</v>
      </c>
      <c r="G116" s="33">
        <f>Ocupacao_Calendario!C116*D116*28</f>
        <v>1456</v>
      </c>
      <c r="H116" s="33">
        <f>Ocupacao_Calendario!D116*D116*31</f>
        <v>1386.32</v>
      </c>
      <c r="I116" s="33">
        <f>Ocupacao_Calendario!E116*D116*30</f>
        <v>1185.6</v>
      </c>
      <c r="J116" s="33">
        <f>Ocupacao_Calendario!F116*D116*31</f>
        <v>1354.08</v>
      </c>
      <c r="K116" s="33">
        <f>Ocupacao_Calendario!G116*D116*30</f>
        <v>1528.8</v>
      </c>
      <c r="L116" s="33">
        <f>Ocupacao_Calendario!H116*D116*31</f>
        <v>1450.8</v>
      </c>
      <c r="M116" s="33">
        <f>Ocupacao_Calendario!I116*D116*31</f>
        <v>1192.88</v>
      </c>
      <c r="N116" s="33">
        <f>Ocupacao_Calendario!J116*D116*30</f>
        <v>1294.8</v>
      </c>
      <c r="O116" s="33">
        <f>Ocupacao_Calendario!K116*D116*31</f>
        <v>1563.64</v>
      </c>
      <c r="P116" s="33">
        <f>Ocupacao_Calendario!L116*D116*31</f>
        <v>1531.4</v>
      </c>
      <c r="Q116" s="33">
        <f>Ocupacao_Calendario!M116*D116*31</f>
        <v>1547.52</v>
      </c>
      <c r="R116" s="33">
        <f t="shared" si="2"/>
        <v>16716.96</v>
      </c>
      <c r="S116" s="37" t="str">
        <f>IFS(E116=2,vacation_home_main_costs!$M$2,E116=3,vacation_home_main_costs!$M$3,E116=4,vacation_home_main_costs!$M$4,E116=5,vacation_home_main_costs!$M$5,E116=6,vacation_home_main_costs!$M$6)</f>
        <v>#N/A</v>
      </c>
      <c r="T116" s="38" t="s">
        <v>55</v>
      </c>
      <c r="U116" s="41" t="str">
        <f t="shared" si="4"/>
        <v>Lucro</v>
      </c>
    </row>
    <row r="117" ht="12.75" customHeight="1">
      <c r="A117" s="8">
        <v>2.7815137E7</v>
      </c>
      <c r="B117" s="30" t="s">
        <v>161</v>
      </c>
      <c r="C117" s="11">
        <v>112.0</v>
      </c>
      <c r="D117" s="11">
        <f t="shared" si="1"/>
        <v>89.6</v>
      </c>
      <c r="E117" s="24">
        <v>5.0</v>
      </c>
      <c r="F117" s="33">
        <f>Ocupacao_Calendario!B117*D117*31</f>
        <v>2083.2</v>
      </c>
      <c r="G117" s="33">
        <f>Ocupacao_Calendario!C117*D117*28</f>
        <v>1680.896</v>
      </c>
      <c r="H117" s="33">
        <f>Ocupacao_Calendario!D117*D117*31</f>
        <v>1999.872</v>
      </c>
      <c r="I117" s="33">
        <f>Ocupacao_Calendario!E117*D117*30</f>
        <v>2096.64</v>
      </c>
      <c r="J117" s="33">
        <f>Ocupacao_Calendario!F117*D117*31</f>
        <v>1555.456</v>
      </c>
      <c r="K117" s="33">
        <f>Ocupacao_Calendario!G117*D117*30</f>
        <v>1827.84</v>
      </c>
      <c r="L117" s="33">
        <f>Ocupacao_Calendario!H117*D117*31</f>
        <v>2194.304</v>
      </c>
      <c r="M117" s="33">
        <f>Ocupacao_Calendario!I117*D117*31</f>
        <v>1944.32</v>
      </c>
      <c r="N117" s="33">
        <f>Ocupacao_Calendario!J117*D117*30</f>
        <v>2069.76</v>
      </c>
      <c r="O117" s="33">
        <f>Ocupacao_Calendario!K117*D117*31</f>
        <v>2666.496</v>
      </c>
      <c r="P117" s="33">
        <f>Ocupacao_Calendario!L117*D117*31</f>
        <v>2666.496</v>
      </c>
      <c r="Q117" s="33">
        <f>Ocupacao_Calendario!M117*D117*31</f>
        <v>1916.544</v>
      </c>
      <c r="R117" s="33">
        <f t="shared" si="2"/>
        <v>24701.824</v>
      </c>
      <c r="S117" s="33">
        <f>IFS(E117=2,vacation_home_main_costs!$M$2,E117=3,vacation_home_main_costs!$M$3,E117=4,vacation_home_main_costs!$M$4,E117=5,vacation_home_main_costs!$M$5,E117=6,vacation_home_main_costs!$M$6)</f>
        <v>45400</v>
      </c>
      <c r="T117" s="33">
        <f t="shared" ref="T117:T129" si="13">R117-S117</f>
        <v>-20698.176</v>
      </c>
      <c r="U117" s="41" t="str">
        <f t="shared" si="4"/>
        <v>Prejuizo</v>
      </c>
    </row>
    <row r="118" ht="12.75" customHeight="1">
      <c r="A118" s="8">
        <v>7843162.0</v>
      </c>
      <c r="B118" s="30" t="s">
        <v>162</v>
      </c>
      <c r="C118" s="11">
        <v>80.0</v>
      </c>
      <c r="D118" s="11">
        <f t="shared" si="1"/>
        <v>64</v>
      </c>
      <c r="E118" s="24">
        <v>3.0</v>
      </c>
      <c r="F118" s="33">
        <f>Ocupacao_Calendario!B118*D118*31</f>
        <v>1428.48</v>
      </c>
      <c r="G118" s="33">
        <f>Ocupacao_Calendario!C118*D118*28</f>
        <v>1236.48</v>
      </c>
      <c r="H118" s="33">
        <f>Ocupacao_Calendario!D118*D118*31</f>
        <v>1646.72</v>
      </c>
      <c r="I118" s="33">
        <f>Ocupacao_Calendario!E118*D118*30</f>
        <v>1305.6</v>
      </c>
      <c r="J118" s="33">
        <f>Ocupacao_Calendario!F118*D118*31</f>
        <v>853.12</v>
      </c>
      <c r="K118" s="33">
        <f>Ocupacao_Calendario!G118*D118*30</f>
        <v>1344</v>
      </c>
      <c r="L118" s="33">
        <f>Ocupacao_Calendario!H118*D118*31</f>
        <v>1964.16</v>
      </c>
      <c r="M118" s="33">
        <f>Ocupacao_Calendario!I118*D118*31</f>
        <v>1825.28</v>
      </c>
      <c r="N118" s="33">
        <f>Ocupacao_Calendario!J118*D118*30</f>
        <v>1900.8</v>
      </c>
      <c r="O118" s="33">
        <f>Ocupacao_Calendario!K118*D118*31</f>
        <v>1944.32</v>
      </c>
      <c r="P118" s="33">
        <f>Ocupacao_Calendario!L118*D118*31</f>
        <v>1845.12</v>
      </c>
      <c r="Q118" s="33">
        <f>Ocupacao_Calendario!M118*D118*31</f>
        <v>1825.28</v>
      </c>
      <c r="R118" s="33">
        <f t="shared" si="2"/>
        <v>19119.36</v>
      </c>
      <c r="S118" s="33">
        <f>IFS(E118=2,vacation_home_main_costs!$M$2,E118=3,vacation_home_main_costs!$M$3,E118=4,vacation_home_main_costs!$M$4,E118=5,vacation_home_main_costs!$M$5,E118=6,vacation_home_main_costs!$M$6)</f>
        <v>34800</v>
      </c>
      <c r="T118" s="33">
        <f t="shared" si="13"/>
        <v>-15680.64</v>
      </c>
      <c r="U118" s="41" t="str">
        <f t="shared" si="4"/>
        <v>Prejuizo</v>
      </c>
    </row>
    <row r="119" ht="12.75" customHeight="1">
      <c r="A119" s="8">
        <v>73009.0</v>
      </c>
      <c r="B119" s="30" t="s">
        <v>163</v>
      </c>
      <c r="C119" s="11">
        <v>80.0</v>
      </c>
      <c r="D119" s="11">
        <f t="shared" si="1"/>
        <v>64</v>
      </c>
      <c r="E119" s="24">
        <v>3.0</v>
      </c>
      <c r="F119" s="33">
        <f>Ocupacao_Calendario!B119*D119*31</f>
        <v>1686.4</v>
      </c>
      <c r="G119" s="33">
        <f>Ocupacao_Calendario!C119*D119*28</f>
        <v>1594.88</v>
      </c>
      <c r="H119" s="33">
        <f>Ocupacao_Calendario!D119*D119*31</f>
        <v>1428.48</v>
      </c>
      <c r="I119" s="33">
        <f>Ocupacao_Calendario!E119*D119*30</f>
        <v>1555.2</v>
      </c>
      <c r="J119" s="33">
        <f>Ocupacao_Calendario!F119*D119*31</f>
        <v>932.48</v>
      </c>
      <c r="K119" s="33">
        <f>Ocupacao_Calendario!G119*D119*30</f>
        <v>1382.4</v>
      </c>
      <c r="L119" s="33">
        <f>Ocupacao_Calendario!H119*D119*31</f>
        <v>1488</v>
      </c>
      <c r="M119" s="33">
        <f>Ocupacao_Calendario!I119*D119*31</f>
        <v>1547.52</v>
      </c>
      <c r="N119" s="33">
        <f>Ocupacao_Calendario!J119*D119*30</f>
        <v>1920</v>
      </c>
      <c r="O119" s="33">
        <f>Ocupacao_Calendario!K119*D119*31</f>
        <v>1785.6</v>
      </c>
      <c r="P119" s="33">
        <f>Ocupacao_Calendario!L119*D119*31</f>
        <v>1924.48</v>
      </c>
      <c r="Q119" s="33">
        <f>Ocupacao_Calendario!M119*D119*31</f>
        <v>1745.92</v>
      </c>
      <c r="R119" s="33">
        <f t="shared" si="2"/>
        <v>18991.36</v>
      </c>
      <c r="S119" s="33">
        <f>IFS(E119=2,vacation_home_main_costs!$M$2,E119=3,vacation_home_main_costs!$M$3,E119=4,vacation_home_main_costs!$M$4,E119=5,vacation_home_main_costs!$M$5,E119=6,vacation_home_main_costs!$M$6)</f>
        <v>34800</v>
      </c>
      <c r="T119" s="33">
        <f t="shared" si="13"/>
        <v>-15808.64</v>
      </c>
      <c r="U119" s="41" t="str">
        <f t="shared" si="4"/>
        <v>Prejuizo</v>
      </c>
    </row>
    <row r="120" ht="12.75" customHeight="1">
      <c r="A120" s="8">
        <v>5900089.0</v>
      </c>
      <c r="B120" s="30" t="s">
        <v>164</v>
      </c>
      <c r="C120" s="11">
        <v>119.0</v>
      </c>
      <c r="D120" s="11">
        <f t="shared" si="1"/>
        <v>95.2</v>
      </c>
      <c r="E120" s="24">
        <v>2.0</v>
      </c>
      <c r="F120" s="33">
        <f>Ocupacao_Calendario!B120*D120*31</f>
        <v>2213.4</v>
      </c>
      <c r="G120" s="33">
        <f>Ocupacao_Calendario!C120*D120*28</f>
        <v>2239.104</v>
      </c>
      <c r="H120" s="33">
        <f>Ocupacao_Calendario!D120*D120*31</f>
        <v>2213.4</v>
      </c>
      <c r="I120" s="33">
        <f>Ocupacao_Calendario!E120*D120*30</f>
        <v>2256.24</v>
      </c>
      <c r="J120" s="33">
        <f>Ocupacao_Calendario!F120*D120*31</f>
        <v>2006.816</v>
      </c>
      <c r="K120" s="33">
        <f>Ocupacao_Calendario!G120*D120*30</f>
        <v>2798.88</v>
      </c>
      <c r="L120" s="33">
        <f>Ocupacao_Calendario!H120*D120*31</f>
        <v>2124.864</v>
      </c>
      <c r="M120" s="33">
        <f>Ocupacao_Calendario!I120*D120*31</f>
        <v>2951.2</v>
      </c>
      <c r="N120" s="33">
        <f>Ocupacao_Calendario!J120*D120*30</f>
        <v>2713.2</v>
      </c>
      <c r="O120" s="33">
        <f>Ocupacao_Calendario!K120*D120*31</f>
        <v>2154.376</v>
      </c>
      <c r="P120" s="33">
        <f>Ocupacao_Calendario!L120*D120*31</f>
        <v>2360.96</v>
      </c>
      <c r="Q120" s="33">
        <f>Ocupacao_Calendario!M120*D120*31</f>
        <v>2095.352</v>
      </c>
      <c r="R120" s="33">
        <f t="shared" si="2"/>
        <v>28127.792</v>
      </c>
      <c r="S120" s="33">
        <f>IFS(E120=2,vacation_home_main_costs!$M$2,E120=3,vacation_home_main_costs!$M$3,E120=4,vacation_home_main_costs!$M$4,E120=5,vacation_home_main_costs!$M$5,E120=6,vacation_home_main_costs!$M$6)</f>
        <v>31100</v>
      </c>
      <c r="T120" s="33">
        <f t="shared" si="13"/>
        <v>-2972.208</v>
      </c>
      <c r="U120" s="41" t="str">
        <f t="shared" si="4"/>
        <v>Prejuizo</v>
      </c>
    </row>
    <row r="121" ht="12.75" customHeight="1">
      <c r="A121" s="8">
        <v>1.5780218E7</v>
      </c>
      <c r="B121" s="30" t="s">
        <v>165</v>
      </c>
      <c r="C121" s="11">
        <v>105.0</v>
      </c>
      <c r="D121" s="11">
        <f t="shared" si="1"/>
        <v>84</v>
      </c>
      <c r="E121" s="24">
        <v>4.0</v>
      </c>
      <c r="F121" s="33">
        <f>Ocupacao_Calendario!B121*D121*31</f>
        <v>2525.88</v>
      </c>
      <c r="G121" s="33">
        <f>Ocupacao_Calendario!C121*D121*28</f>
        <v>2352</v>
      </c>
      <c r="H121" s="33">
        <f>Ocupacao_Calendario!D121*D121*31</f>
        <v>1536.36</v>
      </c>
      <c r="I121" s="33">
        <f>Ocupacao_Calendario!E121*D121*30</f>
        <v>2041.2</v>
      </c>
      <c r="J121" s="33">
        <f>Ocupacao_Calendario!F121*D121*31</f>
        <v>1536.36</v>
      </c>
      <c r="K121" s="33">
        <f>Ocupacao_Calendario!G121*D121*30</f>
        <v>2469.6</v>
      </c>
      <c r="L121" s="33">
        <f>Ocupacao_Calendario!H121*D121*31</f>
        <v>1979.04</v>
      </c>
      <c r="M121" s="33">
        <f>Ocupacao_Calendario!I121*D121*31</f>
        <v>1953</v>
      </c>
      <c r="N121" s="33">
        <f>Ocupacao_Calendario!J121*D121*30</f>
        <v>2192.4</v>
      </c>
      <c r="O121" s="33">
        <f>Ocupacao_Calendario!K121*D121*31</f>
        <v>1848.84</v>
      </c>
      <c r="P121" s="33">
        <f>Ocupacao_Calendario!L121*D121*31</f>
        <v>2525.88</v>
      </c>
      <c r="Q121" s="33">
        <f>Ocupacao_Calendario!M121*D121*31</f>
        <v>2265.48</v>
      </c>
      <c r="R121" s="33">
        <f t="shared" si="2"/>
        <v>25226.04</v>
      </c>
      <c r="S121" s="33">
        <f>IFS(E121=2,vacation_home_main_costs!$M$2,E121=3,vacation_home_main_costs!$M$3,E121=4,vacation_home_main_costs!$M$4,E121=5,vacation_home_main_costs!$M$5,E121=6,vacation_home_main_costs!$M$6)</f>
        <v>40660</v>
      </c>
      <c r="T121" s="33">
        <f t="shared" si="13"/>
        <v>-15433.96</v>
      </c>
      <c r="U121" s="41" t="str">
        <f t="shared" si="4"/>
        <v>Prejuizo</v>
      </c>
    </row>
    <row r="122" ht="12.75" customHeight="1">
      <c r="A122" s="8">
        <v>1.507865E7</v>
      </c>
      <c r="B122" s="30" t="s">
        <v>166</v>
      </c>
      <c r="C122" s="11">
        <v>180.0</v>
      </c>
      <c r="D122" s="11">
        <f t="shared" si="1"/>
        <v>144</v>
      </c>
      <c r="E122" s="24">
        <v>6.0</v>
      </c>
      <c r="F122" s="33">
        <f>Ocupacao_Calendario!B122*D122*31</f>
        <v>3660.48</v>
      </c>
      <c r="G122" s="33">
        <f>Ocupacao_Calendario!C122*D122*28</f>
        <v>3669.12</v>
      </c>
      <c r="H122" s="33">
        <f>Ocupacao_Calendario!D122*D122*31</f>
        <v>2946.24</v>
      </c>
      <c r="I122" s="33">
        <f>Ocupacao_Calendario!E122*D122*30</f>
        <v>3931.2</v>
      </c>
      <c r="J122" s="33">
        <f>Ocupacao_Calendario!F122*D122*31</f>
        <v>2544.48</v>
      </c>
      <c r="K122" s="33">
        <f>Ocupacao_Calendario!G122*D122*30</f>
        <v>3024</v>
      </c>
      <c r="L122" s="33">
        <f>Ocupacao_Calendario!H122*D122*31</f>
        <v>3571.2</v>
      </c>
      <c r="M122" s="33">
        <f>Ocupacao_Calendario!I122*D122*31</f>
        <v>3615.84</v>
      </c>
      <c r="N122" s="33">
        <f>Ocupacao_Calendario!J122*D122*30</f>
        <v>3931.2</v>
      </c>
      <c r="O122" s="33">
        <f>Ocupacao_Calendario!K122*D122*31</f>
        <v>3303.36</v>
      </c>
      <c r="P122" s="33">
        <f>Ocupacao_Calendario!L122*D122*31</f>
        <v>4464</v>
      </c>
      <c r="Q122" s="33">
        <f>Ocupacao_Calendario!M122*D122*31</f>
        <v>4017.6</v>
      </c>
      <c r="R122" s="33">
        <f t="shared" si="2"/>
        <v>42678.72</v>
      </c>
      <c r="S122" s="33">
        <f>IFS(E122=2,vacation_home_main_costs!$M$2,E122=3,vacation_home_main_costs!$M$3,E122=4,vacation_home_main_costs!$M$4,E122=5,vacation_home_main_costs!$M$5,E122=6,vacation_home_main_costs!$M$6)</f>
        <v>51900</v>
      </c>
      <c r="T122" s="33">
        <f t="shared" si="13"/>
        <v>-9221.28</v>
      </c>
      <c r="U122" s="41" t="str">
        <f t="shared" si="4"/>
        <v>Prejuizo</v>
      </c>
    </row>
    <row r="123" ht="12.75" customHeight="1">
      <c r="A123" s="8">
        <v>1.5569611E7</v>
      </c>
      <c r="B123" s="30" t="s">
        <v>167</v>
      </c>
      <c r="C123" s="11">
        <v>162.0</v>
      </c>
      <c r="D123" s="11">
        <f t="shared" si="1"/>
        <v>129.6</v>
      </c>
      <c r="E123" s="24">
        <v>4.0</v>
      </c>
      <c r="F123" s="33">
        <f>Ocupacao_Calendario!B123*D123*31</f>
        <v>3656.016</v>
      </c>
      <c r="G123" s="33">
        <f>Ocupacao_Calendario!C123*D123*28</f>
        <v>3519.936</v>
      </c>
      <c r="H123" s="33">
        <f>Ocupacao_Calendario!D123*D123*31</f>
        <v>2450.736</v>
      </c>
      <c r="I123" s="33">
        <f>Ocupacao_Calendario!E123*D123*30</f>
        <v>2177.28</v>
      </c>
      <c r="J123" s="33">
        <f>Ocupacao_Calendario!F123*D123*31</f>
        <v>2973.024</v>
      </c>
      <c r="K123" s="33">
        <f>Ocupacao_Calendario!G123*D123*30</f>
        <v>3265.92</v>
      </c>
      <c r="L123" s="33">
        <f>Ocupacao_Calendario!H123*D123*31</f>
        <v>3776.544</v>
      </c>
      <c r="M123" s="33">
        <f>Ocupacao_Calendario!I123*D123*31</f>
        <v>2852.496</v>
      </c>
      <c r="N123" s="33">
        <f>Ocupacao_Calendario!J123*D123*30</f>
        <v>3110.4</v>
      </c>
      <c r="O123" s="33">
        <f>Ocupacao_Calendario!K123*D123*31</f>
        <v>3455.136</v>
      </c>
      <c r="P123" s="33">
        <f>Ocupacao_Calendario!L123*D123*31</f>
        <v>3816.72</v>
      </c>
      <c r="Q123" s="33">
        <f>Ocupacao_Calendario!M123*D123*31</f>
        <v>2932.848</v>
      </c>
      <c r="R123" s="33">
        <f t="shared" si="2"/>
        <v>37987.056</v>
      </c>
      <c r="S123" s="33">
        <f>IFS(E123=2,vacation_home_main_costs!$M$2,E123=3,vacation_home_main_costs!$M$3,E123=4,vacation_home_main_costs!$M$4,E123=5,vacation_home_main_costs!$M$5,E123=6,vacation_home_main_costs!$M$6)</f>
        <v>40660</v>
      </c>
      <c r="T123" s="33">
        <f t="shared" si="13"/>
        <v>-2672.944</v>
      </c>
      <c r="U123" s="41" t="str">
        <f t="shared" si="4"/>
        <v>Prejuizo</v>
      </c>
    </row>
    <row r="124" ht="12.75" customHeight="1">
      <c r="A124" s="8">
        <v>2.5860016E7</v>
      </c>
      <c r="B124" s="30" t="s">
        <v>168</v>
      </c>
      <c r="C124" s="11">
        <v>287.0</v>
      </c>
      <c r="D124" s="11">
        <f t="shared" si="1"/>
        <v>229.6</v>
      </c>
      <c r="E124" s="24">
        <v>6.0</v>
      </c>
      <c r="F124" s="33">
        <f>Ocupacao_Calendario!B124*D124*31</f>
        <v>6192.312</v>
      </c>
      <c r="G124" s="33">
        <f>Ocupacao_Calendario!C124*D124*28</f>
        <v>5335.904</v>
      </c>
      <c r="H124" s="33">
        <f>Ocupacao_Calendario!D124*D124*31</f>
        <v>5907.608</v>
      </c>
      <c r="I124" s="33">
        <f>Ocupacao_Calendario!E124*D124*30</f>
        <v>6130.32</v>
      </c>
      <c r="J124" s="33">
        <f>Ocupacao_Calendario!F124*D124*31</f>
        <v>5053.496</v>
      </c>
      <c r="K124" s="33">
        <f>Ocupacao_Calendario!G124*D124*30</f>
        <v>5372.64</v>
      </c>
      <c r="L124" s="33">
        <f>Ocupacao_Calendario!H124*D124*31</f>
        <v>6619.368</v>
      </c>
      <c r="M124" s="33">
        <f>Ocupacao_Calendario!I124*D124*31</f>
        <v>6405.84</v>
      </c>
      <c r="N124" s="33">
        <f>Ocupacao_Calendario!J124*D124*30</f>
        <v>6819.12</v>
      </c>
      <c r="O124" s="33">
        <f>Ocupacao_Calendario!K124*D124*31</f>
        <v>5907.608</v>
      </c>
      <c r="P124" s="33">
        <f>Ocupacao_Calendario!L124*D124*31</f>
        <v>6761.72</v>
      </c>
      <c r="Q124" s="33">
        <f>Ocupacao_Calendario!M124*D124*31</f>
        <v>5836.432</v>
      </c>
      <c r="R124" s="33">
        <f t="shared" si="2"/>
        <v>72342.368</v>
      </c>
      <c r="S124" s="33">
        <f>IFS(E124=2,vacation_home_main_costs!$M$2,E124=3,vacation_home_main_costs!$M$3,E124=4,vacation_home_main_costs!$M$4,E124=5,vacation_home_main_costs!$M$5,E124=6,vacation_home_main_costs!$M$6)</f>
        <v>51900</v>
      </c>
      <c r="T124" s="33">
        <f t="shared" si="13"/>
        <v>20442.368</v>
      </c>
      <c r="U124" s="41" t="str">
        <f t="shared" si="4"/>
        <v>Lucro</v>
      </c>
    </row>
    <row r="125" ht="12.75" customHeight="1">
      <c r="A125" s="8">
        <v>2.2317216E7</v>
      </c>
      <c r="B125" s="30" t="s">
        <v>169</v>
      </c>
      <c r="C125" s="11">
        <v>100.0</v>
      </c>
      <c r="D125" s="11">
        <f t="shared" si="1"/>
        <v>80</v>
      </c>
      <c r="E125" s="24">
        <v>3.0</v>
      </c>
      <c r="F125" s="33">
        <f>Ocupacao_Calendario!B125*D125*31</f>
        <v>2232</v>
      </c>
      <c r="G125" s="33">
        <f>Ocupacao_Calendario!C125*D125*28</f>
        <v>1814.4</v>
      </c>
      <c r="H125" s="33">
        <f>Ocupacao_Calendario!D125*D125*31</f>
        <v>1289.6</v>
      </c>
      <c r="I125" s="33">
        <f>Ocupacao_Calendario!E125*D125*30</f>
        <v>2136</v>
      </c>
      <c r="J125" s="33">
        <f>Ocupacao_Calendario!F125*D125*31</f>
        <v>2033.6</v>
      </c>
      <c r="K125" s="33">
        <f>Ocupacao_Calendario!G125*D125*30</f>
        <v>1992</v>
      </c>
      <c r="L125" s="33">
        <f>Ocupacao_Calendario!H125*D125*31</f>
        <v>1760.8</v>
      </c>
      <c r="M125" s="33">
        <f>Ocupacao_Calendario!I125*D125*31</f>
        <v>2182.4</v>
      </c>
      <c r="N125" s="33">
        <f>Ocupacao_Calendario!J125*D125*30</f>
        <v>2184</v>
      </c>
      <c r="O125" s="33">
        <f>Ocupacao_Calendario!K125*D125*31</f>
        <v>1984</v>
      </c>
      <c r="P125" s="33">
        <f>Ocupacao_Calendario!L125*D125*31</f>
        <v>2157.6</v>
      </c>
      <c r="Q125" s="33">
        <f>Ocupacao_Calendario!M125*D125*31</f>
        <v>1934.4</v>
      </c>
      <c r="R125" s="33">
        <f t="shared" si="2"/>
        <v>23700.8</v>
      </c>
      <c r="S125" s="33">
        <f>IFS(E125=2,vacation_home_main_costs!$M$2,E125=3,vacation_home_main_costs!$M$3,E125=4,vacation_home_main_costs!$M$4,E125=5,vacation_home_main_costs!$M$5,E125=6,vacation_home_main_costs!$M$6)</f>
        <v>34800</v>
      </c>
      <c r="T125" s="33">
        <f t="shared" si="13"/>
        <v>-11099.2</v>
      </c>
      <c r="U125" s="41" t="str">
        <f t="shared" si="4"/>
        <v>Prejuizo</v>
      </c>
    </row>
    <row r="126" ht="12.75" customHeight="1">
      <c r="A126" s="8">
        <v>1.0588229E7</v>
      </c>
      <c r="B126" s="30" t="s">
        <v>170</v>
      </c>
      <c r="C126" s="11">
        <v>69.0</v>
      </c>
      <c r="D126" s="11">
        <f t="shared" si="1"/>
        <v>55.2</v>
      </c>
      <c r="E126" s="24">
        <v>4.0</v>
      </c>
      <c r="F126" s="33">
        <f>Ocupacao_Calendario!B126*D126*31</f>
        <v>1557.192</v>
      </c>
      <c r="G126" s="33">
        <f>Ocupacao_Calendario!C126*D126*28</f>
        <v>1437.408</v>
      </c>
      <c r="H126" s="33">
        <f>Ocupacao_Calendario!D126*D126*31</f>
        <v>1180.728</v>
      </c>
      <c r="I126" s="33">
        <f>Ocupacao_Calendario!E126*D126*30</f>
        <v>1175.76</v>
      </c>
      <c r="J126" s="33">
        <f>Ocupacao_Calendario!F126*D126*31</f>
        <v>1078.056</v>
      </c>
      <c r="K126" s="33">
        <f>Ocupacao_Calendario!G126*D126*30</f>
        <v>1374.48</v>
      </c>
      <c r="L126" s="33">
        <f>Ocupacao_Calendario!H126*D126*31</f>
        <v>1676.976</v>
      </c>
      <c r="M126" s="33">
        <f>Ocupacao_Calendario!I126*D126*31</f>
        <v>1676.976</v>
      </c>
      <c r="N126" s="33">
        <f>Ocupacao_Calendario!J126*D126*30</f>
        <v>1308.24</v>
      </c>
      <c r="O126" s="33">
        <f>Ocupacao_Calendario!K126*D126*31</f>
        <v>1368.96</v>
      </c>
      <c r="P126" s="33">
        <f>Ocupacao_Calendario!L126*D126*31</f>
        <v>1437.408</v>
      </c>
      <c r="Q126" s="33">
        <f>Ocupacao_Calendario!M126*D126*31</f>
        <v>1471.632</v>
      </c>
      <c r="R126" s="33">
        <f t="shared" si="2"/>
        <v>16743.816</v>
      </c>
      <c r="S126" s="33">
        <f>IFS(E126=2,vacation_home_main_costs!$M$2,E126=3,vacation_home_main_costs!$M$3,E126=4,vacation_home_main_costs!$M$4,E126=5,vacation_home_main_costs!$M$5,E126=6,vacation_home_main_costs!$M$6)</f>
        <v>40660</v>
      </c>
      <c r="T126" s="33">
        <f t="shared" si="13"/>
        <v>-23916.184</v>
      </c>
      <c r="U126" s="41" t="str">
        <f t="shared" si="4"/>
        <v>Prejuizo</v>
      </c>
    </row>
    <row r="127" ht="12.75" customHeight="1">
      <c r="A127" s="8">
        <v>2.1571069E7</v>
      </c>
      <c r="B127" s="30" t="s">
        <v>171</v>
      </c>
      <c r="C127" s="11">
        <v>98.0</v>
      </c>
      <c r="D127" s="11">
        <f t="shared" si="1"/>
        <v>78.4</v>
      </c>
      <c r="E127" s="24">
        <v>4.0</v>
      </c>
      <c r="F127" s="33">
        <f>Ocupacao_Calendario!B127*D127*31</f>
        <v>1847.104</v>
      </c>
      <c r="G127" s="33">
        <f>Ocupacao_Calendario!C127*D127*28</f>
        <v>2129.344</v>
      </c>
      <c r="H127" s="33">
        <f>Ocupacao_Calendario!D127*D127*31</f>
        <v>1166.592</v>
      </c>
      <c r="I127" s="33">
        <f>Ocupacao_Calendario!E127*D127*30</f>
        <v>1340.64</v>
      </c>
      <c r="J127" s="33">
        <f>Ocupacao_Calendario!F127*D127*31</f>
        <v>1239.504</v>
      </c>
      <c r="K127" s="33">
        <f>Ocupacao_Calendario!G127*D127*30</f>
        <v>2234.4</v>
      </c>
      <c r="L127" s="33">
        <f>Ocupacao_Calendario!H127*D127*31</f>
        <v>2090.144</v>
      </c>
      <c r="M127" s="33">
        <f>Ocupacao_Calendario!I127*D127*31</f>
        <v>2065.84</v>
      </c>
      <c r="N127" s="33">
        <f>Ocupacao_Calendario!J127*D127*30</f>
        <v>2163.84</v>
      </c>
      <c r="O127" s="33">
        <f>Ocupacao_Calendario!K127*D127*31</f>
        <v>2114.448</v>
      </c>
      <c r="P127" s="33">
        <f>Ocupacao_Calendario!L127*D127*31</f>
        <v>2187.36</v>
      </c>
      <c r="Q127" s="33">
        <f>Ocupacao_Calendario!M127*D127*31</f>
        <v>2211.664</v>
      </c>
      <c r="R127" s="33">
        <f t="shared" si="2"/>
        <v>22790.88</v>
      </c>
      <c r="S127" s="33">
        <f>IFS(E127=2,vacation_home_main_costs!$M$2,E127=3,vacation_home_main_costs!$M$3,E127=4,vacation_home_main_costs!$M$4,E127=5,vacation_home_main_costs!$M$5,E127=6,vacation_home_main_costs!$M$6)</f>
        <v>40660</v>
      </c>
      <c r="T127" s="33">
        <f t="shared" si="13"/>
        <v>-17869.12</v>
      </c>
      <c r="U127" s="41" t="str">
        <f t="shared" si="4"/>
        <v>Prejuizo</v>
      </c>
    </row>
    <row r="128" ht="12.75" customHeight="1">
      <c r="A128" s="8">
        <v>1.784226E7</v>
      </c>
      <c r="B128" s="30" t="s">
        <v>172</v>
      </c>
      <c r="C128" s="11">
        <v>142.0</v>
      </c>
      <c r="D128" s="11">
        <f t="shared" si="1"/>
        <v>113.6</v>
      </c>
      <c r="E128" s="24">
        <v>6.0</v>
      </c>
      <c r="F128" s="33">
        <f>Ocupacao_Calendario!B128*D128*31</f>
        <v>2500.336</v>
      </c>
      <c r="G128" s="33">
        <f>Ocupacao_Calendario!C128*D128*28</f>
        <v>2290.176</v>
      </c>
      <c r="H128" s="33">
        <f>Ocupacao_Calendario!D128*D128*31</f>
        <v>2993.36</v>
      </c>
      <c r="I128" s="33">
        <f>Ocupacao_Calendario!E128*D128*30</f>
        <v>2249.28</v>
      </c>
      <c r="J128" s="33">
        <f>Ocupacao_Calendario!F128*D128*31</f>
        <v>1584.72</v>
      </c>
      <c r="K128" s="33">
        <f>Ocupacao_Calendario!G128*D128*30</f>
        <v>2828.64</v>
      </c>
      <c r="L128" s="33">
        <f>Ocupacao_Calendario!H128*D128*31</f>
        <v>3310.304</v>
      </c>
      <c r="M128" s="33">
        <f>Ocupacao_Calendario!I128*D128*31</f>
        <v>3063.792</v>
      </c>
      <c r="N128" s="33">
        <f>Ocupacao_Calendario!J128*D128*30</f>
        <v>2487.84</v>
      </c>
      <c r="O128" s="33">
        <f>Ocupacao_Calendario!K128*D128*31</f>
        <v>3239.872</v>
      </c>
      <c r="P128" s="33">
        <f>Ocupacao_Calendario!L128*D128*31</f>
        <v>3134.224</v>
      </c>
      <c r="Q128" s="33">
        <f>Ocupacao_Calendario!M128*D128*31</f>
        <v>2605.984</v>
      </c>
      <c r="R128" s="33">
        <f t="shared" si="2"/>
        <v>32288.528</v>
      </c>
      <c r="S128" s="33">
        <f>IFS(E128=2,vacation_home_main_costs!$M$2,E128=3,vacation_home_main_costs!$M$3,E128=4,vacation_home_main_costs!$M$4,E128=5,vacation_home_main_costs!$M$5,E128=6,vacation_home_main_costs!$M$6)</f>
        <v>51900</v>
      </c>
      <c r="T128" s="33">
        <f t="shared" si="13"/>
        <v>-19611.472</v>
      </c>
      <c r="U128" s="41" t="str">
        <f t="shared" si="4"/>
        <v>Prejuizo</v>
      </c>
    </row>
    <row r="129" ht="12.75" customHeight="1">
      <c r="A129" s="8">
        <v>1.9193485E7</v>
      </c>
      <c r="B129" s="30" t="s">
        <v>173</v>
      </c>
      <c r="C129" s="11">
        <v>80.0</v>
      </c>
      <c r="D129" s="11">
        <f t="shared" si="1"/>
        <v>64</v>
      </c>
      <c r="E129" s="24">
        <v>3.0</v>
      </c>
      <c r="F129" s="33">
        <f>Ocupacao_Calendario!B129*D129*31</f>
        <v>1785.6</v>
      </c>
      <c r="G129" s="33">
        <f>Ocupacao_Calendario!C129*D129*28</f>
        <v>1308.16</v>
      </c>
      <c r="H129" s="33">
        <f>Ocupacao_Calendario!D129*D129*31</f>
        <v>1309.44</v>
      </c>
      <c r="I129" s="33">
        <f>Ocupacao_Calendario!E129*D129*30</f>
        <v>1536</v>
      </c>
      <c r="J129" s="33">
        <f>Ocupacao_Calendario!F129*D129*31</f>
        <v>1130.88</v>
      </c>
      <c r="K129" s="33">
        <f>Ocupacao_Calendario!G129*D129*30</f>
        <v>1574.4</v>
      </c>
      <c r="L129" s="33">
        <f>Ocupacao_Calendario!H129*D129*31</f>
        <v>1765.76</v>
      </c>
      <c r="M129" s="33">
        <f>Ocupacao_Calendario!I129*D129*31</f>
        <v>1408.64</v>
      </c>
      <c r="N129" s="33">
        <f>Ocupacao_Calendario!J129*D129*30</f>
        <v>1900.8</v>
      </c>
      <c r="O129" s="33">
        <f>Ocupacao_Calendario!K129*D129*31</f>
        <v>1825.28</v>
      </c>
      <c r="P129" s="33">
        <f>Ocupacao_Calendario!L129*D129*31</f>
        <v>1507.84</v>
      </c>
      <c r="Q129" s="33">
        <f>Ocupacao_Calendario!M129*D129*31</f>
        <v>1666.56</v>
      </c>
      <c r="R129" s="33">
        <f t="shared" si="2"/>
        <v>18719.36</v>
      </c>
      <c r="S129" s="33">
        <f>IFS(E129=2,vacation_home_main_costs!$M$2,E129=3,vacation_home_main_costs!$M$3,E129=4,vacation_home_main_costs!$M$4,E129=5,vacation_home_main_costs!$M$5,E129=6,vacation_home_main_costs!$M$6)</f>
        <v>34800</v>
      </c>
      <c r="T129" s="33">
        <f t="shared" si="13"/>
        <v>-16080.64</v>
      </c>
      <c r="U129" s="41" t="str">
        <f t="shared" si="4"/>
        <v>Prejuizo</v>
      </c>
    </row>
    <row r="130" ht="12.75" customHeight="1">
      <c r="A130" s="8">
        <v>2.0863366E7</v>
      </c>
      <c r="B130" s="30" t="s">
        <v>174</v>
      </c>
      <c r="C130" s="11">
        <v>308.0</v>
      </c>
      <c r="D130" s="11">
        <f t="shared" si="1"/>
        <v>246.4</v>
      </c>
      <c r="E130" s="24">
        <v>7.0</v>
      </c>
      <c r="F130" s="33">
        <f>Ocupacao_Calendario!B130*D130*31</f>
        <v>5194.112</v>
      </c>
      <c r="G130" s="33">
        <f>Ocupacao_Calendario!C130*D130*28</f>
        <v>5381.376</v>
      </c>
      <c r="H130" s="33">
        <f>Ocupacao_Calendario!D130*D130*31</f>
        <v>5728.8</v>
      </c>
      <c r="I130" s="33">
        <f>Ocupacao_Calendario!E130*D130*30</f>
        <v>3843.84</v>
      </c>
      <c r="J130" s="33">
        <f>Ocupacao_Calendario!F130*D130*31</f>
        <v>3666.432</v>
      </c>
      <c r="K130" s="33">
        <f>Ocupacao_Calendario!G130*D130*30</f>
        <v>4878.72</v>
      </c>
      <c r="L130" s="33">
        <f>Ocupacao_Calendario!H130*D130*31</f>
        <v>7256.48</v>
      </c>
      <c r="M130" s="33">
        <f>Ocupacao_Calendario!I130*D130*31</f>
        <v>5194.112</v>
      </c>
      <c r="N130" s="33">
        <f>Ocupacao_Calendario!J130*D130*30</f>
        <v>6948.48</v>
      </c>
      <c r="O130" s="33">
        <f>Ocupacao_Calendario!K130*D130*31</f>
        <v>5728.8</v>
      </c>
      <c r="P130" s="33">
        <f>Ocupacao_Calendario!L130*D130*31</f>
        <v>6721.792</v>
      </c>
      <c r="Q130" s="33">
        <f>Ocupacao_Calendario!M130*D130*31</f>
        <v>6187.104</v>
      </c>
      <c r="R130" s="33">
        <f t="shared" si="2"/>
        <v>66730.048</v>
      </c>
      <c r="S130" s="37" t="str">
        <f>IFS(E130=2,vacation_home_main_costs!$M$2,E130=3,vacation_home_main_costs!$M$3,E130=4,vacation_home_main_costs!$M$4,E130=5,vacation_home_main_costs!$M$5,E130=6,vacation_home_main_costs!$M$6)</f>
        <v>#N/A</v>
      </c>
      <c r="T130" s="38" t="s">
        <v>55</v>
      </c>
      <c r="U130" s="41" t="str">
        <f t="shared" si="4"/>
        <v>Lucro</v>
      </c>
    </row>
    <row r="131" ht="12.75" customHeight="1">
      <c r="A131" s="8">
        <v>1.8734906E7</v>
      </c>
      <c r="B131" s="30" t="s">
        <v>175</v>
      </c>
      <c r="C131" s="11">
        <v>159.0</v>
      </c>
      <c r="D131" s="11">
        <f t="shared" si="1"/>
        <v>127.2</v>
      </c>
      <c r="E131" s="24">
        <v>4.0</v>
      </c>
      <c r="F131" s="33">
        <f>Ocupacao_Calendario!B131*D131*31</f>
        <v>2641.944</v>
      </c>
      <c r="G131" s="33">
        <f>Ocupacao_Calendario!C131*D131*28</f>
        <v>3276.672</v>
      </c>
      <c r="H131" s="33">
        <f>Ocupacao_Calendario!D131*D131*31</f>
        <v>2641.944</v>
      </c>
      <c r="I131" s="33">
        <f>Ocupacao_Calendario!E131*D131*30</f>
        <v>2633.04</v>
      </c>
      <c r="J131" s="33">
        <f>Ocupacao_Calendario!F131*D131*31</f>
        <v>2720.808</v>
      </c>
      <c r="K131" s="33">
        <f>Ocupacao_Calendario!G131*D131*30</f>
        <v>2976.48</v>
      </c>
      <c r="L131" s="33">
        <f>Ocupacao_Calendario!H131*D131*31</f>
        <v>3509.448</v>
      </c>
      <c r="M131" s="33">
        <f>Ocupacao_Calendario!I131*D131*31</f>
        <v>3075.696</v>
      </c>
      <c r="N131" s="33">
        <f>Ocupacao_Calendario!J131*D131*30</f>
        <v>3090.96</v>
      </c>
      <c r="O131" s="33">
        <f>Ocupacao_Calendario!K131*D131*31</f>
        <v>3548.88</v>
      </c>
      <c r="P131" s="33">
        <f>Ocupacao_Calendario!L131*D131*31</f>
        <v>2957.4</v>
      </c>
      <c r="Q131" s="33">
        <f>Ocupacao_Calendario!M131*D131*31</f>
        <v>3312.288</v>
      </c>
      <c r="R131" s="33">
        <f t="shared" si="2"/>
        <v>36385.56</v>
      </c>
      <c r="S131" s="33">
        <f>IFS(E131=2,vacation_home_main_costs!$M$2,E131=3,vacation_home_main_costs!$M$3,E131=4,vacation_home_main_costs!$M$4,E131=5,vacation_home_main_costs!$M$5,E131=6,vacation_home_main_costs!$M$6)</f>
        <v>40660</v>
      </c>
      <c r="T131" s="33">
        <f>R131-S131</f>
        <v>-4274.44</v>
      </c>
      <c r="U131" s="41" t="str">
        <f t="shared" si="4"/>
        <v>Prejuizo</v>
      </c>
    </row>
    <row r="132" ht="12.75" customHeight="1">
      <c r="A132" s="8">
        <v>2.2011059E7</v>
      </c>
      <c r="B132" s="30" t="s">
        <v>176</v>
      </c>
      <c r="C132" s="11">
        <v>48.0</v>
      </c>
      <c r="D132" s="11">
        <f t="shared" si="1"/>
        <v>38.4</v>
      </c>
      <c r="E132" s="24">
        <v>1.0</v>
      </c>
      <c r="F132" s="33">
        <f>Ocupacao_Calendario!B132*D132*31</f>
        <v>773.76</v>
      </c>
      <c r="G132" s="33">
        <f>Ocupacao_Calendario!C132*D132*28</f>
        <v>827.904</v>
      </c>
      <c r="H132" s="33">
        <f>Ocupacao_Calendario!D132*D132*31</f>
        <v>892.8</v>
      </c>
      <c r="I132" s="33">
        <f>Ocupacao_Calendario!E132*D132*30</f>
        <v>691.2</v>
      </c>
      <c r="J132" s="33">
        <f>Ocupacao_Calendario!F132*D132*31</f>
        <v>916.608</v>
      </c>
      <c r="K132" s="33">
        <f>Ocupacao_Calendario!G132*D132*30</f>
        <v>1048.32</v>
      </c>
      <c r="L132" s="33">
        <f>Ocupacao_Calendario!H132*D132*31</f>
        <v>1154.688</v>
      </c>
      <c r="M132" s="33">
        <f>Ocupacao_Calendario!I132*D132*31</f>
        <v>1083.264</v>
      </c>
      <c r="N132" s="33">
        <f>Ocupacao_Calendario!J132*D132*30</f>
        <v>967.68</v>
      </c>
      <c r="O132" s="33">
        <f>Ocupacao_Calendario!K132*D132*31</f>
        <v>868.992</v>
      </c>
      <c r="P132" s="33">
        <f>Ocupacao_Calendario!L132*D132*31</f>
        <v>1166.592</v>
      </c>
      <c r="Q132" s="33">
        <f>Ocupacao_Calendario!M132*D132*31</f>
        <v>1130.88</v>
      </c>
      <c r="R132" s="33">
        <f t="shared" si="2"/>
        <v>11522.688</v>
      </c>
      <c r="S132" s="37" t="str">
        <f>IFS(E132=2,vacation_home_main_costs!$M$2,E132=3,vacation_home_main_costs!$M$3,E132=4,vacation_home_main_costs!$M$4,E132=5,vacation_home_main_costs!$M$5,E132=6,vacation_home_main_costs!$M$6)</f>
        <v>#N/A</v>
      </c>
      <c r="T132" s="38" t="s">
        <v>55</v>
      </c>
      <c r="U132" s="41" t="str">
        <f t="shared" si="4"/>
        <v>Lucro</v>
      </c>
    </row>
    <row r="133" ht="12.75" customHeight="1">
      <c r="A133" s="8">
        <v>1.1412539E7</v>
      </c>
      <c r="B133" s="30" t="s">
        <v>177</v>
      </c>
      <c r="C133" s="11">
        <v>269.0</v>
      </c>
      <c r="D133" s="11">
        <f t="shared" si="1"/>
        <v>215.2</v>
      </c>
      <c r="E133" s="24">
        <v>6.0</v>
      </c>
      <c r="F133" s="33">
        <f>Ocupacao_Calendario!B133*D133*31</f>
        <v>4202.856</v>
      </c>
      <c r="G133" s="33">
        <f>Ocupacao_Calendario!C133*D133*28</f>
        <v>5603.808</v>
      </c>
      <c r="H133" s="33">
        <f>Ocupacao_Calendario!D133*D133*31</f>
        <v>3735.872</v>
      </c>
      <c r="I133" s="33">
        <f>Ocupacao_Calendario!E133*D133*30</f>
        <v>3098.88</v>
      </c>
      <c r="J133" s="33">
        <f>Ocupacao_Calendario!F133*D133*31</f>
        <v>4936.688</v>
      </c>
      <c r="K133" s="33">
        <f>Ocupacao_Calendario!G133*D133*30</f>
        <v>5681.28</v>
      </c>
      <c r="L133" s="33">
        <f>Ocupacao_Calendario!H133*D133*31</f>
        <v>6604.488</v>
      </c>
      <c r="M133" s="33">
        <f>Ocupacao_Calendario!I133*D133*31</f>
        <v>5070.112</v>
      </c>
      <c r="N133" s="33">
        <f>Ocupacao_Calendario!J133*D133*30</f>
        <v>5035.68</v>
      </c>
      <c r="O133" s="33">
        <f>Ocupacao_Calendario!K133*D133*31</f>
        <v>6004.08</v>
      </c>
      <c r="P133" s="33">
        <f>Ocupacao_Calendario!L133*D133*31</f>
        <v>4803.264</v>
      </c>
      <c r="Q133" s="33">
        <f>Ocupacao_Calendario!M133*D133*31</f>
        <v>5937.368</v>
      </c>
      <c r="R133" s="33">
        <f t="shared" si="2"/>
        <v>60714.376</v>
      </c>
      <c r="S133" s="33">
        <f>IFS(E133=2,vacation_home_main_costs!$M$2,E133=3,vacation_home_main_costs!$M$3,E133=4,vacation_home_main_costs!$M$4,E133=5,vacation_home_main_costs!$M$5,E133=6,vacation_home_main_costs!$M$6)</f>
        <v>51900</v>
      </c>
      <c r="T133" s="33">
        <f t="shared" ref="T133:T134" si="14">R133-S133</f>
        <v>8814.376</v>
      </c>
      <c r="U133" s="41" t="str">
        <f t="shared" si="4"/>
        <v>Lucro</v>
      </c>
    </row>
    <row r="134" ht="12.75" customHeight="1">
      <c r="A134" s="8">
        <v>1.9468709E7</v>
      </c>
      <c r="B134" s="30" t="s">
        <v>178</v>
      </c>
      <c r="C134" s="11">
        <v>98.0</v>
      </c>
      <c r="D134" s="11">
        <f t="shared" si="1"/>
        <v>78.4</v>
      </c>
      <c r="E134" s="24">
        <v>6.0</v>
      </c>
      <c r="F134" s="33">
        <f>Ocupacao_Calendario!B134*D134*31</f>
        <v>2114.448</v>
      </c>
      <c r="G134" s="33">
        <f>Ocupacao_Calendario!C134*D134*28</f>
        <v>2041.536</v>
      </c>
      <c r="H134" s="33">
        <f>Ocupacao_Calendario!D134*D134*31</f>
        <v>1263.808</v>
      </c>
      <c r="I134" s="33">
        <f>Ocupacao_Calendario!E134*D134*30</f>
        <v>1740.48</v>
      </c>
      <c r="J134" s="33">
        <f>Ocupacao_Calendario!F134*D134*31</f>
        <v>1433.936</v>
      </c>
      <c r="K134" s="33">
        <f>Ocupacao_Calendario!G134*D134*30</f>
        <v>1881.6</v>
      </c>
      <c r="L134" s="33">
        <f>Ocupacao_Calendario!H134*D134*31</f>
        <v>2114.448</v>
      </c>
      <c r="M134" s="33">
        <f>Ocupacao_Calendario!I134*D134*31</f>
        <v>1895.712</v>
      </c>
      <c r="N134" s="33">
        <f>Ocupacao_Calendario!J134*D134*30</f>
        <v>2257.92</v>
      </c>
      <c r="O134" s="33">
        <f>Ocupacao_Calendario!K134*D134*31</f>
        <v>2090.144</v>
      </c>
      <c r="P134" s="33">
        <f>Ocupacao_Calendario!L134*D134*31</f>
        <v>2187.36</v>
      </c>
      <c r="Q134" s="33">
        <f>Ocupacao_Calendario!M134*D134*31</f>
        <v>1749.888</v>
      </c>
      <c r="R134" s="33">
        <f t="shared" si="2"/>
        <v>22771.28</v>
      </c>
      <c r="S134" s="33">
        <f>IFS(E134=2,vacation_home_main_costs!$M$2,E134=3,vacation_home_main_costs!$M$3,E134=4,vacation_home_main_costs!$M$4,E134=5,vacation_home_main_costs!$M$5,E134=6,vacation_home_main_costs!$M$6)</f>
        <v>51900</v>
      </c>
      <c r="T134" s="33">
        <f t="shared" si="14"/>
        <v>-29128.72</v>
      </c>
      <c r="U134" s="41" t="str">
        <f t="shared" si="4"/>
        <v>Prejuizo</v>
      </c>
    </row>
    <row r="135" ht="12.75" customHeight="1">
      <c r="A135" s="8">
        <v>5406160.0</v>
      </c>
      <c r="B135" s="30" t="s">
        <v>179</v>
      </c>
      <c r="C135" s="11">
        <v>158.0</v>
      </c>
      <c r="D135" s="11">
        <f t="shared" si="1"/>
        <v>126.4</v>
      </c>
      <c r="E135" s="24">
        <v>7.0</v>
      </c>
      <c r="F135" s="33">
        <f>Ocupacao_Calendario!B135*D135*31</f>
        <v>3213.088</v>
      </c>
      <c r="G135" s="33">
        <f>Ocupacao_Calendario!C135*D135*28</f>
        <v>3008.32</v>
      </c>
      <c r="H135" s="33">
        <f>Ocupacao_Calendario!D135*D135*31</f>
        <v>3330.64</v>
      </c>
      <c r="I135" s="33">
        <f>Ocupacao_Calendario!E135*D135*30</f>
        <v>3033.6</v>
      </c>
      <c r="J135" s="33">
        <f>Ocupacao_Calendario!F135*D135*31</f>
        <v>1802.464</v>
      </c>
      <c r="K135" s="33">
        <f>Ocupacao_Calendario!G135*D135*30</f>
        <v>3716.16</v>
      </c>
      <c r="L135" s="33">
        <f>Ocupacao_Calendario!H135*D135*31</f>
        <v>3683.296</v>
      </c>
      <c r="M135" s="33">
        <f>Ocupacao_Calendario!I135*D135*31</f>
        <v>2821.248</v>
      </c>
      <c r="N135" s="33">
        <f>Ocupacao_Calendario!J135*D135*30</f>
        <v>3299.04</v>
      </c>
      <c r="O135" s="33">
        <f>Ocupacao_Calendario!K135*D135*31</f>
        <v>3056.352</v>
      </c>
      <c r="P135" s="33">
        <f>Ocupacao_Calendario!L135*D135*31</f>
        <v>3722.48</v>
      </c>
      <c r="Q135" s="33">
        <f>Ocupacao_Calendario!M135*D135*31</f>
        <v>3252.272</v>
      </c>
      <c r="R135" s="33">
        <f t="shared" si="2"/>
        <v>37938.96</v>
      </c>
      <c r="S135" s="37" t="str">
        <f>IFS(E135=2,vacation_home_main_costs!$M$2,E135=3,vacation_home_main_costs!$M$3,E135=4,vacation_home_main_costs!$M$4,E135=5,vacation_home_main_costs!$M$5,E135=6,vacation_home_main_costs!$M$6)</f>
        <v>#N/A</v>
      </c>
      <c r="T135" s="38" t="s">
        <v>55</v>
      </c>
      <c r="U135" s="41" t="str">
        <f t="shared" si="4"/>
        <v>Lucro</v>
      </c>
    </row>
    <row r="136" ht="12.75" customHeight="1">
      <c r="A136" s="8">
        <v>2.1334223E7</v>
      </c>
      <c r="B136" s="30" t="s">
        <v>180</v>
      </c>
      <c r="C136" s="11">
        <v>129.0</v>
      </c>
      <c r="D136" s="11">
        <f t="shared" si="1"/>
        <v>103.2</v>
      </c>
      <c r="E136" s="24">
        <v>5.0</v>
      </c>
      <c r="F136" s="33">
        <f>Ocupacao_Calendario!B136*D136*31</f>
        <v>2527.368</v>
      </c>
      <c r="G136" s="33">
        <f>Ocupacao_Calendario!C136*D136*28</f>
        <v>2196.096</v>
      </c>
      <c r="H136" s="33">
        <f>Ocupacao_Calendario!D136*D136*31</f>
        <v>1951.512</v>
      </c>
      <c r="I136" s="33">
        <f>Ocupacao_Calendario!E136*D136*30</f>
        <v>2352.96</v>
      </c>
      <c r="J136" s="33">
        <f>Ocupacao_Calendario!F136*D136*31</f>
        <v>1279.68</v>
      </c>
      <c r="K136" s="33">
        <f>Ocupacao_Calendario!G136*D136*30</f>
        <v>2167.2</v>
      </c>
      <c r="L136" s="33">
        <f>Ocupacao_Calendario!H136*D136*31</f>
        <v>3007.248</v>
      </c>
      <c r="M136" s="33">
        <f>Ocupacao_Calendario!I136*D136*31</f>
        <v>2719.32</v>
      </c>
      <c r="N136" s="33">
        <f>Ocupacao_Calendario!J136*D136*30</f>
        <v>2569.68</v>
      </c>
      <c r="O136" s="33">
        <f>Ocupacao_Calendario!K136*D136*31</f>
        <v>2303.424</v>
      </c>
      <c r="P136" s="33">
        <f>Ocupacao_Calendario!L136*D136*31</f>
        <v>2335.416</v>
      </c>
      <c r="Q136" s="33">
        <f>Ocupacao_Calendario!M136*D136*31</f>
        <v>2879.28</v>
      </c>
      <c r="R136" s="33">
        <f t="shared" si="2"/>
        <v>28289.184</v>
      </c>
      <c r="S136" s="33">
        <f>IFS(E136=2,vacation_home_main_costs!$M$2,E136=3,vacation_home_main_costs!$M$3,E136=4,vacation_home_main_costs!$M$4,E136=5,vacation_home_main_costs!$M$5,E136=6,vacation_home_main_costs!$M$6)</f>
        <v>45400</v>
      </c>
      <c r="T136" s="33">
        <f t="shared" ref="T136:T138" si="15">R136-S136</f>
        <v>-17110.816</v>
      </c>
      <c r="U136" s="41" t="str">
        <f t="shared" si="4"/>
        <v>Prejuizo</v>
      </c>
    </row>
    <row r="137" ht="12.75" customHeight="1">
      <c r="A137" s="8">
        <v>2.9000584E7</v>
      </c>
      <c r="B137" s="30" t="s">
        <v>181</v>
      </c>
      <c r="C137" s="11">
        <v>118.0</v>
      </c>
      <c r="D137" s="11">
        <f t="shared" si="1"/>
        <v>94.4</v>
      </c>
      <c r="E137" s="24">
        <v>2.0</v>
      </c>
      <c r="F137" s="33">
        <f>Ocupacao_Calendario!B137*D137*31</f>
        <v>2107.008</v>
      </c>
      <c r="G137" s="33">
        <f>Ocupacao_Calendario!C137*D137*28</f>
        <v>2193.856</v>
      </c>
      <c r="H137" s="33">
        <f>Ocupacao_Calendario!D137*D137*31</f>
        <v>2194.8</v>
      </c>
      <c r="I137" s="33">
        <f>Ocupacao_Calendario!E137*D137*30</f>
        <v>2435.52</v>
      </c>
      <c r="J137" s="33">
        <f>Ocupacao_Calendario!F137*D137*31</f>
        <v>2048.48</v>
      </c>
      <c r="K137" s="33">
        <f>Ocupacao_Calendario!G137*D137*30</f>
        <v>2293.92</v>
      </c>
      <c r="L137" s="33">
        <f>Ocupacao_Calendario!H137*D137*31</f>
        <v>2545.968</v>
      </c>
      <c r="M137" s="33">
        <f>Ocupacao_Calendario!I137*D137*31</f>
        <v>2370.384</v>
      </c>
      <c r="N137" s="33">
        <f>Ocupacao_Calendario!J137*D137*30</f>
        <v>2718.72</v>
      </c>
      <c r="O137" s="33">
        <f>Ocupacao_Calendario!K137*D137*31</f>
        <v>2136.272</v>
      </c>
      <c r="P137" s="33">
        <f>Ocupacao_Calendario!L137*D137*31</f>
        <v>2165.536</v>
      </c>
      <c r="Q137" s="33">
        <f>Ocupacao_Calendario!M137*D137*31</f>
        <v>2545.968</v>
      </c>
      <c r="R137" s="33">
        <f t="shared" si="2"/>
        <v>27756.432</v>
      </c>
      <c r="S137" s="33">
        <f>IFS(E137=2,vacation_home_main_costs!$M$2,E137=3,vacation_home_main_costs!$M$3,E137=4,vacation_home_main_costs!$M$4,E137=5,vacation_home_main_costs!$M$5,E137=6,vacation_home_main_costs!$M$6)</f>
        <v>31100</v>
      </c>
      <c r="T137" s="33">
        <f t="shared" si="15"/>
        <v>-3343.568</v>
      </c>
      <c r="U137" s="41" t="str">
        <f t="shared" si="4"/>
        <v>Prejuizo</v>
      </c>
    </row>
    <row r="138" ht="12.75" customHeight="1">
      <c r="A138" s="8">
        <v>8568443.0</v>
      </c>
      <c r="B138" s="30" t="s">
        <v>182</v>
      </c>
      <c r="C138" s="11">
        <v>230.0</v>
      </c>
      <c r="D138" s="11">
        <f t="shared" si="1"/>
        <v>184</v>
      </c>
      <c r="E138" s="24">
        <v>6.0</v>
      </c>
      <c r="F138" s="33">
        <f>Ocupacao_Calendario!B138*D138*31</f>
        <v>5418.8</v>
      </c>
      <c r="G138" s="33">
        <f>Ocupacao_Calendario!C138*D138*28</f>
        <v>4276.16</v>
      </c>
      <c r="H138" s="33">
        <f>Ocupacao_Calendario!D138*D138*31</f>
        <v>4734.32</v>
      </c>
      <c r="I138" s="33">
        <f>Ocupacao_Calendario!E138*D138*30</f>
        <v>3698.4</v>
      </c>
      <c r="J138" s="33">
        <f>Ocupacao_Calendario!F138*D138*31</f>
        <v>2452.72</v>
      </c>
      <c r="K138" s="33">
        <f>Ocupacao_Calendario!G138*D138*30</f>
        <v>4195.2</v>
      </c>
      <c r="L138" s="33">
        <f>Ocupacao_Calendario!H138*D138*31</f>
        <v>4392.08</v>
      </c>
      <c r="M138" s="33">
        <f>Ocupacao_Calendario!I138*D138*31</f>
        <v>5646.96</v>
      </c>
      <c r="N138" s="33">
        <f>Ocupacao_Calendario!J138*D138*30</f>
        <v>4305.6</v>
      </c>
      <c r="O138" s="33">
        <f>Ocupacao_Calendario!K138*D138*31</f>
        <v>4278</v>
      </c>
      <c r="P138" s="33">
        <f>Ocupacao_Calendario!L138*D138*31</f>
        <v>4106.88</v>
      </c>
      <c r="Q138" s="33">
        <f>Ocupacao_Calendario!M138*D138*31</f>
        <v>4049.84</v>
      </c>
      <c r="R138" s="33">
        <f t="shared" si="2"/>
        <v>51554.96</v>
      </c>
      <c r="S138" s="33">
        <f>IFS(E138=2,vacation_home_main_costs!$M$2,E138=3,vacation_home_main_costs!$M$3,E138=4,vacation_home_main_costs!$M$4,E138=5,vacation_home_main_costs!$M$5,E138=6,vacation_home_main_costs!$M$6)</f>
        <v>51900</v>
      </c>
      <c r="T138" s="33">
        <f t="shared" si="15"/>
        <v>-345.04</v>
      </c>
      <c r="U138" s="41" t="str">
        <f t="shared" si="4"/>
        <v>Prejuizo</v>
      </c>
    </row>
    <row r="139" ht="12.75" customHeight="1">
      <c r="A139" s="8">
        <v>2.14405E7</v>
      </c>
      <c r="B139" s="30" t="s">
        <v>183</v>
      </c>
      <c r="C139" s="11">
        <v>295.0</v>
      </c>
      <c r="D139" s="11">
        <f t="shared" si="1"/>
        <v>236</v>
      </c>
      <c r="E139" s="24">
        <v>9.0</v>
      </c>
      <c r="F139" s="33">
        <f>Ocupacao_Calendario!B139*D139*31</f>
        <v>4828.56</v>
      </c>
      <c r="G139" s="33">
        <f>Ocupacao_Calendario!C139*D139*28</f>
        <v>5815.04</v>
      </c>
      <c r="H139" s="33">
        <f>Ocupacao_Calendario!D139*D139*31</f>
        <v>3292.2</v>
      </c>
      <c r="I139" s="33">
        <f>Ocupacao_Calendario!E139*D139*30</f>
        <v>4602</v>
      </c>
      <c r="J139" s="33">
        <f>Ocupacao_Calendario!F139*D139*31</f>
        <v>4609.08</v>
      </c>
      <c r="K139" s="33">
        <f>Ocupacao_Calendario!G139*D139*30</f>
        <v>6230.4</v>
      </c>
      <c r="L139" s="33">
        <f>Ocupacao_Calendario!H139*D139*31</f>
        <v>6730.72</v>
      </c>
      <c r="M139" s="33">
        <f>Ocupacao_Calendario!I139*D139*31</f>
        <v>7242.84</v>
      </c>
      <c r="N139" s="33">
        <f>Ocupacao_Calendario!J139*D139*30</f>
        <v>5310</v>
      </c>
      <c r="O139" s="33">
        <f>Ocupacao_Calendario!K139*D139*31</f>
        <v>5267.52</v>
      </c>
      <c r="P139" s="33">
        <f>Ocupacao_Calendario!L139*D139*31</f>
        <v>7242.84</v>
      </c>
      <c r="Q139" s="33">
        <f>Ocupacao_Calendario!M139*D139*31</f>
        <v>5340.68</v>
      </c>
      <c r="R139" s="33">
        <f t="shared" si="2"/>
        <v>66511.88</v>
      </c>
      <c r="S139" s="37" t="str">
        <f>IFS(E139=2,vacation_home_main_costs!$M$2,E139=3,vacation_home_main_costs!$M$3,E139=4,vacation_home_main_costs!$M$4,E139=5,vacation_home_main_costs!$M$5,E139=6,vacation_home_main_costs!$M$6)</f>
        <v>#N/A</v>
      </c>
      <c r="T139" s="38" t="s">
        <v>55</v>
      </c>
      <c r="U139" s="41" t="str">
        <f t="shared" si="4"/>
        <v>Lucro</v>
      </c>
    </row>
    <row r="140" ht="12.75" customHeight="1">
      <c r="A140" s="8">
        <v>1.5973953E7</v>
      </c>
      <c r="B140" s="30" t="s">
        <v>184</v>
      </c>
      <c r="C140" s="11">
        <v>99.0</v>
      </c>
      <c r="D140" s="11">
        <f t="shared" si="1"/>
        <v>79.2</v>
      </c>
      <c r="E140" s="24">
        <v>4.0</v>
      </c>
      <c r="F140" s="33">
        <f>Ocupacao_Calendario!B140*D140*31</f>
        <v>2406.096</v>
      </c>
      <c r="G140" s="33">
        <f>Ocupacao_Calendario!C140*D140*28</f>
        <v>2173.248</v>
      </c>
      <c r="H140" s="33">
        <f>Ocupacao_Calendario!D140*D140*31</f>
        <v>1718.64</v>
      </c>
      <c r="I140" s="33">
        <f>Ocupacao_Calendario!E140*D140*30</f>
        <v>1829.52</v>
      </c>
      <c r="J140" s="33">
        <f>Ocupacao_Calendario!F140*D140*31</f>
        <v>1767.744</v>
      </c>
      <c r="K140" s="33">
        <f>Ocupacao_Calendario!G140*D140*30</f>
        <v>2067.12</v>
      </c>
      <c r="L140" s="33">
        <f>Ocupacao_Calendario!H140*D140*31</f>
        <v>1988.712</v>
      </c>
      <c r="M140" s="33">
        <f>Ocupacao_Calendario!I140*D140*31</f>
        <v>1743.192</v>
      </c>
      <c r="N140" s="33">
        <f>Ocupacao_Calendario!J140*D140*30</f>
        <v>2090.88</v>
      </c>
      <c r="O140" s="33">
        <f>Ocupacao_Calendario!K140*D140*31</f>
        <v>1865.952</v>
      </c>
      <c r="P140" s="33">
        <f>Ocupacao_Calendario!L140*D140*31</f>
        <v>2209.68</v>
      </c>
      <c r="Q140" s="33">
        <f>Ocupacao_Calendario!M140*D140*31</f>
        <v>2013.264</v>
      </c>
      <c r="R140" s="33">
        <f t="shared" si="2"/>
        <v>23874.048</v>
      </c>
      <c r="S140" s="33">
        <f>IFS(E140=2,vacation_home_main_costs!$M$2,E140=3,vacation_home_main_costs!$M$3,E140=4,vacation_home_main_costs!$M$4,E140=5,vacation_home_main_costs!$M$5,E140=6,vacation_home_main_costs!$M$6)</f>
        <v>40660</v>
      </c>
      <c r="T140" s="33">
        <f t="shared" ref="T140:T149" si="16">R140-S140</f>
        <v>-16785.952</v>
      </c>
      <c r="U140" s="41" t="str">
        <f t="shared" si="4"/>
        <v>Prejuizo</v>
      </c>
    </row>
    <row r="141" ht="12.75" customHeight="1">
      <c r="A141" s="8">
        <v>1.9310996E7</v>
      </c>
      <c r="B141" s="30" t="s">
        <v>185</v>
      </c>
      <c r="C141" s="11">
        <v>93.0</v>
      </c>
      <c r="D141" s="11">
        <f t="shared" si="1"/>
        <v>74.4</v>
      </c>
      <c r="E141" s="24">
        <v>4.0</v>
      </c>
      <c r="F141" s="33">
        <f>Ocupacao_Calendario!B141*D141*31</f>
        <v>2168.016</v>
      </c>
      <c r="G141" s="33">
        <f>Ocupacao_Calendario!C141*D141*28</f>
        <v>1520.736</v>
      </c>
      <c r="H141" s="33">
        <f>Ocupacao_Calendario!D141*D141*31</f>
        <v>1014.816</v>
      </c>
      <c r="I141" s="33">
        <f>Ocupacao_Calendario!E141*D141*30</f>
        <v>1763.28</v>
      </c>
      <c r="J141" s="33">
        <f>Ocupacao_Calendario!F141*D141*31</f>
        <v>1245.456</v>
      </c>
      <c r="K141" s="33">
        <f>Ocupacao_Calendario!G141*D141*30</f>
        <v>1785.6</v>
      </c>
      <c r="L141" s="33">
        <f>Ocupacao_Calendario!H141*D141*31</f>
        <v>1729.8</v>
      </c>
      <c r="M141" s="33">
        <f>Ocupacao_Calendario!I141*D141*31</f>
        <v>2237.208</v>
      </c>
      <c r="N141" s="33">
        <f>Ocupacao_Calendario!J141*D141*30</f>
        <v>1964.16</v>
      </c>
      <c r="O141" s="33">
        <f>Ocupacao_Calendario!K141*D141*31</f>
        <v>1983.504</v>
      </c>
      <c r="P141" s="33">
        <f>Ocupacao_Calendario!L141*D141*31</f>
        <v>1660.608</v>
      </c>
      <c r="Q141" s="33">
        <f>Ocupacao_Calendario!M141*D141*31</f>
        <v>1798.992</v>
      </c>
      <c r="R141" s="33">
        <f t="shared" si="2"/>
        <v>20872.176</v>
      </c>
      <c r="S141" s="33">
        <f>IFS(E141=2,vacation_home_main_costs!$M$2,E141=3,vacation_home_main_costs!$M$3,E141=4,vacation_home_main_costs!$M$4,E141=5,vacation_home_main_costs!$M$5,E141=6,vacation_home_main_costs!$M$6)</f>
        <v>40660</v>
      </c>
      <c r="T141" s="33">
        <f t="shared" si="16"/>
        <v>-19787.824</v>
      </c>
      <c r="U141" s="41" t="str">
        <f t="shared" si="4"/>
        <v>Prejuizo</v>
      </c>
    </row>
    <row r="142" ht="12.75" customHeight="1">
      <c r="A142" s="8">
        <v>3050658.0</v>
      </c>
      <c r="B142" s="30" t="s">
        <v>186</v>
      </c>
      <c r="C142" s="11">
        <v>91.0</v>
      </c>
      <c r="D142" s="11">
        <f t="shared" si="1"/>
        <v>72.8</v>
      </c>
      <c r="E142" s="24">
        <v>4.0</v>
      </c>
      <c r="F142" s="33">
        <f>Ocupacao_Calendario!B142*D142*31</f>
        <v>1512.056</v>
      </c>
      <c r="G142" s="33">
        <f>Ocupacao_Calendario!C142*D142*28</f>
        <v>1426.88</v>
      </c>
      <c r="H142" s="33">
        <f>Ocupacao_Calendario!D142*D142*31</f>
        <v>1218.672</v>
      </c>
      <c r="I142" s="33">
        <f>Ocupacao_Calendario!E142*D142*30</f>
        <v>1310.4</v>
      </c>
      <c r="J142" s="33">
        <f>Ocupacao_Calendario!F142*D142*31</f>
        <v>1150.968</v>
      </c>
      <c r="K142" s="33">
        <f>Ocupacao_Calendario!G142*D142*30</f>
        <v>1856.4</v>
      </c>
      <c r="L142" s="33">
        <f>Ocupacao_Calendario!H142*D142*31</f>
        <v>1760.304</v>
      </c>
      <c r="M142" s="33">
        <f>Ocupacao_Calendario!I142*D142*31</f>
        <v>1760.304</v>
      </c>
      <c r="N142" s="33">
        <f>Ocupacao_Calendario!J142*D142*30</f>
        <v>2009.28</v>
      </c>
      <c r="O142" s="33">
        <f>Ocupacao_Calendario!K142*D142*31</f>
        <v>1805.44</v>
      </c>
      <c r="P142" s="33">
        <f>Ocupacao_Calendario!L142*D142*31</f>
        <v>1692.6</v>
      </c>
      <c r="Q142" s="33">
        <f>Ocupacao_Calendario!M142*D142*31</f>
        <v>1760.304</v>
      </c>
      <c r="R142" s="33">
        <f t="shared" si="2"/>
        <v>19263.608</v>
      </c>
      <c r="S142" s="33">
        <f>IFS(E142=2,vacation_home_main_costs!$M$2,E142=3,vacation_home_main_costs!$M$3,E142=4,vacation_home_main_costs!$M$4,E142=5,vacation_home_main_costs!$M$5,E142=6,vacation_home_main_costs!$M$6)</f>
        <v>40660</v>
      </c>
      <c r="T142" s="33">
        <f t="shared" si="16"/>
        <v>-21396.392</v>
      </c>
      <c r="U142" s="41" t="str">
        <f t="shared" si="4"/>
        <v>Prejuizo</v>
      </c>
    </row>
    <row r="143" ht="12.75" customHeight="1">
      <c r="A143" s="8">
        <v>2.4676791E7</v>
      </c>
      <c r="B143" s="30" t="s">
        <v>187</v>
      </c>
      <c r="C143" s="11">
        <v>99.0</v>
      </c>
      <c r="D143" s="11">
        <f t="shared" si="1"/>
        <v>79.2</v>
      </c>
      <c r="E143" s="24">
        <v>2.0</v>
      </c>
      <c r="F143" s="33">
        <f>Ocupacao_Calendario!B143*D143*31</f>
        <v>2356.992</v>
      </c>
      <c r="G143" s="33">
        <f>Ocupacao_Calendario!C143*D143*28</f>
        <v>1707.552</v>
      </c>
      <c r="H143" s="33">
        <f>Ocupacao_Calendario!D143*D143*31</f>
        <v>1252.152</v>
      </c>
      <c r="I143" s="33">
        <f>Ocupacao_Calendario!E143*D143*30</f>
        <v>1140.48</v>
      </c>
      <c r="J143" s="33">
        <f>Ocupacao_Calendario!F143*D143*31</f>
        <v>1988.712</v>
      </c>
      <c r="K143" s="33">
        <f>Ocupacao_Calendario!G143*D143*30</f>
        <v>1591.92</v>
      </c>
      <c r="L143" s="33">
        <f>Ocupacao_Calendario!H143*D143*31</f>
        <v>2258.784</v>
      </c>
      <c r="M143" s="33">
        <f>Ocupacao_Calendario!I143*D143*31</f>
        <v>2111.472</v>
      </c>
      <c r="N143" s="33">
        <f>Ocupacao_Calendario!J143*D143*30</f>
        <v>2138.4</v>
      </c>
      <c r="O143" s="33">
        <f>Ocupacao_Calendario!K143*D143*31</f>
        <v>2013.264</v>
      </c>
      <c r="P143" s="33">
        <f>Ocupacao_Calendario!L143*D143*31</f>
        <v>2283.336</v>
      </c>
      <c r="Q143" s="33">
        <f>Ocupacao_Calendario!M143*D143*31</f>
        <v>2136.024</v>
      </c>
      <c r="R143" s="33">
        <f t="shared" si="2"/>
        <v>22979.088</v>
      </c>
      <c r="S143" s="33">
        <f>IFS(E143=2,vacation_home_main_costs!$M$2,E143=3,vacation_home_main_costs!$M$3,E143=4,vacation_home_main_costs!$M$4,E143=5,vacation_home_main_costs!$M$5,E143=6,vacation_home_main_costs!$M$6)</f>
        <v>31100</v>
      </c>
      <c r="T143" s="33">
        <f t="shared" si="16"/>
        <v>-8120.912</v>
      </c>
      <c r="U143" s="41" t="str">
        <f t="shared" si="4"/>
        <v>Prejuizo</v>
      </c>
    </row>
    <row r="144" ht="12.75" customHeight="1">
      <c r="A144" s="8">
        <v>1.314218E7</v>
      </c>
      <c r="B144" s="30" t="s">
        <v>188</v>
      </c>
      <c r="C144" s="11">
        <v>140.0</v>
      </c>
      <c r="D144" s="11">
        <f t="shared" si="1"/>
        <v>112</v>
      </c>
      <c r="E144" s="24">
        <v>4.0</v>
      </c>
      <c r="F144" s="33">
        <f>Ocupacao_Calendario!B144*D144*31</f>
        <v>2117.92</v>
      </c>
      <c r="G144" s="33">
        <f>Ocupacao_Calendario!C144*D144*28</f>
        <v>2979.2</v>
      </c>
      <c r="H144" s="33">
        <f>Ocupacao_Calendario!D144*D144*31</f>
        <v>2604</v>
      </c>
      <c r="I144" s="33">
        <f>Ocupacao_Calendario!E144*D144*30</f>
        <v>1713.6</v>
      </c>
      <c r="J144" s="33">
        <f>Ocupacao_Calendario!F144*D144*31</f>
        <v>1423.52</v>
      </c>
      <c r="K144" s="33">
        <f>Ocupacao_Calendario!G144*D144*30</f>
        <v>2620.8</v>
      </c>
      <c r="L144" s="33">
        <f>Ocupacao_Calendario!H144*D144*31</f>
        <v>2569.28</v>
      </c>
      <c r="M144" s="33">
        <f>Ocupacao_Calendario!I144*D144*31</f>
        <v>2430.4</v>
      </c>
      <c r="N144" s="33">
        <f>Ocupacao_Calendario!J144*D144*30</f>
        <v>3124.8</v>
      </c>
      <c r="O144" s="33">
        <f>Ocupacao_Calendario!K144*D144*31</f>
        <v>2985.92</v>
      </c>
      <c r="P144" s="33">
        <f>Ocupacao_Calendario!L144*D144*31</f>
        <v>2742.88</v>
      </c>
      <c r="Q144" s="33">
        <f>Ocupacao_Calendario!M144*D144*31</f>
        <v>2708.16</v>
      </c>
      <c r="R144" s="33">
        <f t="shared" si="2"/>
        <v>30020.48</v>
      </c>
      <c r="S144" s="33">
        <f>IFS(E144=2,vacation_home_main_costs!$M$2,E144=3,vacation_home_main_costs!$M$3,E144=4,vacation_home_main_costs!$M$4,E144=5,vacation_home_main_costs!$M$5,E144=6,vacation_home_main_costs!$M$6)</f>
        <v>40660</v>
      </c>
      <c r="T144" s="33">
        <f t="shared" si="16"/>
        <v>-10639.52</v>
      </c>
      <c r="U144" s="41" t="str">
        <f t="shared" si="4"/>
        <v>Prejuizo</v>
      </c>
    </row>
    <row r="145" ht="12.75" customHeight="1">
      <c r="A145" s="8">
        <v>2.2854916E7</v>
      </c>
      <c r="B145" s="30" t="s">
        <v>189</v>
      </c>
      <c r="C145" s="11">
        <v>85.0</v>
      </c>
      <c r="D145" s="11">
        <f t="shared" si="1"/>
        <v>68</v>
      </c>
      <c r="E145" s="24">
        <v>4.0</v>
      </c>
      <c r="F145" s="33">
        <f>Ocupacao_Calendario!B145*D145*31</f>
        <v>1433.44</v>
      </c>
      <c r="G145" s="33">
        <f>Ocupacao_Calendario!C145*D145*28</f>
        <v>1313.76</v>
      </c>
      <c r="H145" s="33">
        <f>Ocupacao_Calendario!D145*D145*31</f>
        <v>1581</v>
      </c>
      <c r="I145" s="33">
        <f>Ocupacao_Calendario!E145*D145*30</f>
        <v>1285.2</v>
      </c>
      <c r="J145" s="33">
        <f>Ocupacao_Calendario!F145*D145*31</f>
        <v>1581</v>
      </c>
      <c r="K145" s="33">
        <f>Ocupacao_Calendario!G145*D145*30</f>
        <v>1530</v>
      </c>
      <c r="L145" s="33">
        <f>Ocupacao_Calendario!H145*D145*31</f>
        <v>1855.04</v>
      </c>
      <c r="M145" s="33">
        <f>Ocupacao_Calendario!I145*D145*31</f>
        <v>1559.92</v>
      </c>
      <c r="N145" s="33">
        <f>Ocupacao_Calendario!J145*D145*30</f>
        <v>1611.6</v>
      </c>
      <c r="O145" s="33">
        <f>Ocupacao_Calendario!K145*D145*31</f>
        <v>1707.48</v>
      </c>
      <c r="P145" s="33">
        <f>Ocupacao_Calendario!L145*D145*31</f>
        <v>1496.68</v>
      </c>
      <c r="Q145" s="33">
        <f>Ocupacao_Calendario!M145*D145*31</f>
        <v>2086.92</v>
      </c>
      <c r="R145" s="33">
        <f t="shared" si="2"/>
        <v>19042.04</v>
      </c>
      <c r="S145" s="33">
        <f>IFS(E145=2,vacation_home_main_costs!$M$2,E145=3,vacation_home_main_costs!$M$3,E145=4,vacation_home_main_costs!$M$4,E145=5,vacation_home_main_costs!$M$5,E145=6,vacation_home_main_costs!$M$6)</f>
        <v>40660</v>
      </c>
      <c r="T145" s="33">
        <f t="shared" si="16"/>
        <v>-21617.96</v>
      </c>
      <c r="U145" s="41" t="str">
        <f t="shared" si="4"/>
        <v>Prejuizo</v>
      </c>
    </row>
    <row r="146" ht="12.75" customHeight="1">
      <c r="A146" s="8">
        <v>2.4183886E7</v>
      </c>
      <c r="B146" s="30" t="s">
        <v>190</v>
      </c>
      <c r="C146" s="11">
        <v>299.0</v>
      </c>
      <c r="D146" s="11">
        <f t="shared" si="1"/>
        <v>239.2</v>
      </c>
      <c r="E146" s="24">
        <v>6.0</v>
      </c>
      <c r="F146" s="33">
        <f>Ocupacao_Calendario!B146*D146*31</f>
        <v>7044.44</v>
      </c>
      <c r="G146" s="33">
        <f>Ocupacao_Calendario!C146*D146*28</f>
        <v>5492.032</v>
      </c>
      <c r="H146" s="33">
        <f>Ocupacao_Calendario!D146*D146*31</f>
        <v>3410.992</v>
      </c>
      <c r="I146" s="33">
        <f>Ocupacao_Calendario!E146*D146*30</f>
        <v>4736.16</v>
      </c>
      <c r="J146" s="33">
        <f>Ocupacao_Calendario!F146*D146*31</f>
        <v>6080.464</v>
      </c>
      <c r="K146" s="33">
        <f>Ocupacao_Calendario!G146*D146*30</f>
        <v>6386.64</v>
      </c>
      <c r="L146" s="33">
        <f>Ocupacao_Calendario!H146*D146*31</f>
        <v>6599.528</v>
      </c>
      <c r="M146" s="33">
        <f>Ocupacao_Calendario!I146*D146*31</f>
        <v>6154.616</v>
      </c>
      <c r="N146" s="33">
        <f>Ocupacao_Calendario!J146*D146*30</f>
        <v>6817.2</v>
      </c>
      <c r="O146" s="33">
        <f>Ocupacao_Calendario!K146*D146*31</f>
        <v>5858.008</v>
      </c>
      <c r="P146" s="33">
        <f>Ocupacao_Calendario!L146*D146*31</f>
        <v>7341.048</v>
      </c>
      <c r="Q146" s="33">
        <f>Ocupacao_Calendario!M146*D146*31</f>
        <v>5116.488</v>
      </c>
      <c r="R146" s="33">
        <f t="shared" si="2"/>
        <v>71037.616</v>
      </c>
      <c r="S146" s="33">
        <f>IFS(E146=2,vacation_home_main_costs!$M$2,E146=3,vacation_home_main_costs!$M$3,E146=4,vacation_home_main_costs!$M$4,E146=5,vacation_home_main_costs!$M$5,E146=6,vacation_home_main_costs!$M$6)</f>
        <v>51900</v>
      </c>
      <c r="T146" s="33">
        <f t="shared" si="16"/>
        <v>19137.616</v>
      </c>
      <c r="U146" s="41" t="str">
        <f t="shared" si="4"/>
        <v>Lucro</v>
      </c>
    </row>
    <row r="147" ht="12.75" customHeight="1">
      <c r="A147" s="8">
        <v>3847405.0</v>
      </c>
      <c r="B147" s="30" t="s">
        <v>191</v>
      </c>
      <c r="C147" s="11">
        <v>169.0</v>
      </c>
      <c r="D147" s="11">
        <f t="shared" si="1"/>
        <v>135.2</v>
      </c>
      <c r="E147" s="24">
        <v>6.0</v>
      </c>
      <c r="F147" s="33">
        <f>Ocupacao_Calendario!B147*D147*31</f>
        <v>3562.52</v>
      </c>
      <c r="G147" s="33">
        <f>Ocupacao_Calendario!C147*D147*28</f>
        <v>2801.344</v>
      </c>
      <c r="H147" s="33">
        <f>Ocupacao_Calendario!D147*D147*31</f>
        <v>3017.664</v>
      </c>
      <c r="I147" s="33">
        <f>Ocupacao_Calendario!E147*D147*30</f>
        <v>2717.52</v>
      </c>
      <c r="J147" s="33">
        <f>Ocupacao_Calendario!F147*D147*31</f>
        <v>2891.928</v>
      </c>
      <c r="K147" s="33">
        <f>Ocupacao_Calendario!G147*D147*30</f>
        <v>3731.52</v>
      </c>
      <c r="L147" s="33">
        <f>Ocupacao_Calendario!H147*D147*31</f>
        <v>3813.992</v>
      </c>
      <c r="M147" s="33">
        <f>Ocupacao_Calendario!I147*D147*31</f>
        <v>3478.696</v>
      </c>
      <c r="N147" s="33">
        <f>Ocupacao_Calendario!J147*D147*30</f>
        <v>4056</v>
      </c>
      <c r="O147" s="33">
        <f>Ocupacao_Calendario!K147*D147*31</f>
        <v>4107.376</v>
      </c>
      <c r="P147" s="33">
        <f>Ocupacao_Calendario!L147*D147*31</f>
        <v>3227.224</v>
      </c>
      <c r="Q147" s="33">
        <f>Ocupacao_Calendario!M147*D147*31</f>
        <v>3478.696</v>
      </c>
      <c r="R147" s="33">
        <f t="shared" si="2"/>
        <v>40884.48</v>
      </c>
      <c r="S147" s="33">
        <f>IFS(E147=2,vacation_home_main_costs!$M$2,E147=3,vacation_home_main_costs!$M$3,E147=4,vacation_home_main_costs!$M$4,E147=5,vacation_home_main_costs!$M$5,E147=6,vacation_home_main_costs!$M$6)</f>
        <v>51900</v>
      </c>
      <c r="T147" s="33">
        <f t="shared" si="16"/>
        <v>-11015.52</v>
      </c>
      <c r="U147" s="41" t="str">
        <f t="shared" si="4"/>
        <v>Prejuizo</v>
      </c>
    </row>
    <row r="148" ht="12.75" customHeight="1">
      <c r="A148" s="8">
        <v>1.1890736E7</v>
      </c>
      <c r="B148" s="30" t="s">
        <v>192</v>
      </c>
      <c r="C148" s="11">
        <v>169.0</v>
      </c>
      <c r="D148" s="11">
        <f t="shared" si="1"/>
        <v>135.2</v>
      </c>
      <c r="E148" s="24">
        <v>5.0</v>
      </c>
      <c r="F148" s="33">
        <f>Ocupacao_Calendario!B148*D148*31</f>
        <v>3394.872</v>
      </c>
      <c r="G148" s="33">
        <f>Ocupacao_Calendario!C148*D148*28</f>
        <v>3407.04</v>
      </c>
      <c r="H148" s="33">
        <f>Ocupacao_Calendario!D148*D148*31</f>
        <v>1844.128</v>
      </c>
      <c r="I148" s="33">
        <f>Ocupacao_Calendario!E148*D148*30</f>
        <v>2028</v>
      </c>
      <c r="J148" s="33">
        <f>Ocupacao_Calendario!F148*D148*31</f>
        <v>2682.368</v>
      </c>
      <c r="K148" s="33">
        <f>Ocupacao_Calendario!G148*D148*30</f>
        <v>4015.44</v>
      </c>
      <c r="L148" s="33">
        <f>Ocupacao_Calendario!H148*D148*31</f>
        <v>3981.64</v>
      </c>
      <c r="M148" s="33">
        <f>Ocupacao_Calendario!I148*D148*31</f>
        <v>2975.752</v>
      </c>
      <c r="N148" s="33">
        <f>Ocupacao_Calendario!J148*D148*30</f>
        <v>3325.92</v>
      </c>
      <c r="O148" s="33">
        <f>Ocupacao_Calendario!K148*D148*31</f>
        <v>3394.872</v>
      </c>
      <c r="P148" s="33">
        <f>Ocupacao_Calendario!L148*D148*31</f>
        <v>3143.4</v>
      </c>
      <c r="Q148" s="33">
        <f>Ocupacao_Calendario!M148*D148*31</f>
        <v>3478.696</v>
      </c>
      <c r="R148" s="33">
        <f t="shared" si="2"/>
        <v>37672.128</v>
      </c>
      <c r="S148" s="33">
        <f>IFS(E148=2,vacation_home_main_costs!$M$2,E148=3,vacation_home_main_costs!$M$3,E148=4,vacation_home_main_costs!$M$4,E148=5,vacation_home_main_costs!$M$5,E148=6,vacation_home_main_costs!$M$6)</f>
        <v>45400</v>
      </c>
      <c r="T148" s="33">
        <f t="shared" si="16"/>
        <v>-7727.872</v>
      </c>
      <c r="U148" s="41" t="str">
        <f t="shared" si="4"/>
        <v>Prejuizo</v>
      </c>
    </row>
    <row r="149" ht="12.75" customHeight="1">
      <c r="A149" s="8">
        <v>1754734.0</v>
      </c>
      <c r="B149" s="30" t="s">
        <v>193</v>
      </c>
      <c r="C149" s="11">
        <v>85.0</v>
      </c>
      <c r="D149" s="11">
        <f t="shared" si="1"/>
        <v>68</v>
      </c>
      <c r="E149" s="24">
        <v>4.0</v>
      </c>
      <c r="F149" s="33">
        <f>Ocupacao_Calendario!B149*D149*31</f>
        <v>1855.04</v>
      </c>
      <c r="G149" s="33">
        <f>Ocupacao_Calendario!C149*D149*28</f>
        <v>1827.84</v>
      </c>
      <c r="H149" s="33">
        <f>Ocupacao_Calendario!D149*D149*31</f>
        <v>1285.88</v>
      </c>
      <c r="I149" s="33">
        <f>Ocupacao_Calendario!E149*D149*30</f>
        <v>1203.6</v>
      </c>
      <c r="J149" s="33">
        <f>Ocupacao_Calendario!F149*D149*31</f>
        <v>822.12</v>
      </c>
      <c r="K149" s="33">
        <f>Ocupacao_Calendario!G149*D149*30</f>
        <v>1550.4</v>
      </c>
      <c r="L149" s="33">
        <f>Ocupacao_Calendario!H149*D149*31</f>
        <v>2002.6</v>
      </c>
      <c r="M149" s="33">
        <f>Ocupacao_Calendario!I149*D149*31</f>
        <v>1538.84</v>
      </c>
      <c r="N149" s="33">
        <f>Ocupacao_Calendario!J149*D149*30</f>
        <v>1570.8</v>
      </c>
      <c r="O149" s="33">
        <f>Ocupacao_Calendario!K149*D149*31</f>
        <v>1623.16</v>
      </c>
      <c r="P149" s="33">
        <f>Ocupacao_Calendario!L149*D149*31</f>
        <v>1665.32</v>
      </c>
      <c r="Q149" s="33">
        <f>Ocupacao_Calendario!M149*D149*31</f>
        <v>1686.4</v>
      </c>
      <c r="R149" s="33">
        <f t="shared" si="2"/>
        <v>18632</v>
      </c>
      <c r="S149" s="33">
        <f>IFS(E149=2,vacation_home_main_costs!$M$2,E149=3,vacation_home_main_costs!$M$3,E149=4,vacation_home_main_costs!$M$4,E149=5,vacation_home_main_costs!$M$5,E149=6,vacation_home_main_costs!$M$6)</f>
        <v>40660</v>
      </c>
      <c r="T149" s="33">
        <f t="shared" si="16"/>
        <v>-22028</v>
      </c>
      <c r="U149" s="41" t="str">
        <f t="shared" si="4"/>
        <v>Prejuizo</v>
      </c>
    </row>
    <row r="150" ht="12.75" customHeight="1">
      <c r="A150" s="8">
        <v>1.7008608E7</v>
      </c>
      <c r="B150" s="30" t="s">
        <v>194</v>
      </c>
      <c r="C150" s="11">
        <v>180.0</v>
      </c>
      <c r="D150" s="11">
        <f t="shared" si="1"/>
        <v>144</v>
      </c>
      <c r="E150" s="24">
        <v>7.0</v>
      </c>
      <c r="F150" s="33">
        <f>Ocupacao_Calendario!B150*D150*31</f>
        <v>3035.52</v>
      </c>
      <c r="G150" s="33">
        <f>Ocupacao_Calendario!C150*D150*28</f>
        <v>3225.6</v>
      </c>
      <c r="H150" s="33">
        <f>Ocupacao_Calendario!D150*D150*31</f>
        <v>2633.76</v>
      </c>
      <c r="I150" s="33">
        <f>Ocupacao_Calendario!E150*D150*30</f>
        <v>3542.4</v>
      </c>
      <c r="J150" s="33">
        <f>Ocupacao_Calendario!F150*D150*31</f>
        <v>2365.92</v>
      </c>
      <c r="K150" s="33">
        <f>Ocupacao_Calendario!G150*D150*30</f>
        <v>3240</v>
      </c>
      <c r="L150" s="33">
        <f>Ocupacao_Calendario!H150*D150*31</f>
        <v>3303.36</v>
      </c>
      <c r="M150" s="33">
        <f>Ocupacao_Calendario!I150*D150*31</f>
        <v>3839.04</v>
      </c>
      <c r="N150" s="33">
        <f>Ocupacao_Calendario!J150*D150*30</f>
        <v>4147.2</v>
      </c>
      <c r="O150" s="33">
        <f>Ocupacao_Calendario!K150*D150*31</f>
        <v>4196.16</v>
      </c>
      <c r="P150" s="33">
        <f>Ocupacao_Calendario!L150*D150*31</f>
        <v>3928.32</v>
      </c>
      <c r="Q150" s="33">
        <f>Ocupacao_Calendario!M150*D150*31</f>
        <v>4374.72</v>
      </c>
      <c r="R150" s="33">
        <f t="shared" si="2"/>
        <v>41832</v>
      </c>
      <c r="S150" s="37" t="str">
        <f>IFS(E150=2,vacation_home_main_costs!$M$2,E150=3,vacation_home_main_costs!$M$3,E150=4,vacation_home_main_costs!$M$4,E150=5,vacation_home_main_costs!$M$5,E150=6,vacation_home_main_costs!$M$6)</f>
        <v>#N/A</v>
      </c>
      <c r="T150" s="38" t="s">
        <v>55</v>
      </c>
      <c r="U150" s="41" t="str">
        <f t="shared" si="4"/>
        <v>Lucro</v>
      </c>
    </row>
    <row r="151" ht="12.75" customHeight="1">
      <c r="A151" s="8">
        <v>137602.0</v>
      </c>
      <c r="B151" s="30" t="s">
        <v>195</v>
      </c>
      <c r="C151" s="11">
        <v>79.0</v>
      </c>
      <c r="D151" s="11">
        <f t="shared" si="1"/>
        <v>63.2</v>
      </c>
      <c r="E151" s="24">
        <v>3.0</v>
      </c>
      <c r="F151" s="33">
        <f>Ocupacao_Calendario!B151*D151*31</f>
        <v>1430.216</v>
      </c>
      <c r="G151" s="33">
        <f>Ocupacao_Calendario!C151*D151*28</f>
        <v>1274.112</v>
      </c>
      <c r="H151" s="33">
        <f>Ocupacao_Calendario!D151*D151*31</f>
        <v>1195.112</v>
      </c>
      <c r="I151" s="33">
        <f>Ocupacao_Calendario!E151*D151*30</f>
        <v>910.08</v>
      </c>
      <c r="J151" s="33">
        <f>Ocupacao_Calendario!F151*D151*31</f>
        <v>1077.56</v>
      </c>
      <c r="K151" s="33">
        <f>Ocupacao_Calendario!G151*D151*30</f>
        <v>1554.72</v>
      </c>
      <c r="L151" s="33">
        <f>Ocupacao_Calendario!H151*D151*31</f>
        <v>1802.464</v>
      </c>
      <c r="M151" s="33">
        <f>Ocupacao_Calendario!I151*D151*31</f>
        <v>1822.056</v>
      </c>
      <c r="N151" s="33">
        <f>Ocupacao_Calendario!J151*D151*30</f>
        <v>1384.08</v>
      </c>
      <c r="O151" s="33">
        <f>Ocupacao_Calendario!K151*D151*31</f>
        <v>1449.808</v>
      </c>
      <c r="P151" s="33">
        <f>Ocupacao_Calendario!L151*D151*31</f>
        <v>1645.728</v>
      </c>
      <c r="Q151" s="33">
        <f>Ocupacao_Calendario!M151*D151*31</f>
        <v>1547.768</v>
      </c>
      <c r="R151" s="33">
        <f t="shared" si="2"/>
        <v>17093.704</v>
      </c>
      <c r="S151" s="33">
        <f>IFS(E151=2,vacation_home_main_costs!$M$2,E151=3,vacation_home_main_costs!$M$3,E151=4,vacation_home_main_costs!$M$4,E151=5,vacation_home_main_costs!$M$5,E151=6,vacation_home_main_costs!$M$6)</f>
        <v>34800</v>
      </c>
      <c r="T151" s="33">
        <f t="shared" ref="T151:T197" si="17">R151-S151</f>
        <v>-17706.296</v>
      </c>
      <c r="U151" s="41" t="str">
        <f t="shared" si="4"/>
        <v>Prejuizo</v>
      </c>
    </row>
    <row r="152" ht="12.75" customHeight="1">
      <c r="A152" s="8">
        <v>4732934.0</v>
      </c>
      <c r="B152" s="30" t="s">
        <v>196</v>
      </c>
      <c r="C152" s="11">
        <v>81.0</v>
      </c>
      <c r="D152" s="11">
        <f t="shared" si="1"/>
        <v>64.8</v>
      </c>
      <c r="E152" s="24">
        <v>3.0</v>
      </c>
      <c r="F152" s="33">
        <f>Ocupacao_Calendario!B152*D152*31</f>
        <v>1466.424</v>
      </c>
      <c r="G152" s="33">
        <f>Ocupacao_Calendario!C152*D152*28</f>
        <v>1324.512</v>
      </c>
      <c r="H152" s="33">
        <f>Ocupacao_Calendario!D152*D152*31</f>
        <v>1406.16</v>
      </c>
      <c r="I152" s="33">
        <f>Ocupacao_Calendario!E152*D152*30</f>
        <v>1399.68</v>
      </c>
      <c r="J152" s="33">
        <f>Ocupacao_Calendario!F152*D152*31</f>
        <v>823.608</v>
      </c>
      <c r="K152" s="33">
        <f>Ocupacao_Calendario!G152*D152*30</f>
        <v>1652.4</v>
      </c>
      <c r="L152" s="33">
        <f>Ocupacao_Calendario!H152*D152*31</f>
        <v>1426.248</v>
      </c>
      <c r="M152" s="33">
        <f>Ocupacao_Calendario!I152*D152*31</f>
        <v>1908.36</v>
      </c>
      <c r="N152" s="33">
        <f>Ocupacao_Calendario!J152*D152*30</f>
        <v>1905.12</v>
      </c>
      <c r="O152" s="33">
        <f>Ocupacao_Calendario!K152*D152*31</f>
        <v>1828.008</v>
      </c>
      <c r="P152" s="33">
        <f>Ocupacao_Calendario!L152*D152*31</f>
        <v>1526.688</v>
      </c>
      <c r="Q152" s="33">
        <f>Ocupacao_Calendario!M152*D152*31</f>
        <v>1566.864</v>
      </c>
      <c r="R152" s="33">
        <f t="shared" si="2"/>
        <v>18234.072</v>
      </c>
      <c r="S152" s="33">
        <f>IFS(E152=2,vacation_home_main_costs!$M$2,E152=3,vacation_home_main_costs!$M$3,E152=4,vacation_home_main_costs!$M$4,E152=5,vacation_home_main_costs!$M$5,E152=6,vacation_home_main_costs!$M$6)</f>
        <v>34800</v>
      </c>
      <c r="T152" s="33">
        <f t="shared" si="17"/>
        <v>-16565.928</v>
      </c>
      <c r="U152" s="41" t="str">
        <f t="shared" si="4"/>
        <v>Prejuizo</v>
      </c>
    </row>
    <row r="153" ht="12.75" customHeight="1">
      <c r="A153" s="8">
        <v>3238608.0</v>
      </c>
      <c r="B153" s="30" t="s">
        <v>197</v>
      </c>
      <c r="C153" s="11">
        <v>69.0</v>
      </c>
      <c r="D153" s="11">
        <f t="shared" si="1"/>
        <v>55.2</v>
      </c>
      <c r="E153" s="24">
        <v>4.0</v>
      </c>
      <c r="F153" s="33">
        <f>Ocupacao_Calendario!B153*D153*31</f>
        <v>1300.512</v>
      </c>
      <c r="G153" s="33">
        <f>Ocupacao_Calendario!C153*D153*28</f>
        <v>1514.688</v>
      </c>
      <c r="H153" s="33">
        <f>Ocupacao_Calendario!D153*D153*31</f>
        <v>821.376</v>
      </c>
      <c r="I153" s="33">
        <f>Ocupacao_Calendario!E153*D153*30</f>
        <v>1473.84</v>
      </c>
      <c r="J153" s="33">
        <f>Ocupacao_Calendario!F153*D153*31</f>
        <v>1266.288</v>
      </c>
      <c r="K153" s="33">
        <f>Ocupacao_Calendario!G153*D153*30</f>
        <v>1225.44</v>
      </c>
      <c r="L153" s="33">
        <f>Ocupacao_Calendario!H153*D153*31</f>
        <v>1454.52</v>
      </c>
      <c r="M153" s="33">
        <f>Ocupacao_Calendario!I153*D153*31</f>
        <v>1437.408</v>
      </c>
      <c r="N153" s="33">
        <f>Ocupacao_Calendario!J153*D153*30</f>
        <v>1391.04</v>
      </c>
      <c r="O153" s="33">
        <f>Ocupacao_Calendario!K153*D153*31</f>
        <v>1608.528</v>
      </c>
      <c r="P153" s="33">
        <f>Ocupacao_Calendario!L153*D153*31</f>
        <v>1283.4</v>
      </c>
      <c r="Q153" s="33">
        <f>Ocupacao_Calendario!M153*D153*31</f>
        <v>1351.848</v>
      </c>
      <c r="R153" s="33">
        <f t="shared" si="2"/>
        <v>16128.888</v>
      </c>
      <c r="S153" s="33">
        <f>IFS(E153=2,vacation_home_main_costs!$M$2,E153=3,vacation_home_main_costs!$M$3,E153=4,vacation_home_main_costs!$M$4,E153=5,vacation_home_main_costs!$M$5,E153=6,vacation_home_main_costs!$M$6)</f>
        <v>40660</v>
      </c>
      <c r="T153" s="33">
        <f t="shared" si="17"/>
        <v>-24531.112</v>
      </c>
      <c r="U153" s="41" t="str">
        <f t="shared" si="4"/>
        <v>Prejuizo</v>
      </c>
    </row>
    <row r="154" ht="12.75" customHeight="1">
      <c r="A154" s="8">
        <v>2373716.0</v>
      </c>
      <c r="B154" s="30" t="s">
        <v>198</v>
      </c>
      <c r="C154" s="11">
        <v>88.0</v>
      </c>
      <c r="D154" s="11">
        <f t="shared" si="1"/>
        <v>70.4</v>
      </c>
      <c r="E154" s="24">
        <v>5.0</v>
      </c>
      <c r="F154" s="33">
        <f>Ocupacao_Calendario!B154*D154*31</f>
        <v>1505.856</v>
      </c>
      <c r="G154" s="33">
        <f>Ocupacao_Calendario!C154*D154*28</f>
        <v>1478.4</v>
      </c>
      <c r="H154" s="33">
        <f>Ocupacao_Calendario!D154*D154*31</f>
        <v>1113.024</v>
      </c>
      <c r="I154" s="33">
        <f>Ocupacao_Calendario!E154*D154*30</f>
        <v>1393.92</v>
      </c>
      <c r="J154" s="33">
        <f>Ocupacao_Calendario!F154*D154*31</f>
        <v>1047.552</v>
      </c>
      <c r="K154" s="33">
        <f>Ocupacao_Calendario!G154*D154*30</f>
        <v>1964.16</v>
      </c>
      <c r="L154" s="33">
        <f>Ocupacao_Calendario!H154*D154*31</f>
        <v>2029.632</v>
      </c>
      <c r="M154" s="33">
        <f>Ocupacao_Calendario!I154*D154*31</f>
        <v>2051.456</v>
      </c>
      <c r="N154" s="33">
        <f>Ocupacao_Calendario!J154*D154*30</f>
        <v>1816.32</v>
      </c>
      <c r="O154" s="33">
        <f>Ocupacao_Calendario!K154*D154*31</f>
        <v>2116.928</v>
      </c>
      <c r="P154" s="33">
        <f>Ocupacao_Calendario!L154*D154*31</f>
        <v>1789.568</v>
      </c>
      <c r="Q154" s="33">
        <f>Ocupacao_Calendario!M154*D154*31</f>
        <v>1942.336</v>
      </c>
      <c r="R154" s="33">
        <f t="shared" si="2"/>
        <v>20249.152</v>
      </c>
      <c r="S154" s="33">
        <f>IFS(E154=2,vacation_home_main_costs!$M$2,E154=3,vacation_home_main_costs!$M$3,E154=4,vacation_home_main_costs!$M$4,E154=5,vacation_home_main_costs!$M$5,E154=6,vacation_home_main_costs!$M$6)</f>
        <v>45400</v>
      </c>
      <c r="T154" s="33">
        <f t="shared" si="17"/>
        <v>-25150.848</v>
      </c>
      <c r="U154" s="41" t="str">
        <f t="shared" si="4"/>
        <v>Prejuizo</v>
      </c>
    </row>
    <row r="155" ht="12.75" customHeight="1">
      <c r="A155" s="8">
        <v>1.5541665E7</v>
      </c>
      <c r="B155" s="30" t="s">
        <v>199</v>
      </c>
      <c r="C155" s="11">
        <v>89.0</v>
      </c>
      <c r="D155" s="11">
        <f t="shared" si="1"/>
        <v>71.2</v>
      </c>
      <c r="E155" s="24">
        <v>3.0</v>
      </c>
      <c r="F155" s="33">
        <f>Ocupacao_Calendario!B155*D155*31</f>
        <v>1831.976</v>
      </c>
      <c r="G155" s="33">
        <f>Ocupacao_Calendario!C155*D155*28</f>
        <v>1973.664</v>
      </c>
      <c r="H155" s="33">
        <f>Ocupacao_Calendario!D155*D155*31</f>
        <v>1743.688</v>
      </c>
      <c r="I155" s="33">
        <f>Ocupacao_Calendario!E155*D155*30</f>
        <v>1495.2</v>
      </c>
      <c r="J155" s="33">
        <f>Ocupacao_Calendario!F155*D155*31</f>
        <v>971.168</v>
      </c>
      <c r="K155" s="33">
        <f>Ocupacao_Calendario!G155*D155*30</f>
        <v>1901.04</v>
      </c>
      <c r="L155" s="33">
        <f>Ocupacao_Calendario!H155*D155*31</f>
        <v>1633.328</v>
      </c>
      <c r="M155" s="33">
        <f>Ocupacao_Calendario!I155*D155*31</f>
        <v>1986.48</v>
      </c>
      <c r="N155" s="33">
        <f>Ocupacao_Calendario!J155*D155*30</f>
        <v>2007.84</v>
      </c>
      <c r="O155" s="33">
        <f>Ocupacao_Calendario!K155*D155*31</f>
        <v>2185.128</v>
      </c>
      <c r="P155" s="33">
        <f>Ocupacao_Calendario!L155*D155*31</f>
        <v>1611.256</v>
      </c>
      <c r="Q155" s="33">
        <f>Ocupacao_Calendario!M155*D155*31</f>
        <v>1942.336</v>
      </c>
      <c r="R155" s="33">
        <f t="shared" si="2"/>
        <v>21283.104</v>
      </c>
      <c r="S155" s="33">
        <f>IFS(E155=2,vacation_home_main_costs!$M$2,E155=3,vacation_home_main_costs!$M$3,E155=4,vacation_home_main_costs!$M$4,E155=5,vacation_home_main_costs!$M$5,E155=6,vacation_home_main_costs!$M$6)</f>
        <v>34800</v>
      </c>
      <c r="T155" s="33">
        <f t="shared" si="17"/>
        <v>-13516.896</v>
      </c>
      <c r="U155" s="41" t="str">
        <f t="shared" si="4"/>
        <v>Prejuizo</v>
      </c>
    </row>
    <row r="156" ht="12.75" customHeight="1">
      <c r="A156" s="8">
        <v>1.5008309E7</v>
      </c>
      <c r="B156" s="30" t="s">
        <v>200</v>
      </c>
      <c r="C156" s="11">
        <v>248.0</v>
      </c>
      <c r="D156" s="11">
        <f t="shared" si="1"/>
        <v>198.4</v>
      </c>
      <c r="E156" s="24">
        <v>6.0</v>
      </c>
      <c r="F156" s="33">
        <f>Ocupacao_Calendario!B156*D156*31</f>
        <v>5719.872</v>
      </c>
      <c r="G156" s="33">
        <f>Ocupacao_Calendario!C156*D156*28</f>
        <v>5221.888</v>
      </c>
      <c r="H156" s="33">
        <f>Ocupacao_Calendario!D156*D156*31</f>
        <v>4182.272</v>
      </c>
      <c r="I156" s="33">
        <f>Ocupacao_Calendario!E156*D156*30</f>
        <v>4225.92</v>
      </c>
      <c r="J156" s="33">
        <f>Ocupacao_Calendario!F156*D156*31</f>
        <v>4674.304</v>
      </c>
      <c r="K156" s="33">
        <f>Ocupacao_Calendario!G156*D156*30</f>
        <v>4106.88</v>
      </c>
      <c r="L156" s="33">
        <f>Ocupacao_Calendario!H156*D156*31</f>
        <v>5227.84</v>
      </c>
      <c r="M156" s="33">
        <f>Ocupacao_Calendario!I156*D156*31</f>
        <v>5658.368</v>
      </c>
      <c r="N156" s="33">
        <f>Ocupacao_Calendario!J156*D156*30</f>
        <v>5059.2</v>
      </c>
      <c r="O156" s="33">
        <f>Ocupacao_Calendario!K156*D156*31</f>
        <v>5535.36</v>
      </c>
      <c r="P156" s="33">
        <f>Ocupacao_Calendario!L156*D156*31</f>
        <v>5596.864</v>
      </c>
      <c r="Q156" s="33">
        <f>Ocupacao_Calendario!M156*D156*31</f>
        <v>5350.848</v>
      </c>
      <c r="R156" s="33">
        <f t="shared" si="2"/>
        <v>60559.616</v>
      </c>
      <c r="S156" s="33">
        <f>IFS(E156=2,vacation_home_main_costs!$M$2,E156=3,vacation_home_main_costs!$M$3,E156=4,vacation_home_main_costs!$M$4,E156=5,vacation_home_main_costs!$M$5,E156=6,vacation_home_main_costs!$M$6)</f>
        <v>51900</v>
      </c>
      <c r="T156" s="33">
        <f t="shared" si="17"/>
        <v>8659.616</v>
      </c>
      <c r="U156" s="41" t="str">
        <f t="shared" si="4"/>
        <v>Lucro</v>
      </c>
    </row>
    <row r="157" ht="12.75" customHeight="1">
      <c r="A157" s="8">
        <v>7109681.0</v>
      </c>
      <c r="B157" s="30" t="s">
        <v>201</v>
      </c>
      <c r="C157" s="11">
        <v>105.0</v>
      </c>
      <c r="D157" s="11">
        <f t="shared" si="1"/>
        <v>84</v>
      </c>
      <c r="E157" s="24">
        <v>5.0</v>
      </c>
      <c r="F157" s="33">
        <f>Ocupacao_Calendario!B157*D157*31</f>
        <v>2213.4</v>
      </c>
      <c r="G157" s="33">
        <f>Ocupacao_Calendario!C157*D157*28</f>
        <v>1693.44</v>
      </c>
      <c r="H157" s="33">
        <f>Ocupacao_Calendario!D157*D157*31</f>
        <v>2161.32</v>
      </c>
      <c r="I157" s="33">
        <f>Ocupacao_Calendario!E157*D157*30</f>
        <v>1285.2</v>
      </c>
      <c r="J157" s="33">
        <f>Ocupacao_Calendario!F157*D157*31</f>
        <v>2057.16</v>
      </c>
      <c r="K157" s="33">
        <f>Ocupacao_Calendario!G157*D157*30</f>
        <v>2142</v>
      </c>
      <c r="L157" s="33">
        <f>Ocupacao_Calendario!H157*D157*31</f>
        <v>2083.2</v>
      </c>
      <c r="M157" s="33">
        <f>Ocupacao_Calendario!I157*D157*31</f>
        <v>2499.84</v>
      </c>
      <c r="N157" s="33">
        <f>Ocupacao_Calendario!J157*D157*30</f>
        <v>2041.2</v>
      </c>
      <c r="O157" s="33">
        <f>Ocupacao_Calendario!K157*D157*31</f>
        <v>2447.76</v>
      </c>
      <c r="P157" s="33">
        <f>Ocupacao_Calendario!L157*D157*31</f>
        <v>2265.48</v>
      </c>
      <c r="Q157" s="33">
        <f>Ocupacao_Calendario!M157*D157*31</f>
        <v>2343.6</v>
      </c>
      <c r="R157" s="33">
        <f t="shared" si="2"/>
        <v>25233.6</v>
      </c>
      <c r="S157" s="33">
        <f>IFS(E157=2,vacation_home_main_costs!$M$2,E157=3,vacation_home_main_costs!$M$3,E157=4,vacation_home_main_costs!$M$4,E157=5,vacation_home_main_costs!$M$5,E157=6,vacation_home_main_costs!$M$6)</f>
        <v>45400</v>
      </c>
      <c r="T157" s="33">
        <f t="shared" si="17"/>
        <v>-20166.4</v>
      </c>
      <c r="U157" s="41" t="str">
        <f t="shared" si="4"/>
        <v>Prejuizo</v>
      </c>
    </row>
    <row r="158" ht="12.75" customHeight="1">
      <c r="A158" s="8">
        <v>2.1311169E7</v>
      </c>
      <c r="B158" s="30" t="s">
        <v>202</v>
      </c>
      <c r="C158" s="11">
        <v>127.0</v>
      </c>
      <c r="D158" s="11">
        <f t="shared" si="1"/>
        <v>101.6</v>
      </c>
      <c r="E158" s="24">
        <v>4.0</v>
      </c>
      <c r="F158" s="33">
        <f>Ocupacao_Calendario!B158*D158*31</f>
        <v>2078.736</v>
      </c>
      <c r="G158" s="33">
        <f>Ocupacao_Calendario!C158*D158*28</f>
        <v>1991.36</v>
      </c>
      <c r="H158" s="33">
        <f>Ocupacao_Calendario!D158*D158*31</f>
        <v>1574.8</v>
      </c>
      <c r="I158" s="33">
        <f>Ocupacao_Calendario!E158*D158*30</f>
        <v>2590.8</v>
      </c>
      <c r="J158" s="33">
        <f>Ocupacao_Calendario!F158*D158*31</f>
        <v>2173.224</v>
      </c>
      <c r="K158" s="33">
        <f>Ocupacao_Calendario!G158*D158*30</f>
        <v>2682.24</v>
      </c>
      <c r="L158" s="33">
        <f>Ocupacao_Calendario!H158*D158*31</f>
        <v>2456.688</v>
      </c>
      <c r="M158" s="33">
        <f>Ocupacao_Calendario!I158*D158*31</f>
        <v>3149.6</v>
      </c>
      <c r="N158" s="33">
        <f>Ocupacao_Calendario!J158*D158*30</f>
        <v>2712.72</v>
      </c>
      <c r="O158" s="33">
        <f>Ocupacao_Calendario!K158*D158*31</f>
        <v>2929.128</v>
      </c>
      <c r="P158" s="33">
        <f>Ocupacao_Calendario!L158*D158*31</f>
        <v>2897.632</v>
      </c>
      <c r="Q158" s="33">
        <f>Ocupacao_Calendario!M158*D158*31</f>
        <v>2456.688</v>
      </c>
      <c r="R158" s="33">
        <f t="shared" si="2"/>
        <v>29693.616</v>
      </c>
      <c r="S158" s="33">
        <f>IFS(E158=2,vacation_home_main_costs!$M$2,E158=3,vacation_home_main_costs!$M$3,E158=4,vacation_home_main_costs!$M$4,E158=5,vacation_home_main_costs!$M$5,E158=6,vacation_home_main_costs!$M$6)</f>
        <v>40660</v>
      </c>
      <c r="T158" s="33">
        <f t="shared" si="17"/>
        <v>-10966.384</v>
      </c>
      <c r="U158" s="41" t="str">
        <f t="shared" si="4"/>
        <v>Prejuizo</v>
      </c>
    </row>
    <row r="159" ht="12.75" customHeight="1">
      <c r="A159" s="8">
        <v>3666988.0</v>
      </c>
      <c r="B159" s="30" t="s">
        <v>203</v>
      </c>
      <c r="C159" s="11">
        <v>160.0</v>
      </c>
      <c r="D159" s="11">
        <f t="shared" si="1"/>
        <v>128</v>
      </c>
      <c r="E159" s="24">
        <v>5.0</v>
      </c>
      <c r="F159" s="33">
        <f>Ocupacao_Calendario!B159*D159*31</f>
        <v>3650.56</v>
      </c>
      <c r="G159" s="33">
        <f>Ocupacao_Calendario!C159*D159*28</f>
        <v>2831.36</v>
      </c>
      <c r="H159" s="33">
        <f>Ocupacao_Calendario!D159*D159*31</f>
        <v>1984</v>
      </c>
      <c r="I159" s="33">
        <f>Ocupacao_Calendario!E159*D159*30</f>
        <v>1804.8</v>
      </c>
      <c r="J159" s="33">
        <f>Ocupacao_Calendario!F159*D159*31</f>
        <v>3253.76</v>
      </c>
      <c r="K159" s="33">
        <f>Ocupacao_Calendario!G159*D159*30</f>
        <v>3379.2</v>
      </c>
      <c r="L159" s="33">
        <f>Ocupacao_Calendario!H159*D159*31</f>
        <v>3095.04</v>
      </c>
      <c r="M159" s="33">
        <f>Ocupacao_Calendario!I159*D159*31</f>
        <v>2936.32</v>
      </c>
      <c r="N159" s="33">
        <f>Ocupacao_Calendario!J159*D159*30</f>
        <v>2841.6</v>
      </c>
      <c r="O159" s="33">
        <f>Ocupacao_Calendario!K159*D159*31</f>
        <v>2936.32</v>
      </c>
      <c r="P159" s="33">
        <f>Ocupacao_Calendario!L159*D159*31</f>
        <v>3610.88</v>
      </c>
      <c r="Q159" s="33">
        <f>Ocupacao_Calendario!M159*D159*31</f>
        <v>3174.4</v>
      </c>
      <c r="R159" s="33">
        <f t="shared" si="2"/>
        <v>35498.24</v>
      </c>
      <c r="S159" s="33">
        <f>IFS(E159=2,vacation_home_main_costs!$M$2,E159=3,vacation_home_main_costs!$M$3,E159=4,vacation_home_main_costs!$M$4,E159=5,vacation_home_main_costs!$M$5,E159=6,vacation_home_main_costs!$M$6)</f>
        <v>45400</v>
      </c>
      <c r="T159" s="33">
        <f t="shared" si="17"/>
        <v>-9901.76</v>
      </c>
      <c r="U159" s="41" t="str">
        <f t="shared" si="4"/>
        <v>Prejuizo</v>
      </c>
    </row>
    <row r="160" ht="12.75" customHeight="1">
      <c r="A160" s="8">
        <v>2.0919696E7</v>
      </c>
      <c r="B160" s="30" t="s">
        <v>204</v>
      </c>
      <c r="C160" s="11">
        <v>90.0</v>
      </c>
      <c r="D160" s="11">
        <f t="shared" si="1"/>
        <v>72</v>
      </c>
      <c r="E160" s="24">
        <v>4.0</v>
      </c>
      <c r="F160" s="33">
        <f>Ocupacao_Calendario!B160*D160*31</f>
        <v>2120.4</v>
      </c>
      <c r="G160" s="33">
        <f>Ocupacao_Calendario!C160*D160*28</f>
        <v>1854.72</v>
      </c>
      <c r="H160" s="33">
        <f>Ocupacao_Calendario!D160*D160*31</f>
        <v>1428.48</v>
      </c>
      <c r="I160" s="33">
        <f>Ocupacao_Calendario!E160*D160*30</f>
        <v>1576.8</v>
      </c>
      <c r="J160" s="33">
        <f>Ocupacao_Calendario!F160*D160*31</f>
        <v>1495.44</v>
      </c>
      <c r="K160" s="33">
        <f>Ocupacao_Calendario!G160*D160*30</f>
        <v>1620</v>
      </c>
      <c r="L160" s="33">
        <f>Ocupacao_Calendario!H160*D160*31</f>
        <v>1562.4</v>
      </c>
      <c r="M160" s="33">
        <f>Ocupacao_Calendario!I160*D160*31</f>
        <v>2031.12</v>
      </c>
      <c r="N160" s="33">
        <f>Ocupacao_Calendario!J160*D160*30</f>
        <v>2008.8</v>
      </c>
      <c r="O160" s="33">
        <f>Ocupacao_Calendario!K160*D160*31</f>
        <v>1919.52</v>
      </c>
      <c r="P160" s="33">
        <f>Ocupacao_Calendario!L160*D160*31</f>
        <v>1785.6</v>
      </c>
      <c r="Q160" s="33">
        <f>Ocupacao_Calendario!M160*D160*31</f>
        <v>1696.32</v>
      </c>
      <c r="R160" s="33">
        <f t="shared" si="2"/>
        <v>21099.6</v>
      </c>
      <c r="S160" s="33">
        <f>IFS(E160=2,vacation_home_main_costs!$M$2,E160=3,vacation_home_main_costs!$M$3,E160=4,vacation_home_main_costs!$M$4,E160=5,vacation_home_main_costs!$M$5,E160=6,vacation_home_main_costs!$M$6)</f>
        <v>40660</v>
      </c>
      <c r="T160" s="33">
        <f t="shared" si="17"/>
        <v>-19560.4</v>
      </c>
      <c r="U160" s="41" t="str">
        <f t="shared" si="4"/>
        <v>Prejuizo</v>
      </c>
    </row>
    <row r="161" ht="12.75" customHeight="1">
      <c r="A161" s="8">
        <v>210833.0</v>
      </c>
      <c r="B161" s="30" t="s">
        <v>205</v>
      </c>
      <c r="C161" s="11">
        <v>88.0</v>
      </c>
      <c r="D161" s="11">
        <f t="shared" si="1"/>
        <v>70.4</v>
      </c>
      <c r="E161" s="24">
        <v>5.0</v>
      </c>
      <c r="F161" s="33">
        <f>Ocupacao_Calendario!B161*D161*31</f>
        <v>1571.328</v>
      </c>
      <c r="G161" s="33">
        <f>Ocupacao_Calendario!C161*D161*28</f>
        <v>1892.352</v>
      </c>
      <c r="H161" s="33">
        <f>Ocupacao_Calendario!D161*D161*31</f>
        <v>1156.672</v>
      </c>
      <c r="I161" s="33">
        <f>Ocupacao_Calendario!E161*D161*30</f>
        <v>1605.12</v>
      </c>
      <c r="J161" s="33">
        <f>Ocupacao_Calendario!F161*D161*31</f>
        <v>1091.2</v>
      </c>
      <c r="K161" s="33">
        <f>Ocupacao_Calendario!G161*D161*30</f>
        <v>2027.52</v>
      </c>
      <c r="L161" s="33">
        <f>Ocupacao_Calendario!H161*D161*31</f>
        <v>2095.104</v>
      </c>
      <c r="M161" s="33">
        <f>Ocupacao_Calendario!I161*D161*31</f>
        <v>1876.864</v>
      </c>
      <c r="N161" s="33">
        <f>Ocupacao_Calendario!J161*D161*30</f>
        <v>1668.48</v>
      </c>
      <c r="O161" s="33">
        <f>Ocupacao_Calendario!K161*D161*31</f>
        <v>2095.104</v>
      </c>
      <c r="P161" s="33">
        <f>Ocupacao_Calendario!L161*D161*31</f>
        <v>2182.4</v>
      </c>
      <c r="Q161" s="33">
        <f>Ocupacao_Calendario!M161*D161*31</f>
        <v>1680.448</v>
      </c>
      <c r="R161" s="33">
        <f t="shared" si="2"/>
        <v>20942.592</v>
      </c>
      <c r="S161" s="33">
        <f>IFS(E161=2,vacation_home_main_costs!$M$2,E161=3,vacation_home_main_costs!$M$3,E161=4,vacation_home_main_costs!$M$4,E161=5,vacation_home_main_costs!$M$5,E161=6,vacation_home_main_costs!$M$6)</f>
        <v>45400</v>
      </c>
      <c r="T161" s="33">
        <f t="shared" si="17"/>
        <v>-24457.408</v>
      </c>
      <c r="U161" s="41" t="str">
        <f t="shared" si="4"/>
        <v>Prejuizo</v>
      </c>
    </row>
    <row r="162" ht="12.75" customHeight="1">
      <c r="A162" s="8">
        <v>2.0182582E7</v>
      </c>
      <c r="B162" s="30" t="s">
        <v>206</v>
      </c>
      <c r="C162" s="11">
        <v>89.0</v>
      </c>
      <c r="D162" s="11">
        <f t="shared" si="1"/>
        <v>71.2</v>
      </c>
      <c r="E162" s="24">
        <v>3.0</v>
      </c>
      <c r="F162" s="33">
        <f>Ocupacao_Calendario!B162*D162*31</f>
        <v>1500.896</v>
      </c>
      <c r="G162" s="33">
        <f>Ocupacao_Calendario!C162*D162*28</f>
        <v>1475.264</v>
      </c>
      <c r="H162" s="33">
        <f>Ocupacao_Calendario!D162*D162*31</f>
        <v>1324.32</v>
      </c>
      <c r="I162" s="33">
        <f>Ocupacao_Calendario!E162*D162*30</f>
        <v>961.2</v>
      </c>
      <c r="J162" s="33">
        <f>Ocupacao_Calendario!F162*D162*31</f>
        <v>1677.472</v>
      </c>
      <c r="K162" s="33">
        <f>Ocupacao_Calendario!G162*D162*30</f>
        <v>1879.68</v>
      </c>
      <c r="L162" s="33">
        <f>Ocupacao_Calendario!H162*D162*31</f>
        <v>1699.544</v>
      </c>
      <c r="M162" s="33">
        <f>Ocupacao_Calendario!I162*D162*31</f>
        <v>1787.832</v>
      </c>
      <c r="N162" s="33">
        <f>Ocupacao_Calendario!J162*D162*30</f>
        <v>2071.92</v>
      </c>
      <c r="O162" s="33">
        <f>Ocupacao_Calendario!K162*D162*31</f>
        <v>1898.192</v>
      </c>
      <c r="P162" s="33">
        <f>Ocupacao_Calendario!L162*D162*31</f>
        <v>1831.976</v>
      </c>
      <c r="Q162" s="33">
        <f>Ocupacao_Calendario!M162*D162*31</f>
        <v>1589.184</v>
      </c>
      <c r="R162" s="33">
        <f t="shared" si="2"/>
        <v>19697.48</v>
      </c>
      <c r="S162" s="33">
        <f>IFS(E162=2,vacation_home_main_costs!$M$2,E162=3,vacation_home_main_costs!$M$3,E162=4,vacation_home_main_costs!$M$4,E162=5,vacation_home_main_costs!$M$5,E162=6,vacation_home_main_costs!$M$6)</f>
        <v>34800</v>
      </c>
      <c r="T162" s="33">
        <f t="shared" si="17"/>
        <v>-15102.52</v>
      </c>
      <c r="U162" s="41" t="str">
        <f t="shared" si="4"/>
        <v>Prejuizo</v>
      </c>
    </row>
    <row r="163" ht="12.75" customHeight="1">
      <c r="A163" s="8">
        <v>50006.0</v>
      </c>
      <c r="B163" s="30" t="s">
        <v>207</v>
      </c>
      <c r="C163" s="11">
        <v>80.0</v>
      </c>
      <c r="D163" s="11">
        <f t="shared" si="1"/>
        <v>64</v>
      </c>
      <c r="E163" s="24">
        <v>3.0</v>
      </c>
      <c r="F163" s="33">
        <f>Ocupacao_Calendario!B163*D163*31</f>
        <v>1507.84</v>
      </c>
      <c r="G163" s="33">
        <f>Ocupacao_Calendario!C163*D163*28</f>
        <v>1272.32</v>
      </c>
      <c r="H163" s="33">
        <f>Ocupacao_Calendario!D163*D163*31</f>
        <v>1607.04</v>
      </c>
      <c r="I163" s="33">
        <f>Ocupacao_Calendario!E163*D163*30</f>
        <v>1459.2</v>
      </c>
      <c r="J163" s="33">
        <f>Ocupacao_Calendario!F163*D163*31</f>
        <v>1349.12</v>
      </c>
      <c r="K163" s="33">
        <f>Ocupacao_Calendario!G163*D163*30</f>
        <v>1344</v>
      </c>
      <c r="L163" s="33">
        <f>Ocupacao_Calendario!H163*D163*31</f>
        <v>1448.32</v>
      </c>
      <c r="M163" s="33">
        <f>Ocupacao_Calendario!I163*D163*31</f>
        <v>1527.68</v>
      </c>
      <c r="N163" s="33">
        <f>Ocupacao_Calendario!J163*D163*30</f>
        <v>1766.4</v>
      </c>
      <c r="O163" s="33">
        <f>Ocupacao_Calendario!K163*D163*31</f>
        <v>1924.48</v>
      </c>
      <c r="P163" s="33">
        <f>Ocupacao_Calendario!L163*D163*31</f>
        <v>1944.32</v>
      </c>
      <c r="Q163" s="33">
        <f>Ocupacao_Calendario!M163*D163*31</f>
        <v>1368.96</v>
      </c>
      <c r="R163" s="33">
        <f t="shared" si="2"/>
        <v>18519.68</v>
      </c>
      <c r="S163" s="33">
        <f>IFS(E163=2,vacation_home_main_costs!$M$2,E163=3,vacation_home_main_costs!$M$3,E163=4,vacation_home_main_costs!$M$4,E163=5,vacation_home_main_costs!$M$5,E163=6,vacation_home_main_costs!$M$6)</f>
        <v>34800</v>
      </c>
      <c r="T163" s="33">
        <f t="shared" si="17"/>
        <v>-16280.32</v>
      </c>
      <c r="U163" s="41" t="str">
        <f t="shared" si="4"/>
        <v>Prejuizo</v>
      </c>
    </row>
    <row r="164" ht="12.75" customHeight="1">
      <c r="A164" s="8">
        <v>2.2463E7</v>
      </c>
      <c r="B164" s="30" t="s">
        <v>208</v>
      </c>
      <c r="C164" s="11">
        <v>149.0</v>
      </c>
      <c r="D164" s="11">
        <f t="shared" si="1"/>
        <v>119.2</v>
      </c>
      <c r="E164" s="24">
        <v>4.0</v>
      </c>
      <c r="F164" s="33">
        <f>Ocupacao_Calendario!B164*D164*31</f>
        <v>3140.92</v>
      </c>
      <c r="G164" s="33">
        <f>Ocupacao_Calendario!C164*D164*28</f>
        <v>2903.712</v>
      </c>
      <c r="H164" s="33">
        <f>Ocupacao_Calendario!D164*D164*31</f>
        <v>2549.688</v>
      </c>
      <c r="I164" s="33">
        <f>Ocupacao_Calendario!E164*D164*30</f>
        <v>1716.48</v>
      </c>
      <c r="J164" s="33">
        <f>Ocupacao_Calendario!F164*D164*31</f>
        <v>1773.696</v>
      </c>
      <c r="K164" s="33">
        <f>Ocupacao_Calendario!G164*D164*30</f>
        <v>2753.52</v>
      </c>
      <c r="L164" s="33">
        <f>Ocupacao_Calendario!H164*D164*31</f>
        <v>3473.488</v>
      </c>
      <c r="M164" s="33">
        <f>Ocupacao_Calendario!I164*D164*31</f>
        <v>3325.68</v>
      </c>
      <c r="N164" s="33">
        <f>Ocupacao_Calendario!J164*D164*30</f>
        <v>3361.44</v>
      </c>
      <c r="O164" s="33">
        <f>Ocupacao_Calendario!K164*D164*31</f>
        <v>2956.16</v>
      </c>
      <c r="P164" s="33">
        <f>Ocupacao_Calendario!L164*D164*31</f>
        <v>2623.592</v>
      </c>
      <c r="Q164" s="33">
        <f>Ocupacao_Calendario!M164*D164*31</f>
        <v>3140.92</v>
      </c>
      <c r="R164" s="33">
        <f t="shared" si="2"/>
        <v>33719.296</v>
      </c>
      <c r="S164" s="33">
        <f>IFS(E164=2,vacation_home_main_costs!$M$2,E164=3,vacation_home_main_costs!$M$3,E164=4,vacation_home_main_costs!$M$4,E164=5,vacation_home_main_costs!$M$5,E164=6,vacation_home_main_costs!$M$6)</f>
        <v>40660</v>
      </c>
      <c r="T164" s="33">
        <f t="shared" si="17"/>
        <v>-6940.704</v>
      </c>
      <c r="U164" s="41" t="str">
        <f t="shared" si="4"/>
        <v>Prejuizo</v>
      </c>
    </row>
    <row r="165" ht="12.75" customHeight="1">
      <c r="A165" s="8">
        <v>2.3634628E7</v>
      </c>
      <c r="B165" s="30" t="s">
        <v>209</v>
      </c>
      <c r="C165" s="11">
        <v>114.0</v>
      </c>
      <c r="D165" s="11">
        <f t="shared" si="1"/>
        <v>91.2</v>
      </c>
      <c r="E165" s="24">
        <v>2.0</v>
      </c>
      <c r="F165" s="33">
        <f>Ocupacao_Calendario!B165*D165*31</f>
        <v>2544.48</v>
      </c>
      <c r="G165" s="33">
        <f>Ocupacao_Calendario!C165*D165*28</f>
        <v>2374.848</v>
      </c>
      <c r="H165" s="33">
        <f>Ocupacao_Calendario!D165*D165*31</f>
        <v>1865.952</v>
      </c>
      <c r="I165" s="33">
        <f>Ocupacao_Calendario!E165*D165*30</f>
        <v>1860.48</v>
      </c>
      <c r="J165" s="33">
        <f>Ocupacao_Calendario!F165*D165*31</f>
        <v>2148.672</v>
      </c>
      <c r="K165" s="33">
        <f>Ocupacao_Calendario!G165*D165*30</f>
        <v>1833.12</v>
      </c>
      <c r="L165" s="33">
        <f>Ocupacao_Calendario!H165*D165*31</f>
        <v>2261.76</v>
      </c>
      <c r="M165" s="33">
        <f>Ocupacao_Calendario!I165*D165*31</f>
        <v>2035.584</v>
      </c>
      <c r="N165" s="33">
        <f>Ocupacao_Calendario!J165*D165*30</f>
        <v>2052</v>
      </c>
      <c r="O165" s="33">
        <f>Ocupacao_Calendario!K165*D165*31</f>
        <v>2035.584</v>
      </c>
      <c r="P165" s="33">
        <f>Ocupacao_Calendario!L165*D165*31</f>
        <v>2148.672</v>
      </c>
      <c r="Q165" s="33">
        <f>Ocupacao_Calendario!M165*D165*31</f>
        <v>2035.584</v>
      </c>
      <c r="R165" s="33">
        <f t="shared" si="2"/>
        <v>25196.736</v>
      </c>
      <c r="S165" s="33">
        <f>IFS(E165=2,vacation_home_main_costs!$M$2,E165=3,vacation_home_main_costs!$M$3,E165=4,vacation_home_main_costs!$M$4,E165=5,vacation_home_main_costs!$M$5,E165=6,vacation_home_main_costs!$M$6)</f>
        <v>31100</v>
      </c>
      <c r="T165" s="33">
        <f t="shared" si="17"/>
        <v>-5903.264</v>
      </c>
      <c r="U165" s="41" t="str">
        <f t="shared" si="4"/>
        <v>Prejuizo</v>
      </c>
    </row>
    <row r="166" ht="12.75" customHeight="1">
      <c r="A166" s="8">
        <v>2.0400331E7</v>
      </c>
      <c r="B166" s="30" t="s">
        <v>210</v>
      </c>
      <c r="C166" s="11">
        <v>101.0</v>
      </c>
      <c r="D166" s="11">
        <f t="shared" si="1"/>
        <v>80.8</v>
      </c>
      <c r="E166" s="24">
        <v>4.0</v>
      </c>
      <c r="F166" s="33">
        <f>Ocupacao_Calendario!B166*D166*31</f>
        <v>2254.32</v>
      </c>
      <c r="G166" s="33">
        <f>Ocupacao_Calendario!C166*D166*28</f>
        <v>2013.536</v>
      </c>
      <c r="H166" s="33">
        <f>Ocupacao_Calendario!D166*D166*31</f>
        <v>1352.592</v>
      </c>
      <c r="I166" s="33">
        <f>Ocupacao_Calendario!E166*D166*30</f>
        <v>1381.68</v>
      </c>
      <c r="J166" s="33">
        <f>Ocupacao_Calendario!F166*D166*31</f>
        <v>1352.592</v>
      </c>
      <c r="K166" s="33">
        <f>Ocupacao_Calendario!G166*D166*30</f>
        <v>1745.28</v>
      </c>
      <c r="L166" s="33">
        <f>Ocupacao_Calendario!H166*D166*31</f>
        <v>1978.792</v>
      </c>
      <c r="M166" s="33">
        <f>Ocupacao_Calendario!I166*D166*31</f>
        <v>1903.648</v>
      </c>
      <c r="N166" s="33">
        <f>Ocupacao_Calendario!J166*D166*30</f>
        <v>1914.96</v>
      </c>
      <c r="O166" s="33">
        <f>Ocupacao_Calendario!K166*D166*31</f>
        <v>1778.408</v>
      </c>
      <c r="P166" s="33">
        <f>Ocupacao_Calendario!L166*D166*31</f>
        <v>2479.752</v>
      </c>
      <c r="Q166" s="33">
        <f>Ocupacao_Calendario!M166*D166*31</f>
        <v>1703.264</v>
      </c>
      <c r="R166" s="33">
        <f t="shared" si="2"/>
        <v>21858.824</v>
      </c>
      <c r="S166" s="33">
        <f>IFS(E166=2,vacation_home_main_costs!$M$2,E166=3,vacation_home_main_costs!$M$3,E166=4,vacation_home_main_costs!$M$4,E166=5,vacation_home_main_costs!$M$5,E166=6,vacation_home_main_costs!$M$6)</f>
        <v>40660</v>
      </c>
      <c r="T166" s="33">
        <f t="shared" si="17"/>
        <v>-18801.176</v>
      </c>
      <c r="U166" s="41" t="str">
        <f t="shared" si="4"/>
        <v>Prejuizo</v>
      </c>
    </row>
    <row r="167" ht="12.75" customHeight="1">
      <c r="A167" s="8">
        <v>2.100332E7</v>
      </c>
      <c r="B167" s="30" t="s">
        <v>211</v>
      </c>
      <c r="C167" s="11">
        <v>225.0</v>
      </c>
      <c r="D167" s="11">
        <f t="shared" si="1"/>
        <v>180</v>
      </c>
      <c r="E167" s="24">
        <v>6.0</v>
      </c>
      <c r="F167" s="33">
        <f>Ocupacao_Calendario!B167*D167*31</f>
        <v>3627</v>
      </c>
      <c r="G167" s="33">
        <f>Ocupacao_Calendario!C167*D167*28</f>
        <v>4939.2</v>
      </c>
      <c r="H167" s="33">
        <f>Ocupacao_Calendario!D167*D167*31</f>
        <v>3403.8</v>
      </c>
      <c r="I167" s="33">
        <f>Ocupacao_Calendario!E167*D167*30</f>
        <v>3888</v>
      </c>
      <c r="J167" s="33">
        <f>Ocupacao_Calendario!F167*D167*31</f>
        <v>3180.6</v>
      </c>
      <c r="K167" s="33">
        <f>Ocupacao_Calendario!G167*D167*30</f>
        <v>5184</v>
      </c>
      <c r="L167" s="33">
        <f>Ocupacao_Calendario!H167*D167*31</f>
        <v>4575.6</v>
      </c>
      <c r="M167" s="33">
        <f>Ocupacao_Calendario!I167*D167*31</f>
        <v>4743</v>
      </c>
      <c r="N167" s="33">
        <f>Ocupacao_Calendario!J167*D167*30</f>
        <v>5184</v>
      </c>
      <c r="O167" s="33">
        <f>Ocupacao_Calendario!K167*D167*31</f>
        <v>4408.2</v>
      </c>
      <c r="P167" s="33">
        <f>Ocupacao_Calendario!L167*D167*31</f>
        <v>4798.8</v>
      </c>
      <c r="Q167" s="33">
        <f>Ocupacao_Calendario!M167*D167*31</f>
        <v>3961.8</v>
      </c>
      <c r="R167" s="33">
        <f t="shared" si="2"/>
        <v>51894</v>
      </c>
      <c r="S167" s="33">
        <f>IFS(E167=2,vacation_home_main_costs!$M$2,E167=3,vacation_home_main_costs!$M$3,E167=4,vacation_home_main_costs!$M$4,E167=5,vacation_home_main_costs!$M$5,E167=6,vacation_home_main_costs!$M$6)</f>
        <v>51900</v>
      </c>
      <c r="T167" s="33">
        <f t="shared" si="17"/>
        <v>-6</v>
      </c>
      <c r="U167" s="41" t="str">
        <f t="shared" si="4"/>
        <v>Prejuizo</v>
      </c>
    </row>
    <row r="168" ht="12.75" customHeight="1">
      <c r="A168" s="8">
        <v>2.5180723E7</v>
      </c>
      <c r="B168" s="30" t="s">
        <v>212</v>
      </c>
      <c r="C168" s="11">
        <v>99.0</v>
      </c>
      <c r="D168" s="11">
        <f t="shared" si="1"/>
        <v>79.2</v>
      </c>
      <c r="E168" s="24">
        <v>4.0</v>
      </c>
      <c r="F168" s="33">
        <f>Ocupacao_Calendario!B168*D168*31</f>
        <v>1743.192</v>
      </c>
      <c r="G168" s="33">
        <f>Ocupacao_Calendario!C168*D168*28</f>
        <v>2040.192</v>
      </c>
      <c r="H168" s="33">
        <f>Ocupacao_Calendario!D168*D168*31</f>
        <v>1055.736</v>
      </c>
      <c r="I168" s="33">
        <f>Ocupacao_Calendario!E168*D168*30</f>
        <v>1805.76</v>
      </c>
      <c r="J168" s="33">
        <f>Ocupacao_Calendario!F168*D168*31</f>
        <v>1301.256</v>
      </c>
      <c r="K168" s="33">
        <f>Ocupacao_Calendario!G168*D168*30</f>
        <v>2114.64</v>
      </c>
      <c r="L168" s="33">
        <f>Ocupacao_Calendario!H168*D168*31</f>
        <v>1767.744</v>
      </c>
      <c r="M168" s="33">
        <f>Ocupacao_Calendario!I168*D168*31</f>
        <v>1865.952</v>
      </c>
      <c r="N168" s="33">
        <f>Ocupacao_Calendario!J168*D168*30</f>
        <v>2019.6</v>
      </c>
      <c r="O168" s="33">
        <f>Ocupacao_Calendario!K168*D168*31</f>
        <v>1964.16</v>
      </c>
      <c r="P168" s="33">
        <f>Ocupacao_Calendario!L168*D168*31</f>
        <v>2086.92</v>
      </c>
      <c r="Q168" s="33">
        <f>Ocupacao_Calendario!M168*D168*31</f>
        <v>2381.544</v>
      </c>
      <c r="R168" s="33">
        <f t="shared" si="2"/>
        <v>22146.696</v>
      </c>
      <c r="S168" s="33">
        <f>IFS(E168=2,vacation_home_main_costs!$M$2,E168=3,vacation_home_main_costs!$M$3,E168=4,vacation_home_main_costs!$M$4,E168=5,vacation_home_main_costs!$M$5,E168=6,vacation_home_main_costs!$M$6)</f>
        <v>40660</v>
      </c>
      <c r="T168" s="33">
        <f t="shared" si="17"/>
        <v>-18513.304</v>
      </c>
      <c r="U168" s="41" t="str">
        <f t="shared" si="4"/>
        <v>Prejuizo</v>
      </c>
    </row>
    <row r="169" ht="12.75" customHeight="1">
      <c r="A169" s="8">
        <v>2.2009529E7</v>
      </c>
      <c r="B169" s="30" t="s">
        <v>213</v>
      </c>
      <c r="C169" s="11">
        <v>116.0</v>
      </c>
      <c r="D169" s="11">
        <f t="shared" si="1"/>
        <v>92.8</v>
      </c>
      <c r="E169" s="24">
        <v>3.0</v>
      </c>
      <c r="F169" s="33">
        <f>Ocupacao_Calendario!B169*D169*31</f>
        <v>2272.672</v>
      </c>
      <c r="G169" s="33">
        <f>Ocupacao_Calendario!C169*D169*28</f>
        <v>2182.656</v>
      </c>
      <c r="H169" s="33">
        <f>Ocupacao_Calendario!D169*D169*31</f>
        <v>2215.136</v>
      </c>
      <c r="I169" s="33">
        <f>Ocupacao_Calendario!E169*D169*30</f>
        <v>1809.6</v>
      </c>
      <c r="J169" s="33">
        <f>Ocupacao_Calendario!F169*D169*31</f>
        <v>1956.224</v>
      </c>
      <c r="K169" s="33">
        <f>Ocupacao_Calendario!G169*D169*30</f>
        <v>2422.08</v>
      </c>
      <c r="L169" s="33">
        <f>Ocupacao_Calendario!H169*D169*31</f>
        <v>2790.496</v>
      </c>
      <c r="M169" s="33">
        <f>Ocupacao_Calendario!I169*D169*31</f>
        <v>2617.888</v>
      </c>
      <c r="N169" s="33">
        <f>Ocupacao_Calendario!J169*D169*30</f>
        <v>2394.24</v>
      </c>
      <c r="O169" s="33">
        <f>Ocupacao_Calendario!K169*D169*31</f>
        <v>2186.368</v>
      </c>
      <c r="P169" s="33">
        <f>Ocupacao_Calendario!L169*D169*31</f>
        <v>2502.816</v>
      </c>
      <c r="Q169" s="33">
        <f>Ocupacao_Calendario!M169*D169*31</f>
        <v>2301.44</v>
      </c>
      <c r="R169" s="33">
        <f t="shared" si="2"/>
        <v>27651.616</v>
      </c>
      <c r="S169" s="33">
        <f>IFS(E169=2,vacation_home_main_costs!$M$2,E169=3,vacation_home_main_costs!$M$3,E169=4,vacation_home_main_costs!$M$4,E169=5,vacation_home_main_costs!$M$5,E169=6,vacation_home_main_costs!$M$6)</f>
        <v>34800</v>
      </c>
      <c r="T169" s="33">
        <f t="shared" si="17"/>
        <v>-7148.384</v>
      </c>
      <c r="U169" s="41" t="str">
        <f t="shared" si="4"/>
        <v>Prejuizo</v>
      </c>
    </row>
    <row r="170" ht="12.75" customHeight="1">
      <c r="A170" s="8">
        <v>1.1284092E7</v>
      </c>
      <c r="B170" s="30" t="s">
        <v>214</v>
      </c>
      <c r="C170" s="11">
        <v>129.0</v>
      </c>
      <c r="D170" s="11">
        <f t="shared" si="1"/>
        <v>103.2</v>
      </c>
      <c r="E170" s="24">
        <v>4.0</v>
      </c>
      <c r="F170" s="33">
        <f>Ocupacao_Calendario!B170*D170*31</f>
        <v>2975.256</v>
      </c>
      <c r="G170" s="33">
        <f>Ocupacao_Calendario!C170*D170*28</f>
        <v>2282.784</v>
      </c>
      <c r="H170" s="33">
        <f>Ocupacao_Calendario!D170*D170*31</f>
        <v>2079.48</v>
      </c>
      <c r="I170" s="33">
        <f>Ocupacao_Calendario!E170*D170*30</f>
        <v>2352.96</v>
      </c>
      <c r="J170" s="33">
        <f>Ocupacao_Calendario!F170*D170*31</f>
        <v>2239.44</v>
      </c>
      <c r="K170" s="33">
        <f>Ocupacao_Calendario!G170*D170*30</f>
        <v>2631.6</v>
      </c>
      <c r="L170" s="33">
        <f>Ocupacao_Calendario!H170*D170*31</f>
        <v>2911.272</v>
      </c>
      <c r="M170" s="33">
        <f>Ocupacao_Calendario!I170*D170*31</f>
        <v>2975.256</v>
      </c>
      <c r="N170" s="33">
        <f>Ocupacao_Calendario!J170*D170*30</f>
        <v>2322</v>
      </c>
      <c r="O170" s="33">
        <f>Ocupacao_Calendario!K170*D170*31</f>
        <v>2303.424</v>
      </c>
      <c r="P170" s="33">
        <f>Ocupacao_Calendario!L170*D170*31</f>
        <v>3103.224</v>
      </c>
      <c r="Q170" s="33">
        <f>Ocupacao_Calendario!M170*D170*31</f>
        <v>2303.424</v>
      </c>
      <c r="R170" s="33">
        <f t="shared" si="2"/>
        <v>30480.12</v>
      </c>
      <c r="S170" s="33">
        <f>IFS(E170=2,vacation_home_main_costs!$M$2,E170=3,vacation_home_main_costs!$M$3,E170=4,vacation_home_main_costs!$M$4,E170=5,vacation_home_main_costs!$M$5,E170=6,vacation_home_main_costs!$M$6)</f>
        <v>40660</v>
      </c>
      <c r="T170" s="33">
        <f t="shared" si="17"/>
        <v>-10179.88</v>
      </c>
      <c r="U170" s="41" t="str">
        <f t="shared" si="4"/>
        <v>Prejuizo</v>
      </c>
    </row>
    <row r="171" ht="12.75" customHeight="1">
      <c r="A171" s="8">
        <v>5311851.0</v>
      </c>
      <c r="B171" s="30" t="s">
        <v>215</v>
      </c>
      <c r="C171" s="11">
        <v>92.0</v>
      </c>
      <c r="D171" s="11">
        <f t="shared" si="1"/>
        <v>73.6</v>
      </c>
      <c r="E171" s="24">
        <v>3.0</v>
      </c>
      <c r="F171" s="33">
        <f>Ocupacao_Calendario!B171*D171*31</f>
        <v>2076.256</v>
      </c>
      <c r="G171" s="33">
        <f>Ocupacao_Calendario!C171*D171*28</f>
        <v>1978.368</v>
      </c>
      <c r="H171" s="33">
        <f>Ocupacao_Calendario!D171*D171*31</f>
        <v>1893.728</v>
      </c>
      <c r="I171" s="33">
        <f>Ocupacao_Calendario!E171*D171*30</f>
        <v>1920.96</v>
      </c>
      <c r="J171" s="33">
        <f>Ocupacao_Calendario!F171*D171*31</f>
        <v>1072.352</v>
      </c>
      <c r="K171" s="33">
        <f>Ocupacao_Calendario!G171*D171*30</f>
        <v>1501.44</v>
      </c>
      <c r="L171" s="33">
        <f>Ocupacao_Calendario!H171*D171*31</f>
        <v>2053.44</v>
      </c>
      <c r="M171" s="33">
        <f>Ocupacao_Calendario!I171*D171*31</f>
        <v>2167.52</v>
      </c>
      <c r="N171" s="33">
        <f>Ocupacao_Calendario!J171*D171*30</f>
        <v>1920.96</v>
      </c>
      <c r="O171" s="33">
        <f>Ocupacao_Calendario!K171*D171*31</f>
        <v>2030.624</v>
      </c>
      <c r="P171" s="33">
        <f>Ocupacao_Calendario!L171*D171*31</f>
        <v>1916.544</v>
      </c>
      <c r="Q171" s="33">
        <f>Ocupacao_Calendario!M171*D171*31</f>
        <v>2190.336</v>
      </c>
      <c r="R171" s="33">
        <f t="shared" si="2"/>
        <v>22722.528</v>
      </c>
      <c r="S171" s="33">
        <f>IFS(E171=2,vacation_home_main_costs!$M$2,E171=3,vacation_home_main_costs!$M$3,E171=4,vacation_home_main_costs!$M$4,E171=5,vacation_home_main_costs!$M$5,E171=6,vacation_home_main_costs!$M$6)</f>
        <v>34800</v>
      </c>
      <c r="T171" s="33">
        <f t="shared" si="17"/>
        <v>-12077.472</v>
      </c>
      <c r="U171" s="41" t="str">
        <f t="shared" si="4"/>
        <v>Prejuizo</v>
      </c>
    </row>
    <row r="172" ht="12.75" customHeight="1">
      <c r="A172" s="8">
        <v>1.9283927E7</v>
      </c>
      <c r="B172" s="30" t="s">
        <v>216</v>
      </c>
      <c r="C172" s="11">
        <v>154.0</v>
      </c>
      <c r="D172" s="11">
        <f t="shared" si="1"/>
        <v>123.2</v>
      </c>
      <c r="E172" s="24">
        <v>6.0</v>
      </c>
      <c r="F172" s="33">
        <f>Ocupacao_Calendario!B172*D172*31</f>
        <v>3169.936</v>
      </c>
      <c r="G172" s="33">
        <f>Ocupacao_Calendario!C172*D172*28</f>
        <v>3070.144</v>
      </c>
      <c r="H172" s="33">
        <f>Ocupacao_Calendario!D172*D172*31</f>
        <v>1604.064</v>
      </c>
      <c r="I172" s="33">
        <f>Ocupacao_Calendario!E172*D172*30</f>
        <v>1811.04</v>
      </c>
      <c r="J172" s="33">
        <f>Ocupacao_Calendario!F172*D172*31</f>
        <v>1947.792</v>
      </c>
      <c r="K172" s="33">
        <f>Ocupacao_Calendario!G172*D172*30</f>
        <v>2845.92</v>
      </c>
      <c r="L172" s="33">
        <f>Ocupacao_Calendario!H172*D172*31</f>
        <v>2978.976</v>
      </c>
      <c r="M172" s="33">
        <f>Ocupacao_Calendario!I172*D172*31</f>
        <v>3781.008</v>
      </c>
      <c r="N172" s="33">
        <f>Ocupacao_Calendario!J172*D172*30</f>
        <v>3030.72</v>
      </c>
      <c r="O172" s="33">
        <f>Ocupacao_Calendario!K172*D172*31</f>
        <v>3208.128</v>
      </c>
      <c r="P172" s="33">
        <f>Ocupacao_Calendario!L172*D172*31</f>
        <v>3360.896</v>
      </c>
      <c r="Q172" s="33">
        <f>Ocupacao_Calendario!M172*D172*31</f>
        <v>2902.592</v>
      </c>
      <c r="R172" s="33">
        <f t="shared" si="2"/>
        <v>33711.216</v>
      </c>
      <c r="S172" s="33">
        <f>IFS(E172=2,vacation_home_main_costs!$M$2,E172=3,vacation_home_main_costs!$M$3,E172=4,vacation_home_main_costs!$M$4,E172=5,vacation_home_main_costs!$M$5,E172=6,vacation_home_main_costs!$M$6)</f>
        <v>51900</v>
      </c>
      <c r="T172" s="33">
        <f t="shared" si="17"/>
        <v>-18188.784</v>
      </c>
      <c r="U172" s="41" t="str">
        <f t="shared" si="4"/>
        <v>Prejuizo</v>
      </c>
    </row>
    <row r="173" ht="12.75" customHeight="1">
      <c r="A173" s="8">
        <v>2.9828917E7</v>
      </c>
      <c r="B173" s="30" t="s">
        <v>217</v>
      </c>
      <c r="C173" s="11">
        <v>152.0</v>
      </c>
      <c r="D173" s="11">
        <f t="shared" si="1"/>
        <v>121.6</v>
      </c>
      <c r="E173" s="24">
        <v>5.0</v>
      </c>
      <c r="F173" s="33">
        <f>Ocupacao_Calendario!B173*D173*31</f>
        <v>3581.12</v>
      </c>
      <c r="G173" s="33">
        <f>Ocupacao_Calendario!C173*D173*28</f>
        <v>2349.312</v>
      </c>
      <c r="H173" s="33">
        <f>Ocupacao_Calendario!D173*D173*31</f>
        <v>2676.416</v>
      </c>
      <c r="I173" s="33">
        <f>Ocupacao_Calendario!E173*D173*30</f>
        <v>1787.52</v>
      </c>
      <c r="J173" s="33">
        <f>Ocupacao_Calendario!F173*D173*31</f>
        <v>3166.464</v>
      </c>
      <c r="K173" s="33">
        <f>Ocupacao_Calendario!G173*D173*30</f>
        <v>2444.16</v>
      </c>
      <c r="L173" s="33">
        <f>Ocupacao_Calendario!H173*D173*31</f>
        <v>3430.336</v>
      </c>
      <c r="M173" s="33">
        <f>Ocupacao_Calendario!I173*D173*31</f>
        <v>3053.376</v>
      </c>
      <c r="N173" s="33">
        <f>Ocupacao_Calendario!J173*D173*30</f>
        <v>2699.52</v>
      </c>
      <c r="O173" s="33">
        <f>Ocupacao_Calendario!K173*D173*31</f>
        <v>3128.768</v>
      </c>
      <c r="P173" s="33">
        <f>Ocupacao_Calendario!L173*D173*31</f>
        <v>3279.552</v>
      </c>
      <c r="Q173" s="33">
        <f>Ocupacao_Calendario!M173*D173*31</f>
        <v>2676.416</v>
      </c>
      <c r="R173" s="33">
        <f t="shared" si="2"/>
        <v>34272.96</v>
      </c>
      <c r="S173" s="33">
        <f>IFS(E173=2,vacation_home_main_costs!$M$2,E173=3,vacation_home_main_costs!$M$3,E173=4,vacation_home_main_costs!$M$4,E173=5,vacation_home_main_costs!$M$5,E173=6,vacation_home_main_costs!$M$6)</f>
        <v>45400</v>
      </c>
      <c r="T173" s="33">
        <f t="shared" si="17"/>
        <v>-11127.04</v>
      </c>
      <c r="U173" s="41" t="str">
        <f t="shared" si="4"/>
        <v>Prejuizo</v>
      </c>
    </row>
    <row r="174" ht="12.75" customHeight="1">
      <c r="A174" s="8">
        <v>2.3562057E7</v>
      </c>
      <c r="B174" s="30" t="s">
        <v>218</v>
      </c>
      <c r="C174" s="11">
        <v>149.0</v>
      </c>
      <c r="D174" s="11">
        <f t="shared" si="1"/>
        <v>119.2</v>
      </c>
      <c r="E174" s="24">
        <v>4.0</v>
      </c>
      <c r="F174" s="33">
        <f>Ocupacao_Calendario!B174*D174*31</f>
        <v>3621.296</v>
      </c>
      <c r="G174" s="33">
        <f>Ocupacao_Calendario!C174*D174*28</f>
        <v>2269.568</v>
      </c>
      <c r="H174" s="33">
        <f>Ocupacao_Calendario!D174*D174*31</f>
        <v>2327.976</v>
      </c>
      <c r="I174" s="33">
        <f>Ocupacao_Calendario!E174*D174*30</f>
        <v>2753.52</v>
      </c>
      <c r="J174" s="33">
        <f>Ocupacao_Calendario!F174*D174*31</f>
        <v>1736.744</v>
      </c>
      <c r="K174" s="33">
        <f>Ocupacao_Calendario!G174*D174*30</f>
        <v>3576</v>
      </c>
      <c r="L174" s="33">
        <f>Ocupacao_Calendario!H174*D174*31</f>
        <v>2845.304</v>
      </c>
      <c r="M174" s="33">
        <f>Ocupacao_Calendario!I174*D174*31</f>
        <v>2586.64</v>
      </c>
      <c r="N174" s="33">
        <f>Ocupacao_Calendario!J174*D174*30</f>
        <v>2932.32</v>
      </c>
      <c r="O174" s="33">
        <f>Ocupacao_Calendario!K174*D174*31</f>
        <v>3362.632</v>
      </c>
      <c r="P174" s="33">
        <f>Ocupacao_Calendario!L174*D174*31</f>
        <v>3251.776</v>
      </c>
      <c r="Q174" s="33">
        <f>Ocupacao_Calendario!M174*D174*31</f>
        <v>3214.824</v>
      </c>
      <c r="R174" s="33">
        <f t="shared" si="2"/>
        <v>34478.6</v>
      </c>
      <c r="S174" s="33">
        <f>IFS(E174=2,vacation_home_main_costs!$M$2,E174=3,vacation_home_main_costs!$M$3,E174=4,vacation_home_main_costs!$M$4,E174=5,vacation_home_main_costs!$M$5,E174=6,vacation_home_main_costs!$M$6)</f>
        <v>40660</v>
      </c>
      <c r="T174" s="33">
        <f t="shared" si="17"/>
        <v>-6181.4</v>
      </c>
      <c r="U174" s="41" t="str">
        <f t="shared" si="4"/>
        <v>Prejuizo</v>
      </c>
    </row>
    <row r="175" ht="12.75" customHeight="1">
      <c r="A175" s="8">
        <v>768869.0</v>
      </c>
      <c r="B175" s="30" t="s">
        <v>219</v>
      </c>
      <c r="C175" s="11">
        <v>95.0</v>
      </c>
      <c r="D175" s="11">
        <f t="shared" si="1"/>
        <v>76</v>
      </c>
      <c r="E175" s="24">
        <v>3.0</v>
      </c>
      <c r="F175" s="33">
        <f>Ocupacao_Calendario!B175*D175*31</f>
        <v>2167.52</v>
      </c>
      <c r="G175" s="33">
        <f>Ocupacao_Calendario!C175*D175*28</f>
        <v>1915.2</v>
      </c>
      <c r="H175" s="33">
        <f>Ocupacao_Calendario!D175*D175*31</f>
        <v>2026.16</v>
      </c>
      <c r="I175" s="33">
        <f>Ocupacao_Calendario!E175*D175*30</f>
        <v>1368</v>
      </c>
      <c r="J175" s="33">
        <f>Ocupacao_Calendario!F175*D175*31</f>
        <v>1625.64</v>
      </c>
      <c r="K175" s="33">
        <f>Ocupacao_Calendario!G175*D175*30</f>
        <v>1801.2</v>
      </c>
      <c r="L175" s="33">
        <f>Ocupacao_Calendario!H175*D175*31</f>
        <v>1931.92</v>
      </c>
      <c r="M175" s="33">
        <f>Ocupacao_Calendario!I175*D175*31</f>
        <v>1767</v>
      </c>
      <c r="N175" s="33">
        <f>Ocupacao_Calendario!J175*D175*30</f>
        <v>1687.2</v>
      </c>
      <c r="O175" s="33">
        <f>Ocupacao_Calendario!K175*D175*31</f>
        <v>1931.92</v>
      </c>
      <c r="P175" s="33">
        <f>Ocupacao_Calendario!L175*D175*31</f>
        <v>1979.04</v>
      </c>
      <c r="Q175" s="33">
        <f>Ocupacao_Calendario!M175*D175*31</f>
        <v>1814.12</v>
      </c>
      <c r="R175" s="33">
        <f t="shared" si="2"/>
        <v>22014.92</v>
      </c>
      <c r="S175" s="33">
        <f>IFS(E175=2,vacation_home_main_costs!$M$2,E175=3,vacation_home_main_costs!$M$3,E175=4,vacation_home_main_costs!$M$4,E175=5,vacation_home_main_costs!$M$5,E175=6,vacation_home_main_costs!$M$6)</f>
        <v>34800</v>
      </c>
      <c r="T175" s="33">
        <f t="shared" si="17"/>
        <v>-12785.08</v>
      </c>
      <c r="U175" s="41" t="str">
        <f t="shared" si="4"/>
        <v>Prejuizo</v>
      </c>
    </row>
    <row r="176" ht="12.75" customHeight="1">
      <c r="A176" s="8">
        <v>1.1168851E7</v>
      </c>
      <c r="B176" s="30" t="s">
        <v>220</v>
      </c>
      <c r="C176" s="11">
        <v>79.0</v>
      </c>
      <c r="D176" s="11">
        <f t="shared" si="1"/>
        <v>63.2</v>
      </c>
      <c r="E176" s="24">
        <v>3.0</v>
      </c>
      <c r="F176" s="33">
        <f>Ocupacao_Calendario!B176*D176*31</f>
        <v>1626.136</v>
      </c>
      <c r="G176" s="33">
        <f>Ocupacao_Calendario!C176*D176*28</f>
        <v>1769.6</v>
      </c>
      <c r="H176" s="33">
        <f>Ocupacao_Calendario!D176*D176*31</f>
        <v>1626.136</v>
      </c>
      <c r="I176" s="33">
        <f>Ocupacao_Calendario!E176*D176*30</f>
        <v>1725.36</v>
      </c>
      <c r="J176" s="33">
        <f>Ocupacao_Calendario!F176*D176*31</f>
        <v>1077.56</v>
      </c>
      <c r="K176" s="33">
        <f>Ocupacao_Calendario!G176*D176*30</f>
        <v>1592.64</v>
      </c>
      <c r="L176" s="33">
        <f>Ocupacao_Calendario!H176*D176*31</f>
        <v>1449.808</v>
      </c>
      <c r="M176" s="33">
        <f>Ocupacao_Calendario!I176*D176*31</f>
        <v>1332.256</v>
      </c>
      <c r="N176" s="33">
        <f>Ocupacao_Calendario!J176*D176*30</f>
        <v>1839.12</v>
      </c>
      <c r="O176" s="33">
        <f>Ocupacao_Calendario!K176*D176*31</f>
        <v>1508.584</v>
      </c>
      <c r="P176" s="33">
        <f>Ocupacao_Calendario!L176*D176*31</f>
        <v>1586.952</v>
      </c>
      <c r="Q176" s="33">
        <f>Ocupacao_Calendario!M176*D176*31</f>
        <v>1802.464</v>
      </c>
      <c r="R176" s="33">
        <f t="shared" si="2"/>
        <v>18936.616</v>
      </c>
      <c r="S176" s="33">
        <f>IFS(E176=2,vacation_home_main_costs!$M$2,E176=3,vacation_home_main_costs!$M$3,E176=4,vacation_home_main_costs!$M$4,E176=5,vacation_home_main_costs!$M$5,E176=6,vacation_home_main_costs!$M$6)</f>
        <v>34800</v>
      </c>
      <c r="T176" s="33">
        <f t="shared" si="17"/>
        <v>-15863.384</v>
      </c>
      <c r="U176" s="41" t="str">
        <f t="shared" si="4"/>
        <v>Prejuizo</v>
      </c>
    </row>
    <row r="177" ht="12.75" customHeight="1">
      <c r="A177" s="8">
        <v>1.219526E7</v>
      </c>
      <c r="B177" s="30" t="s">
        <v>221</v>
      </c>
      <c r="C177" s="11">
        <v>97.0</v>
      </c>
      <c r="D177" s="11">
        <f t="shared" si="1"/>
        <v>77.6</v>
      </c>
      <c r="E177" s="24">
        <v>3.0</v>
      </c>
      <c r="F177" s="33">
        <f>Ocupacao_Calendario!B177*D177*31</f>
        <v>1539.584</v>
      </c>
      <c r="G177" s="33">
        <f>Ocupacao_Calendario!C177*D177*28</f>
        <v>2151.072</v>
      </c>
      <c r="H177" s="33">
        <f>Ocupacao_Calendario!D177*D177*31</f>
        <v>1202.8</v>
      </c>
      <c r="I177" s="33">
        <f>Ocupacao_Calendario!E177*D177*30</f>
        <v>1978.8</v>
      </c>
      <c r="J177" s="33">
        <f>Ocupacao_Calendario!F177*D177*31</f>
        <v>1371.192</v>
      </c>
      <c r="K177" s="33">
        <f>Ocupacao_Calendario!G177*D177*30</f>
        <v>1978.8</v>
      </c>
      <c r="L177" s="33">
        <f>Ocupacao_Calendario!H177*D177*31</f>
        <v>2140.984</v>
      </c>
      <c r="M177" s="33">
        <f>Ocupacao_Calendario!I177*D177*31</f>
        <v>2261.264</v>
      </c>
      <c r="N177" s="33">
        <f>Ocupacao_Calendario!J177*D177*30</f>
        <v>1722.72</v>
      </c>
      <c r="O177" s="33">
        <f>Ocupacao_Calendario!K177*D177*31</f>
        <v>1707.976</v>
      </c>
      <c r="P177" s="33">
        <f>Ocupacao_Calendario!L177*D177*31</f>
        <v>1707.976</v>
      </c>
      <c r="Q177" s="33">
        <f>Ocupacao_Calendario!M177*D177*31</f>
        <v>2165.04</v>
      </c>
      <c r="R177" s="33">
        <f t="shared" si="2"/>
        <v>21928.208</v>
      </c>
      <c r="S177" s="33">
        <f>IFS(E177=2,vacation_home_main_costs!$M$2,E177=3,vacation_home_main_costs!$M$3,E177=4,vacation_home_main_costs!$M$4,E177=5,vacation_home_main_costs!$M$5,E177=6,vacation_home_main_costs!$M$6)</f>
        <v>34800</v>
      </c>
      <c r="T177" s="33">
        <f t="shared" si="17"/>
        <v>-12871.792</v>
      </c>
      <c r="U177" s="41" t="str">
        <f t="shared" si="4"/>
        <v>Prejuizo</v>
      </c>
    </row>
    <row r="178" ht="12.75" customHeight="1">
      <c r="A178" s="8">
        <v>1.8140593E7</v>
      </c>
      <c r="B178" s="30" t="s">
        <v>222</v>
      </c>
      <c r="C178" s="11">
        <v>153.0</v>
      </c>
      <c r="D178" s="11">
        <f t="shared" si="1"/>
        <v>122.4</v>
      </c>
      <c r="E178" s="24">
        <v>4.0</v>
      </c>
      <c r="F178" s="33">
        <f>Ocupacao_Calendario!B178*D178*31</f>
        <v>3263.184</v>
      </c>
      <c r="G178" s="33">
        <f>Ocupacao_Calendario!C178*D178*28</f>
        <v>2330.496</v>
      </c>
      <c r="H178" s="33">
        <f>Ocupacao_Calendario!D178*D178*31</f>
        <v>2390.472</v>
      </c>
      <c r="I178" s="33">
        <f>Ocupacao_Calendario!E178*D178*30</f>
        <v>2129.76</v>
      </c>
      <c r="J178" s="33">
        <f>Ocupacao_Calendario!F178*D178*31</f>
        <v>2921.688</v>
      </c>
      <c r="K178" s="33">
        <f>Ocupacao_Calendario!G178*D178*30</f>
        <v>2570.4</v>
      </c>
      <c r="L178" s="33">
        <f>Ocupacao_Calendario!H178*D178*31</f>
        <v>3718.512</v>
      </c>
      <c r="M178" s="33">
        <f>Ocupacao_Calendario!I178*D178*31</f>
        <v>3225.24</v>
      </c>
      <c r="N178" s="33">
        <f>Ocupacao_Calendario!J178*D178*30</f>
        <v>2754</v>
      </c>
      <c r="O178" s="33">
        <f>Ocupacao_Calendario!K178*D178*31</f>
        <v>3377.016</v>
      </c>
      <c r="P178" s="33">
        <f>Ocupacao_Calendario!L178*D178*31</f>
        <v>3452.904</v>
      </c>
      <c r="Q178" s="33">
        <f>Ocupacao_Calendario!M178*D178*31</f>
        <v>2580.192</v>
      </c>
      <c r="R178" s="33">
        <f t="shared" si="2"/>
        <v>34713.864</v>
      </c>
      <c r="S178" s="33">
        <f>IFS(E178=2,vacation_home_main_costs!$M$2,E178=3,vacation_home_main_costs!$M$3,E178=4,vacation_home_main_costs!$M$4,E178=5,vacation_home_main_costs!$M$5,E178=6,vacation_home_main_costs!$M$6)</f>
        <v>40660</v>
      </c>
      <c r="T178" s="33">
        <f t="shared" si="17"/>
        <v>-5946.136</v>
      </c>
      <c r="U178" s="41" t="str">
        <f t="shared" si="4"/>
        <v>Prejuizo</v>
      </c>
    </row>
    <row r="179" ht="12.75" customHeight="1">
      <c r="A179" s="8">
        <v>1.297379E7</v>
      </c>
      <c r="B179" s="30" t="s">
        <v>223</v>
      </c>
      <c r="C179" s="11">
        <v>78.0</v>
      </c>
      <c r="D179" s="11">
        <f t="shared" si="1"/>
        <v>62.4</v>
      </c>
      <c r="E179" s="24">
        <v>3.0</v>
      </c>
      <c r="F179" s="33">
        <f>Ocupacao_Calendario!B179*D179*31</f>
        <v>1547.52</v>
      </c>
      <c r="G179" s="33">
        <f>Ocupacao_Calendario!C179*D179*28</f>
        <v>1292.928</v>
      </c>
      <c r="H179" s="33">
        <f>Ocupacao_Calendario!D179*D179*31</f>
        <v>1528.176</v>
      </c>
      <c r="I179" s="33">
        <f>Ocupacao_Calendario!E179*D179*30</f>
        <v>1235.52</v>
      </c>
      <c r="J179" s="33">
        <f>Ocupacao_Calendario!F179*D179*31</f>
        <v>1354.08</v>
      </c>
      <c r="K179" s="33">
        <f>Ocupacao_Calendario!G179*D179*30</f>
        <v>1404</v>
      </c>
      <c r="L179" s="33">
        <f>Ocupacao_Calendario!H179*D179*31</f>
        <v>1450.8</v>
      </c>
      <c r="M179" s="33">
        <f>Ocupacao_Calendario!I179*D179*31</f>
        <v>1857.024</v>
      </c>
      <c r="N179" s="33">
        <f>Ocupacao_Calendario!J179*D179*30</f>
        <v>1478.88</v>
      </c>
      <c r="O179" s="33">
        <f>Ocupacao_Calendario!K179*D179*31</f>
        <v>1857.024</v>
      </c>
      <c r="P179" s="33">
        <f>Ocupacao_Calendario!L179*D179*31</f>
        <v>1624.896</v>
      </c>
      <c r="Q179" s="33">
        <f>Ocupacao_Calendario!M179*D179*31</f>
        <v>1663.584</v>
      </c>
      <c r="R179" s="33">
        <f t="shared" si="2"/>
        <v>18294.432</v>
      </c>
      <c r="S179" s="33">
        <f>IFS(E179=2,vacation_home_main_costs!$M$2,E179=3,vacation_home_main_costs!$M$3,E179=4,vacation_home_main_costs!$M$4,E179=5,vacation_home_main_costs!$M$5,E179=6,vacation_home_main_costs!$M$6)</f>
        <v>34800</v>
      </c>
      <c r="T179" s="33">
        <f t="shared" si="17"/>
        <v>-16505.568</v>
      </c>
      <c r="U179" s="41" t="str">
        <f t="shared" si="4"/>
        <v>Prejuizo</v>
      </c>
    </row>
    <row r="180" ht="12.75" customHeight="1">
      <c r="A180" s="8">
        <v>1.6032827E7</v>
      </c>
      <c r="B180" s="30" t="s">
        <v>224</v>
      </c>
      <c r="C180" s="11">
        <v>89.0</v>
      </c>
      <c r="D180" s="11">
        <f t="shared" si="1"/>
        <v>71.2</v>
      </c>
      <c r="E180" s="24">
        <v>2.0</v>
      </c>
      <c r="F180" s="33">
        <f>Ocupacao_Calendario!B180*D180*31</f>
        <v>2118.912</v>
      </c>
      <c r="G180" s="33">
        <f>Ocupacao_Calendario!C180*D180*28</f>
        <v>1634.752</v>
      </c>
      <c r="H180" s="33">
        <f>Ocupacao_Calendario!D180*D180*31</f>
        <v>1765.76</v>
      </c>
      <c r="I180" s="33">
        <f>Ocupacao_Calendario!E180*D180*30</f>
        <v>1324.32</v>
      </c>
      <c r="J180" s="33">
        <f>Ocupacao_Calendario!F180*D180*31</f>
        <v>1699.544</v>
      </c>
      <c r="K180" s="33">
        <f>Ocupacao_Calendario!G180*D180*30</f>
        <v>1537.92</v>
      </c>
      <c r="L180" s="33">
        <f>Ocupacao_Calendario!H180*D180*31</f>
        <v>1655.4</v>
      </c>
      <c r="M180" s="33">
        <f>Ocupacao_Calendario!I180*D180*31</f>
        <v>2140.984</v>
      </c>
      <c r="N180" s="33">
        <f>Ocupacao_Calendario!J180*D180*30</f>
        <v>1730.16</v>
      </c>
      <c r="O180" s="33">
        <f>Ocupacao_Calendario!K180*D180*31</f>
        <v>2207.2</v>
      </c>
      <c r="P180" s="33">
        <f>Ocupacao_Calendario!L180*D180*31</f>
        <v>1942.336</v>
      </c>
      <c r="Q180" s="33">
        <f>Ocupacao_Calendario!M180*D180*31</f>
        <v>1986.48</v>
      </c>
      <c r="R180" s="33">
        <f t="shared" si="2"/>
        <v>21743.768</v>
      </c>
      <c r="S180" s="33">
        <f>IFS(E180=2,vacation_home_main_costs!$M$2,E180=3,vacation_home_main_costs!$M$3,E180=4,vacation_home_main_costs!$M$4,E180=5,vacation_home_main_costs!$M$5,E180=6,vacation_home_main_costs!$M$6)</f>
        <v>31100</v>
      </c>
      <c r="T180" s="33">
        <f t="shared" si="17"/>
        <v>-9356.232</v>
      </c>
      <c r="U180" s="41" t="str">
        <f t="shared" si="4"/>
        <v>Prejuizo</v>
      </c>
    </row>
    <row r="181" ht="12.75" customHeight="1">
      <c r="A181" s="8">
        <v>6673970.0</v>
      </c>
      <c r="B181" s="30" t="s">
        <v>225</v>
      </c>
      <c r="C181" s="11">
        <v>100.0</v>
      </c>
      <c r="D181" s="11">
        <f t="shared" si="1"/>
        <v>80</v>
      </c>
      <c r="E181" s="24">
        <v>3.0</v>
      </c>
      <c r="F181" s="33">
        <f>Ocupacao_Calendario!B181*D181*31</f>
        <v>1636.8</v>
      </c>
      <c r="G181" s="33">
        <f>Ocupacao_Calendario!C181*D181*28</f>
        <v>1747.2</v>
      </c>
      <c r="H181" s="33">
        <f>Ocupacao_Calendario!D181*D181*31</f>
        <v>1711.2</v>
      </c>
      <c r="I181" s="33">
        <f>Ocupacao_Calendario!E181*D181*30</f>
        <v>1200</v>
      </c>
      <c r="J181" s="33">
        <f>Ocupacao_Calendario!F181*D181*31</f>
        <v>2008.8</v>
      </c>
      <c r="K181" s="33">
        <f>Ocupacao_Calendario!G181*D181*30</f>
        <v>1992</v>
      </c>
      <c r="L181" s="33">
        <f>Ocupacao_Calendario!H181*D181*31</f>
        <v>2480</v>
      </c>
      <c r="M181" s="33">
        <f>Ocupacao_Calendario!I181*D181*31</f>
        <v>1686.4</v>
      </c>
      <c r="N181" s="33">
        <f>Ocupacao_Calendario!J181*D181*30</f>
        <v>1752</v>
      </c>
      <c r="O181" s="33">
        <f>Ocupacao_Calendario!K181*D181*31</f>
        <v>2108</v>
      </c>
      <c r="P181" s="33">
        <f>Ocupacao_Calendario!L181*D181*31</f>
        <v>2157.6</v>
      </c>
      <c r="Q181" s="33">
        <f>Ocupacao_Calendario!M181*D181*31</f>
        <v>2380.8</v>
      </c>
      <c r="R181" s="33">
        <f t="shared" si="2"/>
        <v>22860.8</v>
      </c>
      <c r="S181" s="33">
        <f>IFS(E181=2,vacation_home_main_costs!$M$2,E181=3,vacation_home_main_costs!$M$3,E181=4,vacation_home_main_costs!$M$4,E181=5,vacation_home_main_costs!$M$5,E181=6,vacation_home_main_costs!$M$6)</f>
        <v>34800</v>
      </c>
      <c r="T181" s="33">
        <f t="shared" si="17"/>
        <v>-11939.2</v>
      </c>
      <c r="U181" s="41" t="str">
        <f t="shared" si="4"/>
        <v>Prejuizo</v>
      </c>
    </row>
    <row r="182" ht="12.75" customHeight="1">
      <c r="A182" s="8">
        <v>2.0412348E7</v>
      </c>
      <c r="B182" s="30" t="s">
        <v>226</v>
      </c>
      <c r="C182" s="11">
        <v>149.0</v>
      </c>
      <c r="D182" s="11">
        <f t="shared" si="1"/>
        <v>119.2</v>
      </c>
      <c r="E182" s="24">
        <v>4.0</v>
      </c>
      <c r="F182" s="33">
        <f>Ocupacao_Calendario!B182*D182*31</f>
        <v>3067.016</v>
      </c>
      <c r="G182" s="33">
        <f>Ocupacao_Calendario!C182*D182*28</f>
        <v>2236.192</v>
      </c>
      <c r="H182" s="33">
        <f>Ocupacao_Calendario!D182*D182*31</f>
        <v>2549.688</v>
      </c>
      <c r="I182" s="33">
        <f>Ocupacao_Calendario!E182*D182*30</f>
        <v>2646.24</v>
      </c>
      <c r="J182" s="33">
        <f>Ocupacao_Calendario!F182*D182*31</f>
        <v>1847.6</v>
      </c>
      <c r="K182" s="33">
        <f>Ocupacao_Calendario!G182*D182*30</f>
        <v>2574.72</v>
      </c>
      <c r="L182" s="33">
        <f>Ocupacao_Calendario!H182*D182*31</f>
        <v>2660.544</v>
      </c>
      <c r="M182" s="33">
        <f>Ocupacao_Calendario!I182*D182*31</f>
        <v>3584.344</v>
      </c>
      <c r="N182" s="33">
        <f>Ocupacao_Calendario!J182*D182*30</f>
        <v>3218.4</v>
      </c>
      <c r="O182" s="33">
        <f>Ocupacao_Calendario!K182*D182*31</f>
        <v>2771.4</v>
      </c>
      <c r="P182" s="33">
        <f>Ocupacao_Calendario!L182*D182*31</f>
        <v>3510.44</v>
      </c>
      <c r="Q182" s="33">
        <f>Ocupacao_Calendario!M182*D182*31</f>
        <v>3658.248</v>
      </c>
      <c r="R182" s="33">
        <f t="shared" si="2"/>
        <v>34324.832</v>
      </c>
      <c r="S182" s="33">
        <f>IFS(E182=2,vacation_home_main_costs!$M$2,E182=3,vacation_home_main_costs!$M$3,E182=4,vacation_home_main_costs!$M$4,E182=5,vacation_home_main_costs!$M$5,E182=6,vacation_home_main_costs!$M$6)</f>
        <v>40660</v>
      </c>
      <c r="T182" s="33">
        <f t="shared" si="17"/>
        <v>-6335.168</v>
      </c>
      <c r="U182" s="41" t="str">
        <f t="shared" si="4"/>
        <v>Prejuizo</v>
      </c>
    </row>
    <row r="183" ht="12.75" customHeight="1">
      <c r="A183" s="8">
        <v>1.3513371E7</v>
      </c>
      <c r="B183" s="30" t="s">
        <v>227</v>
      </c>
      <c r="C183" s="11">
        <v>199.0</v>
      </c>
      <c r="D183" s="11">
        <f t="shared" si="1"/>
        <v>159.2</v>
      </c>
      <c r="E183" s="24">
        <v>5.0</v>
      </c>
      <c r="F183" s="33">
        <f>Ocupacao_Calendario!B183*D183*31</f>
        <v>3503.992</v>
      </c>
      <c r="G183" s="33">
        <f>Ocupacao_Calendario!C183*D183*28</f>
        <v>3833.536</v>
      </c>
      <c r="H183" s="33">
        <f>Ocupacao_Calendario!D183*D183*31</f>
        <v>3257.232</v>
      </c>
      <c r="I183" s="33">
        <f>Ocupacao_Calendario!E183*D183*30</f>
        <v>4059.6</v>
      </c>
      <c r="J183" s="33">
        <f>Ocupacao_Calendario!F183*D183*31</f>
        <v>3405.288</v>
      </c>
      <c r="K183" s="33">
        <f>Ocupacao_Calendario!G183*D183*30</f>
        <v>4584.96</v>
      </c>
      <c r="L183" s="33">
        <f>Ocupacao_Calendario!H183*D183*31</f>
        <v>4589.736</v>
      </c>
      <c r="M183" s="33">
        <f>Ocupacao_Calendario!I183*D183*31</f>
        <v>4046.864</v>
      </c>
      <c r="N183" s="33">
        <f>Ocupacao_Calendario!J183*D183*30</f>
        <v>3773.04</v>
      </c>
      <c r="O183" s="33">
        <f>Ocupacao_Calendario!K183*D183*31</f>
        <v>4046.864</v>
      </c>
      <c r="P183" s="33">
        <f>Ocupacao_Calendario!L183*D183*31</f>
        <v>4885.848</v>
      </c>
      <c r="Q183" s="33">
        <f>Ocupacao_Calendario!M183*D183*31</f>
        <v>4639.088</v>
      </c>
      <c r="R183" s="33">
        <f t="shared" si="2"/>
        <v>48626.048</v>
      </c>
      <c r="S183" s="33">
        <f>IFS(E183=2,vacation_home_main_costs!$M$2,E183=3,vacation_home_main_costs!$M$3,E183=4,vacation_home_main_costs!$M$4,E183=5,vacation_home_main_costs!$M$5,E183=6,vacation_home_main_costs!$M$6)</f>
        <v>45400</v>
      </c>
      <c r="T183" s="33">
        <f t="shared" si="17"/>
        <v>3226.048</v>
      </c>
      <c r="U183" s="41" t="str">
        <f t="shared" si="4"/>
        <v>Lucro</v>
      </c>
    </row>
    <row r="184" ht="12.75" customHeight="1">
      <c r="A184" s="8">
        <v>2.1500202E7</v>
      </c>
      <c r="B184" s="30" t="s">
        <v>228</v>
      </c>
      <c r="C184" s="11">
        <v>250.0</v>
      </c>
      <c r="D184" s="11">
        <f t="shared" si="1"/>
        <v>200</v>
      </c>
      <c r="E184" s="24">
        <v>5.0</v>
      </c>
      <c r="F184" s="33">
        <f>Ocupacao_Calendario!B184*D184*31</f>
        <v>5394</v>
      </c>
      <c r="G184" s="33">
        <f>Ocupacao_Calendario!C184*D184*28</f>
        <v>4928</v>
      </c>
      <c r="H184" s="33">
        <f>Ocupacao_Calendario!D184*D184*31</f>
        <v>3906</v>
      </c>
      <c r="I184" s="33">
        <f>Ocupacao_Calendario!E184*D184*30</f>
        <v>4080</v>
      </c>
      <c r="J184" s="33">
        <f>Ocupacao_Calendario!F184*D184*31</f>
        <v>4340</v>
      </c>
      <c r="K184" s="33">
        <f>Ocupacao_Calendario!G184*D184*30</f>
        <v>4080</v>
      </c>
      <c r="L184" s="33">
        <f>Ocupacao_Calendario!H184*D184*31</f>
        <v>5332</v>
      </c>
      <c r="M184" s="33">
        <f>Ocupacao_Calendario!I184*D184*31</f>
        <v>4278</v>
      </c>
      <c r="N184" s="33">
        <f>Ocupacao_Calendario!J184*D184*30</f>
        <v>5220</v>
      </c>
      <c r="O184" s="33">
        <f>Ocupacao_Calendario!K184*D184*31</f>
        <v>4402</v>
      </c>
      <c r="P184" s="33">
        <f>Ocupacao_Calendario!L184*D184*31</f>
        <v>4712</v>
      </c>
      <c r="Q184" s="33">
        <f>Ocupacao_Calendario!M184*D184*31</f>
        <v>4898</v>
      </c>
      <c r="R184" s="33">
        <f t="shared" si="2"/>
        <v>55570</v>
      </c>
      <c r="S184" s="33">
        <f>IFS(E184=2,vacation_home_main_costs!$M$2,E184=3,vacation_home_main_costs!$M$3,E184=4,vacation_home_main_costs!$M$4,E184=5,vacation_home_main_costs!$M$5,E184=6,vacation_home_main_costs!$M$6)</f>
        <v>45400</v>
      </c>
      <c r="T184" s="33">
        <f t="shared" si="17"/>
        <v>10170</v>
      </c>
      <c r="U184" s="41" t="str">
        <f t="shared" si="4"/>
        <v>Lucro</v>
      </c>
    </row>
    <row r="185" ht="12.75" customHeight="1">
      <c r="A185" s="8">
        <v>1.0500134E7</v>
      </c>
      <c r="B185" s="30" t="s">
        <v>229</v>
      </c>
      <c r="C185" s="11">
        <v>70.0</v>
      </c>
      <c r="D185" s="11">
        <f t="shared" si="1"/>
        <v>56</v>
      </c>
      <c r="E185" s="24">
        <v>3.0</v>
      </c>
      <c r="F185" s="33">
        <f>Ocupacao_Calendario!B185*D185*31</f>
        <v>1545.04</v>
      </c>
      <c r="G185" s="33">
        <f>Ocupacao_Calendario!C185*D185*28</f>
        <v>1050.56</v>
      </c>
      <c r="H185" s="33">
        <f>Ocupacao_Calendario!D185*D185*31</f>
        <v>1145.76</v>
      </c>
      <c r="I185" s="33">
        <f>Ocupacao_Calendario!E185*D185*30</f>
        <v>1276.8</v>
      </c>
      <c r="J185" s="33">
        <f>Ocupacao_Calendario!F185*D185*31</f>
        <v>902.72</v>
      </c>
      <c r="K185" s="33">
        <f>Ocupacao_Calendario!G185*D185*30</f>
        <v>1360.8</v>
      </c>
      <c r="L185" s="33">
        <f>Ocupacao_Calendario!H185*D185*31</f>
        <v>1215.2</v>
      </c>
      <c r="M185" s="33">
        <f>Ocupacao_Calendario!I185*D185*31</f>
        <v>1319.36</v>
      </c>
      <c r="N185" s="33">
        <f>Ocupacao_Calendario!J185*D185*30</f>
        <v>1461.6</v>
      </c>
      <c r="O185" s="33">
        <f>Ocupacao_Calendario!K185*D185*31</f>
        <v>1302</v>
      </c>
      <c r="P185" s="33">
        <f>Ocupacao_Calendario!L185*D185*31</f>
        <v>1545.04</v>
      </c>
      <c r="Q185" s="33">
        <f>Ocupacao_Calendario!M185*D185*31</f>
        <v>1440.88</v>
      </c>
      <c r="R185" s="33">
        <f t="shared" si="2"/>
        <v>15565.76</v>
      </c>
      <c r="S185" s="33">
        <f>IFS(E185=2,vacation_home_main_costs!$M$2,E185=3,vacation_home_main_costs!$M$3,E185=4,vacation_home_main_costs!$M$4,E185=5,vacation_home_main_costs!$M$5,E185=6,vacation_home_main_costs!$M$6)</f>
        <v>34800</v>
      </c>
      <c r="T185" s="33">
        <f t="shared" si="17"/>
        <v>-19234.24</v>
      </c>
      <c r="U185" s="41" t="str">
        <f t="shared" si="4"/>
        <v>Prejuizo</v>
      </c>
    </row>
    <row r="186" ht="12.75" customHeight="1">
      <c r="A186" s="8">
        <v>1.7318001E7</v>
      </c>
      <c r="B186" s="30" t="s">
        <v>230</v>
      </c>
      <c r="C186" s="11">
        <v>83.0</v>
      </c>
      <c r="D186" s="11">
        <f t="shared" si="1"/>
        <v>66.4</v>
      </c>
      <c r="E186" s="24">
        <v>4.0</v>
      </c>
      <c r="F186" s="33">
        <f>Ocupacao_Calendario!B186*D186*31</f>
        <v>1420.296</v>
      </c>
      <c r="G186" s="33">
        <f>Ocupacao_Calendario!C186*D186*28</f>
        <v>1264.256</v>
      </c>
      <c r="H186" s="33">
        <f>Ocupacao_Calendario!D186*D186*31</f>
        <v>1729.056</v>
      </c>
      <c r="I186" s="33">
        <f>Ocupacao_Calendario!E186*D186*30</f>
        <v>1394.4</v>
      </c>
      <c r="J186" s="33">
        <f>Ocupacao_Calendario!F186*D186*31</f>
        <v>1646.72</v>
      </c>
      <c r="K186" s="33">
        <f>Ocupacao_Calendario!G186*D186*30</f>
        <v>1673.28</v>
      </c>
      <c r="L186" s="33">
        <f>Ocupacao_Calendario!H186*D186*31</f>
        <v>1687.888</v>
      </c>
      <c r="M186" s="33">
        <f>Ocupacao_Calendario!I186*D186*31</f>
        <v>1811.392</v>
      </c>
      <c r="N186" s="33">
        <f>Ocupacao_Calendario!J186*D186*30</f>
        <v>1852.56</v>
      </c>
      <c r="O186" s="33">
        <f>Ocupacao_Calendario!K186*D186*31</f>
        <v>1687.888</v>
      </c>
      <c r="P186" s="33">
        <f>Ocupacao_Calendario!L186*D186*31</f>
        <v>1790.808</v>
      </c>
      <c r="Q186" s="33">
        <f>Ocupacao_Calendario!M186*D186*31</f>
        <v>1502.632</v>
      </c>
      <c r="R186" s="33">
        <f t="shared" si="2"/>
        <v>19461.176</v>
      </c>
      <c r="S186" s="33">
        <f>IFS(E186=2,vacation_home_main_costs!$M$2,E186=3,vacation_home_main_costs!$M$3,E186=4,vacation_home_main_costs!$M$4,E186=5,vacation_home_main_costs!$M$5,E186=6,vacation_home_main_costs!$M$6)</f>
        <v>40660</v>
      </c>
      <c r="T186" s="33">
        <f t="shared" si="17"/>
        <v>-21198.824</v>
      </c>
      <c r="U186" s="41" t="str">
        <f t="shared" si="4"/>
        <v>Prejuizo</v>
      </c>
    </row>
    <row r="187" ht="12.75" customHeight="1">
      <c r="A187" s="8">
        <v>7817121.0</v>
      </c>
      <c r="B187" s="30" t="s">
        <v>231</v>
      </c>
      <c r="C187" s="11">
        <v>89.0</v>
      </c>
      <c r="D187" s="11">
        <f t="shared" si="1"/>
        <v>71.2</v>
      </c>
      <c r="E187" s="24">
        <v>2.0</v>
      </c>
      <c r="F187" s="33">
        <f>Ocupacao_Calendario!B187*D187*31</f>
        <v>1545.04</v>
      </c>
      <c r="G187" s="33">
        <f>Ocupacao_Calendario!C187*D187*28</f>
        <v>1415.456</v>
      </c>
      <c r="H187" s="33">
        <f>Ocupacao_Calendario!D187*D187*31</f>
        <v>1147.744</v>
      </c>
      <c r="I187" s="33">
        <f>Ocupacao_Calendario!E187*D187*30</f>
        <v>1794.24</v>
      </c>
      <c r="J187" s="33">
        <f>Ocupacao_Calendario!F187*D187*31</f>
        <v>1346.392</v>
      </c>
      <c r="K187" s="33">
        <f>Ocupacao_Calendario!G187*D187*30</f>
        <v>2029.2</v>
      </c>
      <c r="L187" s="33">
        <f>Ocupacao_Calendario!H187*D187*31</f>
        <v>1633.328</v>
      </c>
      <c r="M187" s="33">
        <f>Ocupacao_Calendario!I187*D187*31</f>
        <v>2074.768</v>
      </c>
      <c r="N187" s="33">
        <f>Ocupacao_Calendario!J187*D187*30</f>
        <v>1965.12</v>
      </c>
      <c r="O187" s="33">
        <f>Ocupacao_Calendario!K187*D187*31</f>
        <v>2207.2</v>
      </c>
      <c r="P187" s="33">
        <f>Ocupacao_Calendario!L187*D187*31</f>
        <v>1964.408</v>
      </c>
      <c r="Q187" s="33">
        <f>Ocupacao_Calendario!M187*D187*31</f>
        <v>2096.84</v>
      </c>
      <c r="R187" s="33">
        <f t="shared" si="2"/>
        <v>21219.736</v>
      </c>
      <c r="S187" s="33">
        <f>IFS(E187=2,vacation_home_main_costs!$M$2,E187=3,vacation_home_main_costs!$M$3,E187=4,vacation_home_main_costs!$M$4,E187=5,vacation_home_main_costs!$M$5,E187=6,vacation_home_main_costs!$M$6)</f>
        <v>31100</v>
      </c>
      <c r="T187" s="33">
        <f t="shared" si="17"/>
        <v>-9880.264</v>
      </c>
      <c r="U187" s="41" t="str">
        <f t="shared" si="4"/>
        <v>Prejuizo</v>
      </c>
    </row>
    <row r="188" ht="12.75" customHeight="1">
      <c r="A188" s="8">
        <v>2.7527822E7</v>
      </c>
      <c r="B188" s="30" t="s">
        <v>232</v>
      </c>
      <c r="C188" s="11">
        <v>149.0</v>
      </c>
      <c r="D188" s="11">
        <f t="shared" si="1"/>
        <v>119.2</v>
      </c>
      <c r="E188" s="24">
        <v>4.0</v>
      </c>
      <c r="F188" s="33">
        <f>Ocupacao_Calendario!B188*D188*31</f>
        <v>2327.976</v>
      </c>
      <c r="G188" s="33">
        <f>Ocupacao_Calendario!C188*D188*28</f>
        <v>2469.824</v>
      </c>
      <c r="H188" s="33">
        <f>Ocupacao_Calendario!D188*D188*31</f>
        <v>1810.648</v>
      </c>
      <c r="I188" s="33">
        <f>Ocupacao_Calendario!E188*D188*30</f>
        <v>1895.28</v>
      </c>
      <c r="J188" s="33">
        <f>Ocupacao_Calendario!F188*D188*31</f>
        <v>1810.648</v>
      </c>
      <c r="K188" s="33">
        <f>Ocupacao_Calendario!G188*D188*30</f>
        <v>3075.36</v>
      </c>
      <c r="L188" s="33">
        <f>Ocupacao_Calendario!H188*D188*31</f>
        <v>3103.968</v>
      </c>
      <c r="M188" s="33">
        <f>Ocupacao_Calendario!I188*D188*31</f>
        <v>2697.496</v>
      </c>
      <c r="N188" s="33">
        <f>Ocupacao_Calendario!J188*D188*30</f>
        <v>2860.8</v>
      </c>
      <c r="O188" s="33">
        <f>Ocupacao_Calendario!K188*D188*31</f>
        <v>2956.16</v>
      </c>
      <c r="P188" s="33">
        <f>Ocupacao_Calendario!L188*D188*31</f>
        <v>3473.488</v>
      </c>
      <c r="Q188" s="33">
        <f>Ocupacao_Calendario!M188*D188*31</f>
        <v>3695.2</v>
      </c>
      <c r="R188" s="33">
        <f t="shared" si="2"/>
        <v>32176.848</v>
      </c>
      <c r="S188" s="33">
        <f>IFS(E188=2,vacation_home_main_costs!$M$2,E188=3,vacation_home_main_costs!$M$3,E188=4,vacation_home_main_costs!$M$4,E188=5,vacation_home_main_costs!$M$5,E188=6,vacation_home_main_costs!$M$6)</f>
        <v>40660</v>
      </c>
      <c r="T188" s="33">
        <f t="shared" si="17"/>
        <v>-8483.152</v>
      </c>
      <c r="U188" s="41" t="str">
        <f t="shared" si="4"/>
        <v>Prejuizo</v>
      </c>
    </row>
    <row r="189" ht="12.75" customHeight="1">
      <c r="A189" s="8">
        <v>2.1800983E7</v>
      </c>
      <c r="B189" s="30" t="s">
        <v>233</v>
      </c>
      <c r="C189" s="11">
        <v>90.0</v>
      </c>
      <c r="D189" s="11">
        <f t="shared" si="1"/>
        <v>72</v>
      </c>
      <c r="E189" s="24">
        <v>5.0</v>
      </c>
      <c r="F189" s="33">
        <f>Ocupacao_Calendario!B189*D189*31</f>
        <v>1785.6</v>
      </c>
      <c r="G189" s="33">
        <f>Ocupacao_Calendario!C189*D189*28</f>
        <v>1955.52</v>
      </c>
      <c r="H189" s="33">
        <f>Ocupacao_Calendario!D189*D189*31</f>
        <v>1696.32</v>
      </c>
      <c r="I189" s="33">
        <f>Ocupacao_Calendario!E189*D189*30</f>
        <v>1512</v>
      </c>
      <c r="J189" s="33">
        <f>Ocupacao_Calendario!F189*D189*31</f>
        <v>1205.28</v>
      </c>
      <c r="K189" s="33">
        <f>Ocupacao_Calendario!G189*D189*30</f>
        <v>1900.8</v>
      </c>
      <c r="L189" s="33">
        <f>Ocupacao_Calendario!H189*D189*31</f>
        <v>1941.84</v>
      </c>
      <c r="M189" s="33">
        <f>Ocupacao_Calendario!I189*D189*31</f>
        <v>1919.52</v>
      </c>
      <c r="N189" s="33">
        <f>Ocupacao_Calendario!J189*D189*30</f>
        <v>1879.2</v>
      </c>
      <c r="O189" s="33">
        <f>Ocupacao_Calendario!K189*D189*31</f>
        <v>1607.04</v>
      </c>
      <c r="P189" s="33">
        <f>Ocupacao_Calendario!L189*D189*31</f>
        <v>2098.08</v>
      </c>
      <c r="Q189" s="33">
        <f>Ocupacao_Calendario!M189*D189*31</f>
        <v>2075.76</v>
      </c>
      <c r="R189" s="33">
        <f t="shared" si="2"/>
        <v>21576.96</v>
      </c>
      <c r="S189" s="33">
        <f>IFS(E189=2,vacation_home_main_costs!$M$2,E189=3,vacation_home_main_costs!$M$3,E189=4,vacation_home_main_costs!$M$4,E189=5,vacation_home_main_costs!$M$5,E189=6,vacation_home_main_costs!$M$6)</f>
        <v>45400</v>
      </c>
      <c r="T189" s="33">
        <f t="shared" si="17"/>
        <v>-23823.04</v>
      </c>
      <c r="U189" s="41" t="str">
        <f t="shared" si="4"/>
        <v>Prejuizo</v>
      </c>
    </row>
    <row r="190" ht="12.75" customHeight="1">
      <c r="A190" s="8">
        <v>2.6957501E7</v>
      </c>
      <c r="B190" s="30" t="s">
        <v>234</v>
      </c>
      <c r="C190" s="11">
        <v>100.0</v>
      </c>
      <c r="D190" s="11">
        <f t="shared" si="1"/>
        <v>80</v>
      </c>
      <c r="E190" s="24">
        <v>3.0</v>
      </c>
      <c r="F190" s="33">
        <f>Ocupacao_Calendario!B190*D190*31</f>
        <v>1860</v>
      </c>
      <c r="G190" s="33">
        <f>Ocupacao_Calendario!C190*D190*28</f>
        <v>1590.4</v>
      </c>
      <c r="H190" s="33">
        <f>Ocupacao_Calendario!D190*D190*31</f>
        <v>1388.8</v>
      </c>
      <c r="I190" s="33">
        <f>Ocupacao_Calendario!E190*D190*30</f>
        <v>2064</v>
      </c>
      <c r="J190" s="33">
        <f>Ocupacao_Calendario!F190*D190*31</f>
        <v>1760.8</v>
      </c>
      <c r="K190" s="33">
        <f>Ocupacao_Calendario!G190*D190*30</f>
        <v>2352</v>
      </c>
      <c r="L190" s="33">
        <f>Ocupacao_Calendario!H190*D190*31</f>
        <v>1835.2</v>
      </c>
      <c r="M190" s="33">
        <f>Ocupacao_Calendario!I190*D190*31</f>
        <v>1909.6</v>
      </c>
      <c r="N190" s="33">
        <f>Ocupacao_Calendario!J190*D190*30</f>
        <v>2376</v>
      </c>
      <c r="O190" s="33">
        <f>Ocupacao_Calendario!K190*D190*31</f>
        <v>1860</v>
      </c>
      <c r="P190" s="33">
        <f>Ocupacao_Calendario!L190*D190*31</f>
        <v>2480</v>
      </c>
      <c r="Q190" s="33">
        <f>Ocupacao_Calendario!M190*D190*31</f>
        <v>2083.2</v>
      </c>
      <c r="R190" s="33">
        <f t="shared" si="2"/>
        <v>23560</v>
      </c>
      <c r="S190" s="33">
        <f>IFS(E190=2,vacation_home_main_costs!$M$2,E190=3,vacation_home_main_costs!$M$3,E190=4,vacation_home_main_costs!$M$4,E190=5,vacation_home_main_costs!$M$5,E190=6,vacation_home_main_costs!$M$6)</f>
        <v>34800</v>
      </c>
      <c r="T190" s="33">
        <f t="shared" si="17"/>
        <v>-11240</v>
      </c>
      <c r="U190" s="41" t="str">
        <f t="shared" si="4"/>
        <v>Prejuizo</v>
      </c>
    </row>
    <row r="191" ht="12.75" customHeight="1">
      <c r="A191" s="8">
        <v>2.3340822E7</v>
      </c>
      <c r="B191" s="30" t="s">
        <v>235</v>
      </c>
      <c r="C191" s="11">
        <v>169.0</v>
      </c>
      <c r="D191" s="11">
        <f t="shared" si="1"/>
        <v>135.2</v>
      </c>
      <c r="E191" s="24">
        <v>4.0</v>
      </c>
      <c r="F191" s="33">
        <f>Ocupacao_Calendario!B191*D191*31</f>
        <v>3730.168</v>
      </c>
      <c r="G191" s="33">
        <f>Ocupacao_Calendario!C191*D191*28</f>
        <v>3255.616</v>
      </c>
      <c r="H191" s="33">
        <f>Ocupacao_Calendario!D191*D191*31</f>
        <v>2766.192</v>
      </c>
      <c r="I191" s="33">
        <f>Ocupacao_Calendario!E191*D191*30</f>
        <v>2879.76</v>
      </c>
      <c r="J191" s="33">
        <f>Ocupacao_Calendario!F191*D191*31</f>
        <v>2766.192</v>
      </c>
      <c r="K191" s="33">
        <f>Ocupacao_Calendario!G191*D191*30</f>
        <v>3285.36</v>
      </c>
      <c r="L191" s="33">
        <f>Ocupacao_Calendario!H191*D191*31</f>
        <v>3185.312</v>
      </c>
      <c r="M191" s="33">
        <f>Ocupacao_Calendario!I191*D191*31</f>
        <v>3227.224</v>
      </c>
      <c r="N191" s="33">
        <f>Ocupacao_Calendario!J191*D191*30</f>
        <v>3325.92</v>
      </c>
      <c r="O191" s="33">
        <f>Ocupacao_Calendario!K191*D191*31</f>
        <v>3646.344</v>
      </c>
      <c r="P191" s="33">
        <f>Ocupacao_Calendario!L191*D191*31</f>
        <v>3017.664</v>
      </c>
      <c r="Q191" s="33">
        <f>Ocupacao_Calendario!M191*D191*31</f>
        <v>3562.52</v>
      </c>
      <c r="R191" s="33">
        <f t="shared" si="2"/>
        <v>38648.272</v>
      </c>
      <c r="S191" s="33">
        <f>IFS(E191=2,vacation_home_main_costs!$M$2,E191=3,vacation_home_main_costs!$M$3,E191=4,vacation_home_main_costs!$M$4,E191=5,vacation_home_main_costs!$M$5,E191=6,vacation_home_main_costs!$M$6)</f>
        <v>40660</v>
      </c>
      <c r="T191" s="33">
        <f t="shared" si="17"/>
        <v>-2011.728</v>
      </c>
      <c r="U191" s="41" t="str">
        <f t="shared" si="4"/>
        <v>Prejuizo</v>
      </c>
    </row>
    <row r="192" ht="12.75" customHeight="1">
      <c r="A192" s="8">
        <v>7005199.0</v>
      </c>
      <c r="B192" s="30" t="s">
        <v>236</v>
      </c>
      <c r="C192" s="11">
        <v>76.0</v>
      </c>
      <c r="D192" s="11">
        <f t="shared" si="1"/>
        <v>60.8</v>
      </c>
      <c r="E192" s="24">
        <v>4.0</v>
      </c>
      <c r="F192" s="33">
        <f>Ocupacao_Calendario!B192*D192*31</f>
        <v>1734.016</v>
      </c>
      <c r="G192" s="33">
        <f>Ocupacao_Calendario!C192*D192*28</f>
        <v>1702.4</v>
      </c>
      <c r="H192" s="33">
        <f>Ocupacao_Calendario!D192*D192*31</f>
        <v>867.008</v>
      </c>
      <c r="I192" s="33">
        <f>Ocupacao_Calendario!E192*D192*30</f>
        <v>1057.92</v>
      </c>
      <c r="J192" s="33">
        <f>Ocupacao_Calendario!F192*D192*31</f>
        <v>1413.6</v>
      </c>
      <c r="K192" s="33">
        <f>Ocupacao_Calendario!G192*D192*30</f>
        <v>1203.84</v>
      </c>
      <c r="L192" s="33">
        <f>Ocupacao_Calendario!H192*D192*31</f>
        <v>1752.864</v>
      </c>
      <c r="M192" s="33">
        <f>Ocupacao_Calendario!I192*D192*31</f>
        <v>1357.056</v>
      </c>
      <c r="N192" s="33">
        <f>Ocupacao_Calendario!J192*D192*30</f>
        <v>1605.12</v>
      </c>
      <c r="O192" s="33">
        <f>Ocupacao_Calendario!K192*D192*31</f>
        <v>1715.168</v>
      </c>
      <c r="P192" s="33">
        <f>Ocupacao_Calendario!L192*D192*31</f>
        <v>1357.056</v>
      </c>
      <c r="Q192" s="33">
        <f>Ocupacao_Calendario!M192*D192*31</f>
        <v>1884.8</v>
      </c>
      <c r="R192" s="33">
        <f t="shared" si="2"/>
        <v>17650.848</v>
      </c>
      <c r="S192" s="33">
        <f>IFS(E192=2,vacation_home_main_costs!$M$2,E192=3,vacation_home_main_costs!$M$3,E192=4,vacation_home_main_costs!$M$4,E192=5,vacation_home_main_costs!$M$5,E192=6,vacation_home_main_costs!$M$6)</f>
        <v>40660</v>
      </c>
      <c r="T192" s="33">
        <f t="shared" si="17"/>
        <v>-23009.152</v>
      </c>
      <c r="U192" s="41" t="str">
        <f t="shared" si="4"/>
        <v>Prejuizo</v>
      </c>
    </row>
    <row r="193" ht="12.75" customHeight="1">
      <c r="A193" s="8">
        <v>2.7680894E7</v>
      </c>
      <c r="B193" s="30" t="s">
        <v>237</v>
      </c>
      <c r="C193" s="11">
        <v>130.0</v>
      </c>
      <c r="D193" s="11">
        <f t="shared" si="1"/>
        <v>104</v>
      </c>
      <c r="E193" s="24">
        <v>4.0</v>
      </c>
      <c r="F193" s="33">
        <f>Ocupacao_Calendario!B193*D193*31</f>
        <v>2321.28</v>
      </c>
      <c r="G193" s="33">
        <f>Ocupacao_Calendario!C193*D193*28</f>
        <v>2912</v>
      </c>
      <c r="H193" s="33">
        <f>Ocupacao_Calendario!D193*D193*31</f>
        <v>1386.32</v>
      </c>
      <c r="I193" s="33">
        <f>Ocupacao_Calendario!E193*D193*30</f>
        <v>2433.6</v>
      </c>
      <c r="J193" s="33">
        <f>Ocupacao_Calendario!F193*D193*31</f>
        <v>2031.12</v>
      </c>
      <c r="K193" s="33">
        <f>Ocupacao_Calendario!G193*D193*30</f>
        <v>2152.8</v>
      </c>
      <c r="L193" s="33">
        <f>Ocupacao_Calendario!H193*D193*31</f>
        <v>2966.08</v>
      </c>
      <c r="M193" s="33">
        <f>Ocupacao_Calendario!I193*D193*31</f>
        <v>3159.52</v>
      </c>
      <c r="N193" s="33">
        <f>Ocupacao_Calendario!J193*D193*30</f>
        <v>2371.2</v>
      </c>
      <c r="O193" s="33">
        <f>Ocupacao_Calendario!K193*D193*31</f>
        <v>2998.32</v>
      </c>
      <c r="P193" s="33">
        <f>Ocupacao_Calendario!L193*D193*31</f>
        <v>2708.16</v>
      </c>
      <c r="Q193" s="33">
        <f>Ocupacao_Calendario!M193*D193*31</f>
        <v>2611.44</v>
      </c>
      <c r="R193" s="33">
        <f t="shared" si="2"/>
        <v>30051.84</v>
      </c>
      <c r="S193" s="33">
        <f>IFS(E193=2,vacation_home_main_costs!$M$2,E193=3,vacation_home_main_costs!$M$3,E193=4,vacation_home_main_costs!$M$4,E193=5,vacation_home_main_costs!$M$5,E193=6,vacation_home_main_costs!$M$6)</f>
        <v>40660</v>
      </c>
      <c r="T193" s="33">
        <f t="shared" si="17"/>
        <v>-10608.16</v>
      </c>
      <c r="U193" s="41" t="str">
        <f t="shared" si="4"/>
        <v>Prejuizo</v>
      </c>
    </row>
    <row r="194" ht="12.75" customHeight="1">
      <c r="A194" s="8">
        <v>2.12895E7</v>
      </c>
      <c r="B194" s="30" t="s">
        <v>238</v>
      </c>
      <c r="C194" s="11">
        <v>250.0</v>
      </c>
      <c r="D194" s="11">
        <f t="shared" si="1"/>
        <v>200</v>
      </c>
      <c r="E194" s="24">
        <v>6.0</v>
      </c>
      <c r="F194" s="33">
        <f>Ocupacao_Calendario!B194*D194*31</f>
        <v>5208</v>
      </c>
      <c r="G194" s="33">
        <f>Ocupacao_Calendario!C194*D194*28</f>
        <v>5208</v>
      </c>
      <c r="H194" s="33">
        <f>Ocupacao_Calendario!D194*D194*31</f>
        <v>3038</v>
      </c>
      <c r="I194" s="33">
        <f>Ocupacao_Calendario!E194*D194*30</f>
        <v>3180</v>
      </c>
      <c r="J194" s="33">
        <f>Ocupacao_Calendario!F194*D194*31</f>
        <v>5146</v>
      </c>
      <c r="K194" s="33">
        <f>Ocupacao_Calendario!G194*D194*30</f>
        <v>4260</v>
      </c>
      <c r="L194" s="33">
        <f>Ocupacao_Calendario!H194*D194*31</f>
        <v>5704</v>
      </c>
      <c r="M194" s="33">
        <f>Ocupacao_Calendario!I194*D194*31</f>
        <v>4278</v>
      </c>
      <c r="N194" s="33">
        <f>Ocupacao_Calendario!J194*D194*30</f>
        <v>5520</v>
      </c>
      <c r="O194" s="33">
        <f>Ocupacao_Calendario!K194*D194*31</f>
        <v>5642</v>
      </c>
      <c r="P194" s="33">
        <f>Ocupacao_Calendario!L194*D194*31</f>
        <v>6200</v>
      </c>
      <c r="Q194" s="33">
        <f>Ocupacao_Calendario!M194*D194*31</f>
        <v>6138</v>
      </c>
      <c r="R194" s="33">
        <f t="shared" si="2"/>
        <v>59522</v>
      </c>
      <c r="S194" s="33">
        <f>IFS(E194=2,vacation_home_main_costs!$M$2,E194=3,vacation_home_main_costs!$M$3,E194=4,vacation_home_main_costs!$M$4,E194=5,vacation_home_main_costs!$M$5,E194=6,vacation_home_main_costs!$M$6)</f>
        <v>51900</v>
      </c>
      <c r="T194" s="33">
        <f t="shared" si="17"/>
        <v>7622</v>
      </c>
      <c r="U194" s="41" t="str">
        <f t="shared" si="4"/>
        <v>Lucro</v>
      </c>
    </row>
    <row r="195" ht="12.75" customHeight="1">
      <c r="A195" s="8">
        <v>1.1351932E7</v>
      </c>
      <c r="B195" s="30" t="s">
        <v>239</v>
      </c>
      <c r="C195" s="11">
        <v>101.0</v>
      </c>
      <c r="D195" s="11">
        <f t="shared" si="1"/>
        <v>80.8</v>
      </c>
      <c r="E195" s="24">
        <v>6.0</v>
      </c>
      <c r="F195" s="33">
        <f>Ocupacao_Calendario!B195*D195*31</f>
        <v>1678.216</v>
      </c>
      <c r="G195" s="33">
        <f>Ocupacao_Calendario!C195*D195*28</f>
        <v>1651.552</v>
      </c>
      <c r="H195" s="33">
        <f>Ocupacao_Calendario!D195*D195*31</f>
        <v>1703.264</v>
      </c>
      <c r="I195" s="33">
        <f>Ocupacao_Calendario!E195*D195*30</f>
        <v>1745.28</v>
      </c>
      <c r="J195" s="33">
        <f>Ocupacao_Calendario!F195*D195*31</f>
        <v>1552.976</v>
      </c>
      <c r="K195" s="33">
        <f>Ocupacao_Calendario!G195*D195*30</f>
        <v>1818</v>
      </c>
      <c r="L195" s="33">
        <f>Ocupacao_Calendario!H195*D195*31</f>
        <v>2078.984</v>
      </c>
      <c r="M195" s="33">
        <f>Ocupacao_Calendario!I195*D195*31</f>
        <v>2129.08</v>
      </c>
      <c r="N195" s="33">
        <f>Ocupacao_Calendario!J195*D195*30</f>
        <v>1793.76</v>
      </c>
      <c r="O195" s="33">
        <f>Ocupacao_Calendario!K195*D195*31</f>
        <v>2329.464</v>
      </c>
      <c r="P195" s="33">
        <f>Ocupacao_Calendario!L195*D195*31</f>
        <v>2354.512</v>
      </c>
      <c r="Q195" s="33">
        <f>Ocupacao_Calendario!M195*D195*31</f>
        <v>2479.752</v>
      </c>
      <c r="R195" s="33">
        <f t="shared" si="2"/>
        <v>23314.84</v>
      </c>
      <c r="S195" s="33">
        <f>IFS(E195=2,vacation_home_main_costs!$M$2,E195=3,vacation_home_main_costs!$M$3,E195=4,vacation_home_main_costs!$M$4,E195=5,vacation_home_main_costs!$M$5,E195=6,vacation_home_main_costs!$M$6)</f>
        <v>51900</v>
      </c>
      <c r="T195" s="33">
        <f t="shared" si="17"/>
        <v>-28585.16</v>
      </c>
      <c r="U195" s="41" t="str">
        <f t="shared" si="4"/>
        <v>Prejuizo</v>
      </c>
    </row>
    <row r="196" ht="12.75" customHeight="1">
      <c r="A196" s="8">
        <v>172917.0</v>
      </c>
      <c r="B196" s="30" t="s">
        <v>240</v>
      </c>
      <c r="C196" s="11">
        <v>70.0</v>
      </c>
      <c r="D196" s="11">
        <f t="shared" si="1"/>
        <v>56</v>
      </c>
      <c r="E196" s="24">
        <v>4.0</v>
      </c>
      <c r="F196" s="33">
        <f>Ocupacao_Calendario!B196*D196*31</f>
        <v>1492.96</v>
      </c>
      <c r="G196" s="33">
        <f>Ocupacao_Calendario!C196*D196*28</f>
        <v>1207.36</v>
      </c>
      <c r="H196" s="33">
        <f>Ocupacao_Calendario!D196*D196*31</f>
        <v>972.16</v>
      </c>
      <c r="I196" s="33">
        <f>Ocupacao_Calendario!E196*D196*30</f>
        <v>907.2</v>
      </c>
      <c r="J196" s="33">
        <f>Ocupacao_Calendario!F196*D196*31</f>
        <v>833.28</v>
      </c>
      <c r="K196" s="33">
        <f>Ocupacao_Calendario!G196*D196*30</f>
        <v>1260</v>
      </c>
      <c r="L196" s="33">
        <f>Ocupacao_Calendario!H196*D196*31</f>
        <v>1631.84</v>
      </c>
      <c r="M196" s="33">
        <f>Ocupacao_Calendario!I196*D196*31</f>
        <v>1406.16</v>
      </c>
      <c r="N196" s="33">
        <f>Ocupacao_Calendario!J196*D196*30</f>
        <v>1310.4</v>
      </c>
      <c r="O196" s="33">
        <f>Ocupacao_Calendario!K196*D196*31</f>
        <v>1388.8</v>
      </c>
      <c r="P196" s="33">
        <f>Ocupacao_Calendario!L196*D196*31</f>
        <v>1440.88</v>
      </c>
      <c r="Q196" s="33">
        <f>Ocupacao_Calendario!M196*D196*31</f>
        <v>1666.56</v>
      </c>
      <c r="R196" s="33">
        <f t="shared" si="2"/>
        <v>15517.6</v>
      </c>
      <c r="S196" s="33">
        <f>IFS(E196=2,vacation_home_main_costs!$M$2,E196=3,vacation_home_main_costs!$M$3,E196=4,vacation_home_main_costs!$M$4,E196=5,vacation_home_main_costs!$M$5,E196=6,vacation_home_main_costs!$M$6)</f>
        <v>40660</v>
      </c>
      <c r="T196" s="33">
        <f t="shared" si="17"/>
        <v>-25142.4</v>
      </c>
      <c r="U196" s="41" t="str">
        <f t="shared" si="4"/>
        <v>Prejuizo</v>
      </c>
    </row>
    <row r="197" ht="12.75" customHeight="1">
      <c r="A197" s="8">
        <v>9698631.0</v>
      </c>
      <c r="B197" s="30" t="s">
        <v>241</v>
      </c>
      <c r="C197" s="11">
        <v>90.0</v>
      </c>
      <c r="D197" s="11">
        <f t="shared" si="1"/>
        <v>72</v>
      </c>
      <c r="E197" s="24">
        <v>3.0</v>
      </c>
      <c r="F197" s="33">
        <f>Ocupacao_Calendario!B197*D197*31</f>
        <v>1428.48</v>
      </c>
      <c r="G197" s="33">
        <f>Ocupacao_Calendario!C197*D197*28</f>
        <v>1612.8</v>
      </c>
      <c r="H197" s="33">
        <f>Ocupacao_Calendario!D197*D197*31</f>
        <v>1919.52</v>
      </c>
      <c r="I197" s="33">
        <f>Ocupacao_Calendario!E197*D197*30</f>
        <v>972</v>
      </c>
      <c r="J197" s="33">
        <f>Ocupacao_Calendario!F197*D197*31</f>
        <v>937.44</v>
      </c>
      <c r="K197" s="33">
        <f>Ocupacao_Calendario!G197*D197*30</f>
        <v>2160</v>
      </c>
      <c r="L197" s="33">
        <f>Ocupacao_Calendario!H197*D197*31</f>
        <v>1674</v>
      </c>
      <c r="M197" s="33">
        <f>Ocupacao_Calendario!I197*D197*31</f>
        <v>2031.12</v>
      </c>
      <c r="N197" s="33">
        <f>Ocupacao_Calendario!J197*D197*30</f>
        <v>1641.6</v>
      </c>
      <c r="O197" s="33">
        <f>Ocupacao_Calendario!K197*D197*31</f>
        <v>2031.12</v>
      </c>
      <c r="P197" s="33">
        <f>Ocupacao_Calendario!L197*D197*31</f>
        <v>1763.28</v>
      </c>
      <c r="Q197" s="33">
        <f>Ocupacao_Calendario!M197*D197*31</f>
        <v>1540.08</v>
      </c>
      <c r="R197" s="33">
        <f t="shared" si="2"/>
        <v>19711.44</v>
      </c>
      <c r="S197" s="33">
        <f>IFS(E197=2,vacation_home_main_costs!$M$2,E197=3,vacation_home_main_costs!$M$3,E197=4,vacation_home_main_costs!$M$4,E197=5,vacation_home_main_costs!$M$5,E197=6,vacation_home_main_costs!$M$6)</f>
        <v>34800</v>
      </c>
      <c r="T197" s="33">
        <f t="shared" si="17"/>
        <v>-15088.56</v>
      </c>
      <c r="U197" s="41" t="str">
        <f t="shared" si="4"/>
        <v>Prejuizo</v>
      </c>
    </row>
    <row r="198" ht="12.75" customHeight="1">
      <c r="A198" s="8">
        <v>2.3566634E7</v>
      </c>
      <c r="B198" s="30" t="s">
        <v>242</v>
      </c>
      <c r="C198" s="11">
        <v>145.0</v>
      </c>
      <c r="D198" s="11">
        <f t="shared" si="1"/>
        <v>116</v>
      </c>
      <c r="E198" s="24">
        <v>7.0</v>
      </c>
      <c r="F198" s="33">
        <f>Ocupacao_Calendario!B198*D198*31</f>
        <v>2984.68</v>
      </c>
      <c r="G198" s="33">
        <f>Ocupacao_Calendario!C198*D198*28</f>
        <v>3248</v>
      </c>
      <c r="H198" s="33">
        <f>Ocupacao_Calendario!D198*D198*31</f>
        <v>1690.12</v>
      </c>
      <c r="I198" s="33">
        <f>Ocupacao_Calendario!E198*D198*30</f>
        <v>2262</v>
      </c>
      <c r="J198" s="33">
        <f>Ocupacao_Calendario!F198*D198*31</f>
        <v>2121.64</v>
      </c>
      <c r="K198" s="33">
        <f>Ocupacao_Calendario!G198*D198*30</f>
        <v>3166.8</v>
      </c>
      <c r="L198" s="33">
        <f>Ocupacao_Calendario!H198*D198*31</f>
        <v>2804.88</v>
      </c>
      <c r="M198" s="33">
        <f>Ocupacao_Calendario!I198*D198*31</f>
        <v>2876.8</v>
      </c>
      <c r="N198" s="33">
        <f>Ocupacao_Calendario!J198*D198*30</f>
        <v>3306</v>
      </c>
      <c r="O198" s="33">
        <f>Ocupacao_Calendario!K198*D198*31</f>
        <v>3128.52</v>
      </c>
      <c r="P198" s="33">
        <f>Ocupacao_Calendario!L198*D198*31</f>
        <v>3128.52</v>
      </c>
      <c r="Q198" s="33">
        <f>Ocupacao_Calendario!M198*D198*31</f>
        <v>2697</v>
      </c>
      <c r="R198" s="33">
        <f t="shared" si="2"/>
        <v>33414.96</v>
      </c>
      <c r="S198" s="37" t="str">
        <f>IFS(E198=2,vacation_home_main_costs!$M$2,E198=3,vacation_home_main_costs!$M$3,E198=4,vacation_home_main_costs!$M$4,E198=5,vacation_home_main_costs!$M$5,E198=6,vacation_home_main_costs!$M$6)</f>
        <v>#N/A</v>
      </c>
      <c r="T198" s="38" t="s">
        <v>55</v>
      </c>
      <c r="U198" s="41" t="str">
        <f t="shared" si="4"/>
        <v>Lucro</v>
      </c>
    </row>
    <row r="199" ht="12.75" customHeight="1">
      <c r="A199" s="8">
        <v>1.1640448E7</v>
      </c>
      <c r="B199" s="30" t="s">
        <v>243</v>
      </c>
      <c r="C199" s="11">
        <v>75.0</v>
      </c>
      <c r="D199" s="11">
        <f t="shared" si="1"/>
        <v>60</v>
      </c>
      <c r="E199" s="24">
        <v>1.0</v>
      </c>
      <c r="F199" s="33">
        <f>Ocupacao_Calendario!B199*D199*31</f>
        <v>1636.8</v>
      </c>
      <c r="G199" s="33">
        <f>Ocupacao_Calendario!C199*D199*28</f>
        <v>1629.6</v>
      </c>
      <c r="H199" s="33">
        <f>Ocupacao_Calendario!D199*D199*31</f>
        <v>855.6</v>
      </c>
      <c r="I199" s="33">
        <f>Ocupacao_Calendario!E199*D199*30</f>
        <v>1008</v>
      </c>
      <c r="J199" s="33">
        <f>Ocupacao_Calendario!F199*D199*31</f>
        <v>1413.6</v>
      </c>
      <c r="K199" s="33">
        <f>Ocupacao_Calendario!G199*D199*30</f>
        <v>1512</v>
      </c>
      <c r="L199" s="33">
        <f>Ocupacao_Calendario!H199*D199*31</f>
        <v>1636.8</v>
      </c>
      <c r="M199" s="33">
        <f>Ocupacao_Calendario!I199*D199*31</f>
        <v>1264.8</v>
      </c>
      <c r="N199" s="33">
        <f>Ocupacao_Calendario!J199*D199*30</f>
        <v>1494</v>
      </c>
      <c r="O199" s="33">
        <f>Ocupacao_Calendario!K199*D199*31</f>
        <v>1618.2</v>
      </c>
      <c r="P199" s="33">
        <f>Ocupacao_Calendario!L199*D199*31</f>
        <v>1599.6</v>
      </c>
      <c r="Q199" s="33">
        <f>Ocupacao_Calendario!M199*D199*31</f>
        <v>1543.8</v>
      </c>
      <c r="R199" s="33">
        <f t="shared" si="2"/>
        <v>17212.8</v>
      </c>
      <c r="S199" s="37" t="str">
        <f>IFS(E199=2,vacation_home_main_costs!$M$2,E199=3,vacation_home_main_costs!$M$3,E199=4,vacation_home_main_costs!$M$4,E199=5,vacation_home_main_costs!$M$5,E199=6,vacation_home_main_costs!$M$6)</f>
        <v>#N/A</v>
      </c>
      <c r="T199" s="38" t="s">
        <v>55</v>
      </c>
      <c r="U199" s="41" t="str">
        <f t="shared" si="4"/>
        <v>Lucro</v>
      </c>
    </row>
    <row r="200" ht="12.75" customHeight="1">
      <c r="A200" s="8">
        <v>1.9364079E7</v>
      </c>
      <c r="B200" s="30" t="s">
        <v>244</v>
      </c>
      <c r="C200" s="11">
        <v>90.0</v>
      </c>
      <c r="D200" s="11">
        <f t="shared" si="1"/>
        <v>72</v>
      </c>
      <c r="E200" s="24">
        <v>3.0</v>
      </c>
      <c r="F200" s="33">
        <f>Ocupacao_Calendario!B200*D200*31</f>
        <v>1450.8</v>
      </c>
      <c r="G200" s="33">
        <f>Ocupacao_Calendario!C200*D200*28</f>
        <v>1834.56</v>
      </c>
      <c r="H200" s="33">
        <f>Ocupacao_Calendario!D200*D200*31</f>
        <v>1584.72</v>
      </c>
      <c r="I200" s="33">
        <f>Ocupacao_Calendario!E200*D200*30</f>
        <v>1620</v>
      </c>
      <c r="J200" s="33">
        <f>Ocupacao_Calendario!F200*D200*31</f>
        <v>1852.56</v>
      </c>
      <c r="K200" s="33">
        <f>Ocupacao_Calendario!G200*D200*30</f>
        <v>2052</v>
      </c>
      <c r="L200" s="33">
        <f>Ocupacao_Calendario!H200*D200*31</f>
        <v>1696.32</v>
      </c>
      <c r="M200" s="33">
        <f>Ocupacao_Calendario!I200*D200*31</f>
        <v>1562.4</v>
      </c>
      <c r="N200" s="33">
        <f>Ocupacao_Calendario!J200*D200*30</f>
        <v>1749.6</v>
      </c>
      <c r="O200" s="33">
        <f>Ocupacao_Calendario!K200*D200*31</f>
        <v>1763.28</v>
      </c>
      <c r="P200" s="33">
        <f>Ocupacao_Calendario!L200*D200*31</f>
        <v>1674</v>
      </c>
      <c r="Q200" s="33">
        <f>Ocupacao_Calendario!M200*D200*31</f>
        <v>1852.56</v>
      </c>
      <c r="R200" s="33">
        <f t="shared" si="2"/>
        <v>20692.8</v>
      </c>
      <c r="S200" s="33">
        <f>IFS(E200=2,vacation_home_main_costs!$M$2,E200=3,vacation_home_main_costs!$M$3,E200=4,vacation_home_main_costs!$M$4,E200=5,vacation_home_main_costs!$M$5,E200=6,vacation_home_main_costs!$M$6)</f>
        <v>34800</v>
      </c>
      <c r="T200" s="33">
        <f>R200-S200</f>
        <v>-14107.2</v>
      </c>
      <c r="U200" s="41" t="str">
        <f t="shared" si="4"/>
        <v>Prejuizo</v>
      </c>
    </row>
    <row r="201" ht="12.75" customHeight="1">
      <c r="A201" s="8">
        <v>1.8812389E7</v>
      </c>
      <c r="B201" s="30" t="s">
        <v>245</v>
      </c>
      <c r="C201" s="11">
        <v>199.0</v>
      </c>
      <c r="D201" s="11">
        <f t="shared" si="1"/>
        <v>159.2</v>
      </c>
      <c r="E201" s="24">
        <v>7.0</v>
      </c>
      <c r="F201" s="33">
        <f>Ocupacao_Calendario!B201*D201*31</f>
        <v>3750.752</v>
      </c>
      <c r="G201" s="33">
        <f>Ocupacao_Calendario!C201*D201*28</f>
        <v>3387.776</v>
      </c>
      <c r="H201" s="33">
        <f>Ocupacao_Calendario!D201*D201*31</f>
        <v>3602.696</v>
      </c>
      <c r="I201" s="33">
        <f>Ocupacao_Calendario!E201*D201*30</f>
        <v>3104.4</v>
      </c>
      <c r="J201" s="33">
        <f>Ocupacao_Calendario!F201*D201*31</f>
        <v>1924.728</v>
      </c>
      <c r="K201" s="33">
        <f>Ocupacao_Calendario!G201*D201*30</f>
        <v>4346.16</v>
      </c>
      <c r="L201" s="33">
        <f>Ocupacao_Calendario!H201*D201*31</f>
        <v>4096.216</v>
      </c>
      <c r="M201" s="33">
        <f>Ocupacao_Calendario!I201*D201*31</f>
        <v>4787.144</v>
      </c>
      <c r="N201" s="33">
        <f>Ocupacao_Calendario!J201*D201*30</f>
        <v>3725.28</v>
      </c>
      <c r="O201" s="33">
        <f>Ocupacao_Calendario!K201*D201*31</f>
        <v>4491.032</v>
      </c>
      <c r="P201" s="33">
        <f>Ocupacao_Calendario!L201*D201*31</f>
        <v>4046.864</v>
      </c>
      <c r="Q201" s="33">
        <f>Ocupacao_Calendario!M201*D201*31</f>
        <v>3553.344</v>
      </c>
      <c r="R201" s="33">
        <f t="shared" si="2"/>
        <v>44816.392</v>
      </c>
      <c r="S201" s="37" t="str">
        <f>IFS(E201=2,vacation_home_main_costs!$M$2,E201=3,vacation_home_main_costs!$M$3,E201=4,vacation_home_main_costs!$M$4,E201=5,vacation_home_main_costs!$M$5,E201=6,vacation_home_main_costs!$M$6)</f>
        <v>#N/A</v>
      </c>
      <c r="T201" s="38" t="s">
        <v>55</v>
      </c>
      <c r="U201" s="41" t="str">
        <f t="shared" si="4"/>
        <v>Lucro</v>
      </c>
    </row>
    <row r="202" ht="12.75" customHeight="1">
      <c r="A202" s="8">
        <v>1.719333E7</v>
      </c>
      <c r="B202" s="30" t="s">
        <v>246</v>
      </c>
      <c r="C202" s="11">
        <v>109.0</v>
      </c>
      <c r="D202" s="11">
        <f t="shared" si="1"/>
        <v>87.2</v>
      </c>
      <c r="E202" s="24">
        <v>4.0</v>
      </c>
      <c r="F202" s="33">
        <f>Ocupacao_Calendario!B202*D202*31</f>
        <v>2162.56</v>
      </c>
      <c r="G202" s="33">
        <f>Ocupacao_Calendario!C202*D202*28</f>
        <v>2075.36</v>
      </c>
      <c r="H202" s="33">
        <f>Ocupacao_Calendario!D202*D202*31</f>
        <v>1216.44</v>
      </c>
      <c r="I202" s="33">
        <f>Ocupacao_Calendario!E202*D202*30</f>
        <v>1621.92</v>
      </c>
      <c r="J202" s="33">
        <f>Ocupacao_Calendario!F202*D202*31</f>
        <v>1486.76</v>
      </c>
      <c r="K202" s="33">
        <f>Ocupacao_Calendario!G202*D202*30</f>
        <v>1883.52</v>
      </c>
      <c r="L202" s="33">
        <f>Ocupacao_Calendario!H202*D202*31</f>
        <v>2459.912</v>
      </c>
      <c r="M202" s="33">
        <f>Ocupacao_Calendario!I202*D202*31</f>
        <v>1946.304</v>
      </c>
      <c r="N202" s="33">
        <f>Ocupacao_Calendario!J202*D202*30</f>
        <v>1988.16</v>
      </c>
      <c r="O202" s="33">
        <f>Ocupacao_Calendario!K202*D202*31</f>
        <v>2432.88</v>
      </c>
      <c r="P202" s="33">
        <f>Ocupacao_Calendario!L202*D202*31</f>
        <v>2568.04</v>
      </c>
      <c r="Q202" s="33">
        <f>Ocupacao_Calendario!M202*D202*31</f>
        <v>2054.432</v>
      </c>
      <c r="R202" s="33">
        <f t="shared" si="2"/>
        <v>23896.288</v>
      </c>
      <c r="S202" s="33">
        <f>IFS(E202=2,vacation_home_main_costs!$M$2,E202=3,vacation_home_main_costs!$M$3,E202=4,vacation_home_main_costs!$M$4,E202=5,vacation_home_main_costs!$M$5,E202=6,vacation_home_main_costs!$M$6)</f>
        <v>40660</v>
      </c>
      <c r="T202" s="33">
        <f t="shared" ref="T202:T203" si="18">R202-S202</f>
        <v>-16763.712</v>
      </c>
      <c r="U202" s="41" t="str">
        <f t="shared" si="4"/>
        <v>Prejuizo</v>
      </c>
    </row>
    <row r="203" ht="12.75" customHeight="1">
      <c r="A203" s="8">
        <v>2.1438273E7</v>
      </c>
      <c r="B203" s="30" t="s">
        <v>247</v>
      </c>
      <c r="C203" s="11">
        <v>75.0</v>
      </c>
      <c r="D203" s="11">
        <f t="shared" si="1"/>
        <v>60</v>
      </c>
      <c r="E203" s="24">
        <v>3.0</v>
      </c>
      <c r="F203" s="33">
        <f>Ocupacao_Calendario!B203*D203*31</f>
        <v>1302</v>
      </c>
      <c r="G203" s="33">
        <f>Ocupacao_Calendario!C203*D203*28</f>
        <v>1125.6</v>
      </c>
      <c r="H203" s="33">
        <f>Ocupacao_Calendario!D203*D203*31</f>
        <v>1562.4</v>
      </c>
      <c r="I203" s="33">
        <f>Ocupacao_Calendario!E203*D203*30</f>
        <v>810</v>
      </c>
      <c r="J203" s="33">
        <f>Ocupacao_Calendario!F203*D203*31</f>
        <v>855.6</v>
      </c>
      <c r="K203" s="33">
        <f>Ocupacao_Calendario!G203*D203*30</f>
        <v>1782</v>
      </c>
      <c r="L203" s="33">
        <f>Ocupacao_Calendario!H203*D203*31</f>
        <v>1432.2</v>
      </c>
      <c r="M203" s="33">
        <f>Ocupacao_Calendario!I203*D203*31</f>
        <v>1320.6</v>
      </c>
      <c r="N203" s="33">
        <f>Ocupacao_Calendario!J203*D203*30</f>
        <v>1350</v>
      </c>
      <c r="O203" s="33">
        <f>Ocupacao_Calendario!K203*D203*31</f>
        <v>1339.2</v>
      </c>
      <c r="P203" s="33">
        <f>Ocupacao_Calendario!L203*D203*31</f>
        <v>1860</v>
      </c>
      <c r="Q203" s="33">
        <f>Ocupacao_Calendario!M203*D203*31</f>
        <v>1543.8</v>
      </c>
      <c r="R203" s="33">
        <f t="shared" si="2"/>
        <v>16283.4</v>
      </c>
      <c r="S203" s="33">
        <f>IFS(E203=2,vacation_home_main_costs!$M$2,E203=3,vacation_home_main_costs!$M$3,E203=4,vacation_home_main_costs!$M$4,E203=5,vacation_home_main_costs!$M$5,E203=6,vacation_home_main_costs!$M$6)</f>
        <v>34800</v>
      </c>
      <c r="T203" s="33">
        <f t="shared" si="18"/>
        <v>-18516.6</v>
      </c>
      <c r="U203" s="41" t="str">
        <f t="shared" si="4"/>
        <v>Prejuizo</v>
      </c>
    </row>
    <row r="204" ht="12.75" customHeight="1">
      <c r="A204" s="8">
        <v>2.103893E7</v>
      </c>
      <c r="B204" s="30" t="s">
        <v>248</v>
      </c>
      <c r="C204" s="11">
        <v>70.0</v>
      </c>
      <c r="D204" s="11">
        <f t="shared" si="1"/>
        <v>56</v>
      </c>
      <c r="E204" s="24">
        <v>1.0</v>
      </c>
      <c r="F204" s="33">
        <f>Ocupacao_Calendario!B204*D204*31</f>
        <v>1128.4</v>
      </c>
      <c r="G204" s="33">
        <f>Ocupacao_Calendario!C204*D204*28</f>
        <v>1332.8</v>
      </c>
      <c r="H204" s="33">
        <f>Ocupacao_Calendario!D204*D204*31</f>
        <v>729.12</v>
      </c>
      <c r="I204" s="33">
        <f>Ocupacao_Calendario!E204*D204*30</f>
        <v>957.6</v>
      </c>
      <c r="J204" s="33">
        <f>Ocupacao_Calendario!F204*D204*31</f>
        <v>1163.12</v>
      </c>
      <c r="K204" s="33">
        <f>Ocupacao_Calendario!G204*D204*30</f>
        <v>1108.8</v>
      </c>
      <c r="L204" s="33">
        <f>Ocupacao_Calendario!H204*D204*31</f>
        <v>1215.2</v>
      </c>
      <c r="M204" s="33">
        <f>Ocupacao_Calendario!I204*D204*31</f>
        <v>1545.04</v>
      </c>
      <c r="N204" s="33">
        <f>Ocupacao_Calendario!J204*D204*30</f>
        <v>1394.4</v>
      </c>
      <c r="O204" s="33">
        <f>Ocupacao_Calendario!K204*D204*31</f>
        <v>1597.12</v>
      </c>
      <c r="P204" s="33">
        <f>Ocupacao_Calendario!L204*D204*31</f>
        <v>1423.52</v>
      </c>
      <c r="Q204" s="33">
        <f>Ocupacao_Calendario!M204*D204*31</f>
        <v>1319.36</v>
      </c>
      <c r="R204" s="33">
        <f t="shared" si="2"/>
        <v>14914.48</v>
      </c>
      <c r="S204" s="37" t="str">
        <f>IFS(E204=2,vacation_home_main_costs!$M$2,E204=3,vacation_home_main_costs!$M$3,E204=4,vacation_home_main_costs!$M$4,E204=5,vacation_home_main_costs!$M$5,E204=6,vacation_home_main_costs!$M$6)</f>
        <v>#N/A</v>
      </c>
      <c r="T204" s="38" t="s">
        <v>55</v>
      </c>
      <c r="U204" s="41" t="str">
        <f t="shared" si="4"/>
        <v>Lucro</v>
      </c>
    </row>
    <row r="205" ht="12.75" customHeight="1">
      <c r="A205" s="8">
        <v>2710757.0</v>
      </c>
      <c r="B205" s="30" t="s">
        <v>249</v>
      </c>
      <c r="C205" s="11">
        <v>125.0</v>
      </c>
      <c r="D205" s="11">
        <f t="shared" si="1"/>
        <v>100</v>
      </c>
      <c r="E205" s="24">
        <v>3.0</v>
      </c>
      <c r="F205" s="33">
        <f>Ocupacao_Calendario!B205*D205*31</f>
        <v>2728</v>
      </c>
      <c r="G205" s="33">
        <f>Ocupacao_Calendario!C205*D205*28</f>
        <v>2352</v>
      </c>
      <c r="H205" s="33">
        <f>Ocupacao_Calendario!D205*D205*31</f>
        <v>2666</v>
      </c>
      <c r="I205" s="33">
        <f>Ocupacao_Calendario!E205*D205*30</f>
        <v>1710</v>
      </c>
      <c r="J205" s="33">
        <f>Ocupacao_Calendario!F205*D205*31</f>
        <v>1519</v>
      </c>
      <c r="K205" s="33">
        <f>Ocupacao_Calendario!G205*D205*30</f>
        <v>2820</v>
      </c>
      <c r="L205" s="33">
        <f>Ocupacao_Calendario!H205*D205*31</f>
        <v>3007</v>
      </c>
      <c r="M205" s="33">
        <f>Ocupacao_Calendario!I205*D205*31</f>
        <v>2356</v>
      </c>
      <c r="N205" s="33">
        <f>Ocupacao_Calendario!J205*D205*30</f>
        <v>3000</v>
      </c>
      <c r="O205" s="33">
        <f>Ocupacao_Calendario!K205*D205*31</f>
        <v>2263</v>
      </c>
      <c r="P205" s="33">
        <f>Ocupacao_Calendario!L205*D205*31</f>
        <v>2573</v>
      </c>
      <c r="Q205" s="33">
        <f>Ocupacao_Calendario!M205*D205*31</f>
        <v>2821</v>
      </c>
      <c r="R205" s="33">
        <f t="shared" si="2"/>
        <v>29815</v>
      </c>
      <c r="S205" s="33">
        <f>IFS(E205=2,vacation_home_main_costs!$M$2,E205=3,vacation_home_main_costs!$M$3,E205=4,vacation_home_main_costs!$M$4,E205=5,vacation_home_main_costs!$M$5,E205=6,vacation_home_main_costs!$M$6)</f>
        <v>34800</v>
      </c>
      <c r="T205" s="33">
        <f>R205-S205</f>
        <v>-4985</v>
      </c>
      <c r="U205" s="41" t="str">
        <f t="shared" si="4"/>
        <v>Prejuizo</v>
      </c>
    </row>
    <row r="206" ht="12.75" customHeight="1">
      <c r="A206" s="8">
        <v>1.534016E7</v>
      </c>
      <c r="B206" s="30" t="s">
        <v>250</v>
      </c>
      <c r="C206" s="11">
        <v>199.0</v>
      </c>
      <c r="D206" s="11">
        <f t="shared" si="1"/>
        <v>159.2</v>
      </c>
      <c r="E206" s="24">
        <v>7.0</v>
      </c>
      <c r="F206" s="33">
        <f>Ocupacao_Calendario!B206*D206*31</f>
        <v>4491.032</v>
      </c>
      <c r="G206" s="33">
        <f>Ocupacao_Calendario!C206*D206*28</f>
        <v>3298.624</v>
      </c>
      <c r="H206" s="33">
        <f>Ocupacao_Calendario!D206*D206*31</f>
        <v>4145.568</v>
      </c>
      <c r="I206" s="33">
        <f>Ocupacao_Calendario!E206*D206*30</f>
        <v>2483.52</v>
      </c>
      <c r="J206" s="33">
        <f>Ocupacao_Calendario!F206*D206*31</f>
        <v>2122.136</v>
      </c>
      <c r="K206" s="33">
        <f>Ocupacao_Calendario!G206*D206*30</f>
        <v>3916.32</v>
      </c>
      <c r="L206" s="33">
        <f>Ocupacao_Calendario!H206*D206*31</f>
        <v>4194.92</v>
      </c>
      <c r="M206" s="33">
        <f>Ocupacao_Calendario!I206*D206*31</f>
        <v>3948.16</v>
      </c>
      <c r="N206" s="33">
        <f>Ocupacao_Calendario!J206*D206*30</f>
        <v>4298.4</v>
      </c>
      <c r="O206" s="33">
        <f>Ocupacao_Calendario!K206*D206*31</f>
        <v>4688.44</v>
      </c>
      <c r="P206" s="33">
        <f>Ocupacao_Calendario!L206*D206*31</f>
        <v>4194.92</v>
      </c>
      <c r="Q206" s="33">
        <f>Ocupacao_Calendario!M206*D206*31</f>
        <v>4540.384</v>
      </c>
      <c r="R206" s="33">
        <f t="shared" si="2"/>
        <v>46322.424</v>
      </c>
      <c r="S206" s="37" t="str">
        <f>IFS(E206=2,vacation_home_main_costs!$M$2,E206=3,vacation_home_main_costs!$M$3,E206=4,vacation_home_main_costs!$M$4,E206=5,vacation_home_main_costs!$M$5,E206=6,vacation_home_main_costs!$M$6)</f>
        <v>#N/A</v>
      </c>
      <c r="T206" s="38" t="s">
        <v>55</v>
      </c>
      <c r="U206" s="41" t="str">
        <f t="shared" si="4"/>
        <v>Lucro</v>
      </c>
    </row>
    <row r="207" ht="12.75" customHeight="1">
      <c r="A207" s="8">
        <v>1.3991836E7</v>
      </c>
      <c r="B207" s="30" t="s">
        <v>251</v>
      </c>
      <c r="C207" s="11">
        <v>199.0</v>
      </c>
      <c r="D207" s="11">
        <f t="shared" si="1"/>
        <v>159.2</v>
      </c>
      <c r="E207" s="24">
        <v>5.0</v>
      </c>
      <c r="F207" s="33">
        <f>Ocupacao_Calendario!B207*D207*31</f>
        <v>3355.936</v>
      </c>
      <c r="G207" s="33">
        <f>Ocupacao_Calendario!C207*D207*28</f>
        <v>4100.992</v>
      </c>
      <c r="H207" s="33">
        <f>Ocupacao_Calendario!D207*D207*31</f>
        <v>3158.528</v>
      </c>
      <c r="I207" s="33">
        <f>Ocupacao_Calendario!E207*D207*30</f>
        <v>4107.36</v>
      </c>
      <c r="J207" s="33">
        <f>Ocupacao_Calendario!F207*D207*31</f>
        <v>3158.528</v>
      </c>
      <c r="K207" s="33">
        <f>Ocupacao_Calendario!G207*D207*30</f>
        <v>3773.04</v>
      </c>
      <c r="L207" s="33">
        <f>Ocupacao_Calendario!H207*D207*31</f>
        <v>4145.568</v>
      </c>
      <c r="M207" s="33">
        <f>Ocupacao_Calendario!I207*D207*31</f>
        <v>3997.512</v>
      </c>
      <c r="N207" s="33">
        <f>Ocupacao_Calendario!J207*D207*30</f>
        <v>4441.68</v>
      </c>
      <c r="O207" s="33">
        <f>Ocupacao_Calendario!K207*D207*31</f>
        <v>4885.848</v>
      </c>
      <c r="P207" s="33">
        <f>Ocupacao_Calendario!L207*D207*31</f>
        <v>4836.496</v>
      </c>
      <c r="Q207" s="33">
        <f>Ocupacao_Calendario!M207*D207*31</f>
        <v>4145.568</v>
      </c>
      <c r="R207" s="33">
        <f t="shared" si="2"/>
        <v>48107.056</v>
      </c>
      <c r="S207" s="33">
        <f>IFS(E207=2,vacation_home_main_costs!$M$2,E207=3,vacation_home_main_costs!$M$3,E207=4,vacation_home_main_costs!$M$4,E207=5,vacation_home_main_costs!$M$5,E207=6,vacation_home_main_costs!$M$6)</f>
        <v>45400</v>
      </c>
      <c r="T207" s="33">
        <f t="shared" ref="T207:T251" si="19">R207-S207</f>
        <v>2707.056</v>
      </c>
      <c r="U207" s="41" t="str">
        <f t="shared" si="4"/>
        <v>Lucro</v>
      </c>
    </row>
    <row r="208" ht="12.75" customHeight="1">
      <c r="A208" s="8">
        <v>1.055056E7</v>
      </c>
      <c r="B208" s="30" t="s">
        <v>252</v>
      </c>
      <c r="C208" s="11">
        <v>159.0</v>
      </c>
      <c r="D208" s="11">
        <f t="shared" si="1"/>
        <v>127.2</v>
      </c>
      <c r="E208" s="24">
        <v>5.0</v>
      </c>
      <c r="F208" s="33">
        <f>Ocupacao_Calendario!B208*D208*31</f>
        <v>3036.264</v>
      </c>
      <c r="G208" s="33">
        <f>Ocupacao_Calendario!C208*D208*28</f>
        <v>3134.208</v>
      </c>
      <c r="H208" s="33">
        <f>Ocupacao_Calendario!D208*D208*31</f>
        <v>3115.128</v>
      </c>
      <c r="I208" s="33">
        <f>Ocupacao_Calendario!E208*D208*30</f>
        <v>3396.24</v>
      </c>
      <c r="J208" s="33">
        <f>Ocupacao_Calendario!F208*D208*31</f>
        <v>2484.216</v>
      </c>
      <c r="K208" s="33">
        <f>Ocupacao_Calendario!G208*D208*30</f>
        <v>2900.16</v>
      </c>
      <c r="L208" s="33">
        <f>Ocupacao_Calendario!H208*D208*31</f>
        <v>3272.856</v>
      </c>
      <c r="M208" s="33">
        <f>Ocupacao_Calendario!I208*D208*31</f>
        <v>2720.808</v>
      </c>
      <c r="N208" s="33">
        <f>Ocupacao_Calendario!J208*D208*30</f>
        <v>3701.52</v>
      </c>
      <c r="O208" s="33">
        <f>Ocupacao_Calendario!K208*D208*31</f>
        <v>3588.312</v>
      </c>
      <c r="P208" s="33">
        <f>Ocupacao_Calendario!L208*D208*31</f>
        <v>3075.696</v>
      </c>
      <c r="Q208" s="33">
        <f>Ocupacao_Calendario!M208*D208*31</f>
        <v>3943.2</v>
      </c>
      <c r="R208" s="33">
        <f t="shared" si="2"/>
        <v>38368.608</v>
      </c>
      <c r="S208" s="33">
        <f>IFS(E208=2,vacation_home_main_costs!$M$2,E208=3,vacation_home_main_costs!$M$3,E208=4,vacation_home_main_costs!$M$4,E208=5,vacation_home_main_costs!$M$5,E208=6,vacation_home_main_costs!$M$6)</f>
        <v>45400</v>
      </c>
      <c r="T208" s="33">
        <f t="shared" si="19"/>
        <v>-7031.392</v>
      </c>
      <c r="U208" s="41" t="str">
        <f t="shared" si="4"/>
        <v>Prejuizo</v>
      </c>
    </row>
    <row r="209" ht="12.75" customHeight="1">
      <c r="A209" s="8">
        <v>1.293262E7</v>
      </c>
      <c r="B209" s="30" t="s">
        <v>253</v>
      </c>
      <c r="C209" s="11">
        <v>65.0</v>
      </c>
      <c r="D209" s="11">
        <f t="shared" si="1"/>
        <v>52</v>
      </c>
      <c r="E209" s="24">
        <v>3.0</v>
      </c>
      <c r="F209" s="33">
        <f>Ocupacao_Calendario!B209*D209*31</f>
        <v>1063.92</v>
      </c>
      <c r="G209" s="33">
        <f>Ocupacao_Calendario!C209*D209*28</f>
        <v>1208.48</v>
      </c>
      <c r="H209" s="33">
        <f>Ocupacao_Calendario!D209*D209*31</f>
        <v>1063.92</v>
      </c>
      <c r="I209" s="33">
        <f>Ocupacao_Calendario!E209*D209*30</f>
        <v>1232.4</v>
      </c>
      <c r="J209" s="33">
        <f>Ocupacao_Calendario!F209*D209*31</f>
        <v>1289.6</v>
      </c>
      <c r="K209" s="33">
        <f>Ocupacao_Calendario!G209*D209*30</f>
        <v>1450.8</v>
      </c>
      <c r="L209" s="33">
        <f>Ocupacao_Calendario!H209*D209*31</f>
        <v>1483.04</v>
      </c>
      <c r="M209" s="33">
        <f>Ocupacao_Calendario!I209*D209*31</f>
        <v>1305.72</v>
      </c>
      <c r="N209" s="33">
        <f>Ocupacao_Calendario!J209*D209*30</f>
        <v>1419.6</v>
      </c>
      <c r="O209" s="33">
        <f>Ocupacao_Calendario!K209*D209*31</f>
        <v>1579.76</v>
      </c>
      <c r="P209" s="33">
        <f>Ocupacao_Calendario!L209*D209*31</f>
        <v>1483.04</v>
      </c>
      <c r="Q209" s="33">
        <f>Ocupacao_Calendario!M209*D209*31</f>
        <v>1160.64</v>
      </c>
      <c r="R209" s="33">
        <f t="shared" si="2"/>
        <v>15740.92</v>
      </c>
      <c r="S209" s="33">
        <f>IFS(E209=2,vacation_home_main_costs!$M$2,E209=3,vacation_home_main_costs!$M$3,E209=4,vacation_home_main_costs!$M$4,E209=5,vacation_home_main_costs!$M$5,E209=6,vacation_home_main_costs!$M$6)</f>
        <v>34800</v>
      </c>
      <c r="T209" s="33">
        <f t="shared" si="19"/>
        <v>-19059.08</v>
      </c>
      <c r="U209" s="41" t="str">
        <f t="shared" si="4"/>
        <v>Prejuizo</v>
      </c>
    </row>
    <row r="210" ht="12.75" customHeight="1">
      <c r="A210" s="8">
        <v>2.2205836E7</v>
      </c>
      <c r="B210" s="30" t="s">
        <v>254</v>
      </c>
      <c r="C210" s="11">
        <v>99.0</v>
      </c>
      <c r="D210" s="11">
        <f t="shared" si="1"/>
        <v>79.2</v>
      </c>
      <c r="E210" s="24">
        <v>3.0</v>
      </c>
      <c r="F210" s="33">
        <f>Ocupacao_Calendario!B210*D210*31</f>
        <v>2258.784</v>
      </c>
      <c r="G210" s="33">
        <f>Ocupacao_Calendario!C210*D210*28</f>
        <v>1796.256</v>
      </c>
      <c r="H210" s="33">
        <f>Ocupacao_Calendario!D210*D210*31</f>
        <v>1178.496</v>
      </c>
      <c r="I210" s="33">
        <f>Ocupacao_Calendario!E210*D210*30</f>
        <v>1164.24</v>
      </c>
      <c r="J210" s="33">
        <f>Ocupacao_Calendario!F210*D210*31</f>
        <v>1964.16</v>
      </c>
      <c r="K210" s="33">
        <f>Ocupacao_Calendario!G210*D210*30</f>
        <v>1948.32</v>
      </c>
      <c r="L210" s="33">
        <f>Ocupacao_Calendario!H210*D210*31</f>
        <v>2037.816</v>
      </c>
      <c r="M210" s="33">
        <f>Ocupacao_Calendario!I210*D210*31</f>
        <v>1865.952</v>
      </c>
      <c r="N210" s="33">
        <f>Ocupacao_Calendario!J210*D210*30</f>
        <v>2257.2</v>
      </c>
      <c r="O210" s="33">
        <f>Ocupacao_Calendario!K210*D210*31</f>
        <v>1890.504</v>
      </c>
      <c r="P210" s="33">
        <f>Ocupacao_Calendario!L210*D210*31</f>
        <v>2111.472</v>
      </c>
      <c r="Q210" s="33">
        <f>Ocupacao_Calendario!M210*D210*31</f>
        <v>2332.44</v>
      </c>
      <c r="R210" s="33">
        <f t="shared" si="2"/>
        <v>22805.64</v>
      </c>
      <c r="S210" s="33">
        <f>IFS(E210=2,vacation_home_main_costs!$M$2,E210=3,vacation_home_main_costs!$M$3,E210=4,vacation_home_main_costs!$M$4,E210=5,vacation_home_main_costs!$M$5,E210=6,vacation_home_main_costs!$M$6)</f>
        <v>34800</v>
      </c>
      <c r="T210" s="33">
        <f t="shared" si="19"/>
        <v>-11994.36</v>
      </c>
      <c r="U210" s="41" t="str">
        <f t="shared" si="4"/>
        <v>Prejuizo</v>
      </c>
    </row>
    <row r="211" ht="12.75" customHeight="1">
      <c r="A211" s="8">
        <v>1.5966051E7</v>
      </c>
      <c r="B211" s="30" t="s">
        <v>255</v>
      </c>
      <c r="C211" s="11">
        <v>82.0</v>
      </c>
      <c r="D211" s="11">
        <f t="shared" si="1"/>
        <v>65.6</v>
      </c>
      <c r="E211" s="24">
        <v>3.0</v>
      </c>
      <c r="F211" s="33">
        <f>Ocupacao_Calendario!B211*D211*31</f>
        <v>1525.2</v>
      </c>
      <c r="G211" s="33">
        <f>Ocupacao_Calendario!C211*D211*28</f>
        <v>1304.128</v>
      </c>
      <c r="H211" s="33">
        <f>Ocupacao_Calendario!D211*D211*31</f>
        <v>1586.208</v>
      </c>
      <c r="I211" s="33">
        <f>Ocupacao_Calendario!E211*D211*30</f>
        <v>1436.64</v>
      </c>
      <c r="J211" s="33">
        <f>Ocupacao_Calendario!F211*D211*31</f>
        <v>1301.504</v>
      </c>
      <c r="K211" s="33">
        <f>Ocupacao_Calendario!G211*D211*30</f>
        <v>1633.44</v>
      </c>
      <c r="L211" s="33">
        <f>Ocupacao_Calendario!H211*D211*31</f>
        <v>1565.872</v>
      </c>
      <c r="M211" s="33">
        <f>Ocupacao_Calendario!I211*D211*31</f>
        <v>1423.52</v>
      </c>
      <c r="N211" s="33">
        <f>Ocupacao_Calendario!J211*D211*30</f>
        <v>1731.84</v>
      </c>
      <c r="O211" s="33">
        <f>Ocupacao_Calendario!K211*D211*31</f>
        <v>1464.192</v>
      </c>
      <c r="P211" s="33">
        <f>Ocupacao_Calendario!L211*D211*31</f>
        <v>1626.88</v>
      </c>
      <c r="Q211" s="33">
        <f>Ocupacao_Calendario!M211*D211*31</f>
        <v>1464.192</v>
      </c>
      <c r="R211" s="33">
        <f t="shared" si="2"/>
        <v>18063.616</v>
      </c>
      <c r="S211" s="33">
        <f>IFS(E211=2,vacation_home_main_costs!$M$2,E211=3,vacation_home_main_costs!$M$3,E211=4,vacation_home_main_costs!$M$4,E211=5,vacation_home_main_costs!$M$5,E211=6,vacation_home_main_costs!$M$6)</f>
        <v>34800</v>
      </c>
      <c r="T211" s="33">
        <f t="shared" si="19"/>
        <v>-16736.384</v>
      </c>
      <c r="U211" s="41" t="str">
        <f t="shared" si="4"/>
        <v>Prejuizo</v>
      </c>
    </row>
    <row r="212" ht="12.75" customHeight="1">
      <c r="A212" s="8">
        <v>2.0652342E7</v>
      </c>
      <c r="B212" s="30" t="s">
        <v>256</v>
      </c>
      <c r="C212" s="11">
        <v>149.0</v>
      </c>
      <c r="D212" s="11">
        <f t="shared" si="1"/>
        <v>119.2</v>
      </c>
      <c r="E212" s="24">
        <v>4.0</v>
      </c>
      <c r="F212" s="33">
        <f>Ocupacao_Calendario!B212*D212*31</f>
        <v>3510.44</v>
      </c>
      <c r="G212" s="33">
        <f>Ocupacao_Calendario!C212*D212*28</f>
        <v>2436.448</v>
      </c>
      <c r="H212" s="33">
        <f>Ocupacao_Calendario!D212*D212*31</f>
        <v>2180.168</v>
      </c>
      <c r="I212" s="33">
        <f>Ocupacao_Calendario!E212*D212*30</f>
        <v>2360.16</v>
      </c>
      <c r="J212" s="33">
        <f>Ocupacao_Calendario!F212*D212*31</f>
        <v>1958.456</v>
      </c>
      <c r="K212" s="33">
        <f>Ocupacao_Calendario!G212*D212*30</f>
        <v>3254.16</v>
      </c>
      <c r="L212" s="33">
        <f>Ocupacao_Calendario!H212*D212*31</f>
        <v>2734.448</v>
      </c>
      <c r="M212" s="33">
        <f>Ocupacao_Calendario!I212*D212*31</f>
        <v>3177.872</v>
      </c>
      <c r="N212" s="33">
        <f>Ocupacao_Calendario!J212*D212*30</f>
        <v>3003.84</v>
      </c>
      <c r="O212" s="33">
        <f>Ocupacao_Calendario!K212*D212*31</f>
        <v>2919.208</v>
      </c>
      <c r="P212" s="33">
        <f>Ocupacao_Calendario!L212*D212*31</f>
        <v>2697.496</v>
      </c>
      <c r="Q212" s="33">
        <f>Ocupacao_Calendario!M212*D212*31</f>
        <v>2919.208</v>
      </c>
      <c r="R212" s="33">
        <f t="shared" si="2"/>
        <v>33151.904</v>
      </c>
      <c r="S212" s="33">
        <f>IFS(E212=2,vacation_home_main_costs!$M$2,E212=3,vacation_home_main_costs!$M$3,E212=4,vacation_home_main_costs!$M$4,E212=5,vacation_home_main_costs!$M$5,E212=6,vacation_home_main_costs!$M$6)</f>
        <v>40660</v>
      </c>
      <c r="T212" s="33">
        <f t="shared" si="19"/>
        <v>-7508.096</v>
      </c>
      <c r="U212" s="41" t="str">
        <f t="shared" si="4"/>
        <v>Prejuizo</v>
      </c>
    </row>
    <row r="213" ht="12.75" customHeight="1">
      <c r="A213" s="8">
        <v>1.9489509E7</v>
      </c>
      <c r="B213" s="30" t="s">
        <v>257</v>
      </c>
      <c r="C213" s="11">
        <v>90.0</v>
      </c>
      <c r="D213" s="11">
        <f t="shared" si="1"/>
        <v>72</v>
      </c>
      <c r="E213" s="24">
        <v>3.0</v>
      </c>
      <c r="F213" s="33">
        <f>Ocupacao_Calendario!B213*D213*31</f>
        <v>1785.6</v>
      </c>
      <c r="G213" s="33">
        <f>Ocupacao_Calendario!C213*D213*28</f>
        <v>1854.72</v>
      </c>
      <c r="H213" s="33">
        <f>Ocupacao_Calendario!D213*D213*31</f>
        <v>1517.76</v>
      </c>
      <c r="I213" s="33">
        <f>Ocupacao_Calendario!E213*D213*30</f>
        <v>1188</v>
      </c>
      <c r="J213" s="33">
        <f>Ocupacao_Calendario!F213*D213*31</f>
        <v>1517.76</v>
      </c>
      <c r="K213" s="33">
        <f>Ocupacao_Calendario!G213*D213*30</f>
        <v>1620</v>
      </c>
      <c r="L213" s="33">
        <f>Ocupacao_Calendario!H213*D213*31</f>
        <v>1763.28</v>
      </c>
      <c r="M213" s="33">
        <f>Ocupacao_Calendario!I213*D213*31</f>
        <v>1607.04</v>
      </c>
      <c r="N213" s="33">
        <f>Ocupacao_Calendario!J213*D213*30</f>
        <v>2073.6</v>
      </c>
      <c r="O213" s="33">
        <f>Ocupacao_Calendario!K213*D213*31</f>
        <v>1785.6</v>
      </c>
      <c r="P213" s="33">
        <f>Ocupacao_Calendario!L213*D213*31</f>
        <v>2120.4</v>
      </c>
      <c r="Q213" s="33">
        <f>Ocupacao_Calendario!M213*D213*31</f>
        <v>1584.72</v>
      </c>
      <c r="R213" s="33">
        <f t="shared" si="2"/>
        <v>20418.48</v>
      </c>
      <c r="S213" s="33">
        <f>IFS(E213=2,vacation_home_main_costs!$M$2,E213=3,vacation_home_main_costs!$M$3,E213=4,vacation_home_main_costs!$M$4,E213=5,vacation_home_main_costs!$M$5,E213=6,vacation_home_main_costs!$M$6)</f>
        <v>34800</v>
      </c>
      <c r="T213" s="33">
        <f t="shared" si="19"/>
        <v>-14381.52</v>
      </c>
      <c r="U213" s="41" t="str">
        <f t="shared" si="4"/>
        <v>Prejuizo</v>
      </c>
    </row>
    <row r="214" ht="12.75" customHeight="1">
      <c r="A214" s="8">
        <v>1.9554341E7</v>
      </c>
      <c r="B214" s="30" t="s">
        <v>258</v>
      </c>
      <c r="C214" s="11">
        <v>95.0</v>
      </c>
      <c r="D214" s="11">
        <f t="shared" si="1"/>
        <v>76</v>
      </c>
      <c r="E214" s="24">
        <v>3.0</v>
      </c>
      <c r="F214" s="33">
        <f>Ocupacao_Calendario!B214*D214*31</f>
        <v>1955.48</v>
      </c>
      <c r="G214" s="33">
        <f>Ocupacao_Calendario!C214*D214*28</f>
        <v>1979.04</v>
      </c>
      <c r="H214" s="33">
        <f>Ocupacao_Calendario!D214*D214*31</f>
        <v>1248.68</v>
      </c>
      <c r="I214" s="33">
        <f>Ocupacao_Calendario!E214*D214*30</f>
        <v>1436.4</v>
      </c>
      <c r="J214" s="33">
        <f>Ocupacao_Calendario!F214*D214*31</f>
        <v>1837.68</v>
      </c>
      <c r="K214" s="33">
        <f>Ocupacao_Calendario!G214*D214*30</f>
        <v>1801.2</v>
      </c>
      <c r="L214" s="33">
        <f>Ocupacao_Calendario!H214*D214*31</f>
        <v>1955.48</v>
      </c>
      <c r="M214" s="33">
        <f>Ocupacao_Calendario!I214*D214*31</f>
        <v>2049.72</v>
      </c>
      <c r="N214" s="33">
        <f>Ocupacao_Calendario!J214*D214*30</f>
        <v>1869.6</v>
      </c>
      <c r="O214" s="33">
        <f>Ocupacao_Calendario!K214*D214*31</f>
        <v>1979.04</v>
      </c>
      <c r="P214" s="33">
        <f>Ocupacao_Calendario!L214*D214*31</f>
        <v>2073.28</v>
      </c>
      <c r="Q214" s="33">
        <f>Ocupacao_Calendario!M214*D214*31</f>
        <v>2073.28</v>
      </c>
      <c r="R214" s="33">
        <f t="shared" si="2"/>
        <v>22258.88</v>
      </c>
      <c r="S214" s="33">
        <f>IFS(E214=2,vacation_home_main_costs!$M$2,E214=3,vacation_home_main_costs!$M$3,E214=4,vacation_home_main_costs!$M$4,E214=5,vacation_home_main_costs!$M$5,E214=6,vacation_home_main_costs!$M$6)</f>
        <v>34800</v>
      </c>
      <c r="T214" s="33">
        <f t="shared" si="19"/>
        <v>-12541.12</v>
      </c>
      <c r="U214" s="41" t="str">
        <f t="shared" si="4"/>
        <v>Prejuizo</v>
      </c>
    </row>
    <row r="215" ht="12.75" customHeight="1">
      <c r="A215" s="8">
        <v>1.0727737E7</v>
      </c>
      <c r="B215" s="30" t="s">
        <v>259</v>
      </c>
      <c r="C215" s="11">
        <v>136.0</v>
      </c>
      <c r="D215" s="11">
        <f t="shared" si="1"/>
        <v>108.8</v>
      </c>
      <c r="E215" s="24">
        <v>4.0</v>
      </c>
      <c r="F215" s="33">
        <f>Ocupacao_Calendario!B215*D215*31</f>
        <v>2731.968</v>
      </c>
      <c r="G215" s="33">
        <f>Ocupacao_Calendario!C215*D215*28</f>
        <v>2223.872</v>
      </c>
      <c r="H215" s="33">
        <f>Ocupacao_Calendario!D215*D215*31</f>
        <v>2327.232</v>
      </c>
      <c r="I215" s="33">
        <f>Ocupacao_Calendario!E215*D215*30</f>
        <v>2545.92</v>
      </c>
      <c r="J215" s="33">
        <f>Ocupacao_Calendario!F215*D215*31</f>
        <v>1450.304</v>
      </c>
      <c r="K215" s="33">
        <f>Ocupacao_Calendario!G215*D215*30</f>
        <v>3002.88</v>
      </c>
      <c r="L215" s="33">
        <f>Ocupacao_Calendario!H215*D215*31</f>
        <v>3001.792</v>
      </c>
      <c r="M215" s="33">
        <f>Ocupacao_Calendario!I215*D215*31</f>
        <v>2698.24</v>
      </c>
      <c r="N215" s="33">
        <f>Ocupacao_Calendario!J215*D215*30</f>
        <v>2872.32</v>
      </c>
      <c r="O215" s="33">
        <f>Ocupacao_Calendario!K215*D215*31</f>
        <v>2394.688</v>
      </c>
      <c r="P215" s="33">
        <f>Ocupacao_Calendario!L215*D215*31</f>
        <v>3305.344</v>
      </c>
      <c r="Q215" s="33">
        <f>Ocupacao_Calendario!M215*D215*31</f>
        <v>3069.248</v>
      </c>
      <c r="R215" s="33">
        <f t="shared" si="2"/>
        <v>31623.808</v>
      </c>
      <c r="S215" s="33">
        <f>IFS(E215=2,vacation_home_main_costs!$M$2,E215=3,vacation_home_main_costs!$M$3,E215=4,vacation_home_main_costs!$M$4,E215=5,vacation_home_main_costs!$M$5,E215=6,vacation_home_main_costs!$M$6)</f>
        <v>40660</v>
      </c>
      <c r="T215" s="33">
        <f t="shared" si="19"/>
        <v>-9036.192</v>
      </c>
      <c r="U215" s="41" t="str">
        <f t="shared" si="4"/>
        <v>Prejuizo</v>
      </c>
    </row>
    <row r="216" ht="12.75" customHeight="1">
      <c r="A216" s="8">
        <v>1.7867573E7</v>
      </c>
      <c r="B216" s="30" t="s">
        <v>260</v>
      </c>
      <c r="C216" s="11">
        <v>90.0</v>
      </c>
      <c r="D216" s="11">
        <f t="shared" si="1"/>
        <v>72</v>
      </c>
      <c r="E216" s="24">
        <v>2.0</v>
      </c>
      <c r="F216" s="33">
        <f>Ocupacao_Calendario!B216*D216*31</f>
        <v>1852.56</v>
      </c>
      <c r="G216" s="33">
        <f>Ocupacao_Calendario!C216*D216*28</f>
        <v>1632.96</v>
      </c>
      <c r="H216" s="33">
        <f>Ocupacao_Calendario!D216*D216*31</f>
        <v>1651.68</v>
      </c>
      <c r="I216" s="33">
        <f>Ocupacao_Calendario!E216*D216*30</f>
        <v>1339.2</v>
      </c>
      <c r="J216" s="33">
        <f>Ocupacao_Calendario!F216*D216*31</f>
        <v>1227.6</v>
      </c>
      <c r="K216" s="33">
        <f>Ocupacao_Calendario!G216*D216*30</f>
        <v>1684.8</v>
      </c>
      <c r="L216" s="33">
        <f>Ocupacao_Calendario!H216*D216*31</f>
        <v>2142.72</v>
      </c>
      <c r="M216" s="33">
        <f>Ocupacao_Calendario!I216*D216*31</f>
        <v>2053.44</v>
      </c>
      <c r="N216" s="33">
        <f>Ocupacao_Calendario!J216*D216*30</f>
        <v>2030.4</v>
      </c>
      <c r="O216" s="33">
        <f>Ocupacao_Calendario!K216*D216*31</f>
        <v>2031.12</v>
      </c>
      <c r="P216" s="33">
        <f>Ocupacao_Calendario!L216*D216*31</f>
        <v>2165.04</v>
      </c>
      <c r="Q216" s="33">
        <f>Ocupacao_Calendario!M216*D216*31</f>
        <v>2209.68</v>
      </c>
      <c r="R216" s="33">
        <f t="shared" si="2"/>
        <v>22021.2</v>
      </c>
      <c r="S216" s="33">
        <f>IFS(E216=2,vacation_home_main_costs!$M$2,E216=3,vacation_home_main_costs!$M$3,E216=4,vacation_home_main_costs!$M$4,E216=5,vacation_home_main_costs!$M$5,E216=6,vacation_home_main_costs!$M$6)</f>
        <v>31100</v>
      </c>
      <c r="T216" s="33">
        <f t="shared" si="19"/>
        <v>-9078.8</v>
      </c>
      <c r="U216" s="41" t="str">
        <f t="shared" si="4"/>
        <v>Prejuizo</v>
      </c>
    </row>
    <row r="217" ht="12.75" customHeight="1">
      <c r="A217" s="8">
        <v>3852008.0</v>
      </c>
      <c r="B217" s="30" t="s">
        <v>261</v>
      </c>
      <c r="C217" s="11">
        <v>189.0</v>
      </c>
      <c r="D217" s="11">
        <f t="shared" si="1"/>
        <v>151.2</v>
      </c>
      <c r="E217" s="24">
        <v>5.0</v>
      </c>
      <c r="F217" s="33">
        <f>Ocupacao_Calendario!B217*D217*31</f>
        <v>3234.168</v>
      </c>
      <c r="G217" s="33">
        <f>Ocupacao_Calendario!C217*D217*28</f>
        <v>3810.24</v>
      </c>
      <c r="H217" s="33">
        <f>Ocupacao_Calendario!D217*D217*31</f>
        <v>3374.784</v>
      </c>
      <c r="I217" s="33">
        <f>Ocupacao_Calendario!E217*D217*30</f>
        <v>3628.8</v>
      </c>
      <c r="J217" s="33">
        <f>Ocupacao_Calendario!F217*D217*31</f>
        <v>2343.6</v>
      </c>
      <c r="K217" s="33">
        <f>Ocupacao_Calendario!G217*D217*30</f>
        <v>3265.92</v>
      </c>
      <c r="L217" s="33">
        <f>Ocupacao_Calendario!H217*D217*31</f>
        <v>3890.376</v>
      </c>
      <c r="M217" s="33">
        <f>Ocupacao_Calendario!I217*D217*31</f>
        <v>4077.864</v>
      </c>
      <c r="N217" s="33">
        <f>Ocupacao_Calendario!J217*D217*30</f>
        <v>3946.32</v>
      </c>
      <c r="O217" s="33">
        <f>Ocupacao_Calendario!K217*D217*31</f>
        <v>3890.376</v>
      </c>
      <c r="P217" s="33">
        <f>Ocupacao_Calendario!L217*D217*31</f>
        <v>4359.096</v>
      </c>
      <c r="Q217" s="33">
        <f>Ocupacao_Calendario!M217*D217*31</f>
        <v>3327.912</v>
      </c>
      <c r="R217" s="33">
        <f t="shared" si="2"/>
        <v>43149.456</v>
      </c>
      <c r="S217" s="33">
        <f>IFS(E217=2,vacation_home_main_costs!$M$2,E217=3,vacation_home_main_costs!$M$3,E217=4,vacation_home_main_costs!$M$4,E217=5,vacation_home_main_costs!$M$5,E217=6,vacation_home_main_costs!$M$6)</f>
        <v>45400</v>
      </c>
      <c r="T217" s="33">
        <f t="shared" si="19"/>
        <v>-2250.544</v>
      </c>
      <c r="U217" s="41" t="str">
        <f t="shared" si="4"/>
        <v>Prejuizo</v>
      </c>
    </row>
    <row r="218" ht="12.75" customHeight="1">
      <c r="A218" s="8">
        <v>1.4229112E7</v>
      </c>
      <c r="B218" s="30" t="s">
        <v>262</v>
      </c>
      <c r="C218" s="11">
        <v>159.0</v>
      </c>
      <c r="D218" s="11">
        <f t="shared" si="1"/>
        <v>127.2</v>
      </c>
      <c r="E218" s="24">
        <v>4.0</v>
      </c>
      <c r="F218" s="33">
        <f>Ocupacao_Calendario!B218*D218*31</f>
        <v>3824.904</v>
      </c>
      <c r="G218" s="33">
        <f>Ocupacao_Calendario!C218*D218*28</f>
        <v>2742.432</v>
      </c>
      <c r="H218" s="33">
        <f>Ocupacao_Calendario!D218*D218*31</f>
        <v>2365.92</v>
      </c>
      <c r="I218" s="33">
        <f>Ocupacao_Calendario!E218*D218*30</f>
        <v>2175.12</v>
      </c>
      <c r="J218" s="33">
        <f>Ocupacao_Calendario!F218*D218*31</f>
        <v>2326.488</v>
      </c>
      <c r="K218" s="33">
        <f>Ocupacao_Calendario!G218*D218*30</f>
        <v>2785.68</v>
      </c>
      <c r="L218" s="33">
        <f>Ocupacao_Calendario!H218*D218*31</f>
        <v>2996.832</v>
      </c>
      <c r="M218" s="33">
        <f>Ocupacao_Calendario!I218*D218*31</f>
        <v>3706.608</v>
      </c>
      <c r="N218" s="33">
        <f>Ocupacao_Calendario!J218*D218*30</f>
        <v>3358.08</v>
      </c>
      <c r="O218" s="33">
        <f>Ocupacao_Calendario!K218*D218*31</f>
        <v>3746.04</v>
      </c>
      <c r="P218" s="33">
        <f>Ocupacao_Calendario!L218*D218*31</f>
        <v>3036.264</v>
      </c>
      <c r="Q218" s="33">
        <f>Ocupacao_Calendario!M218*D218*31</f>
        <v>2839.104</v>
      </c>
      <c r="R218" s="33">
        <f t="shared" si="2"/>
        <v>35903.472</v>
      </c>
      <c r="S218" s="33">
        <f>IFS(E218=2,vacation_home_main_costs!$M$2,E218=3,vacation_home_main_costs!$M$3,E218=4,vacation_home_main_costs!$M$4,E218=5,vacation_home_main_costs!$M$5,E218=6,vacation_home_main_costs!$M$6)</f>
        <v>40660</v>
      </c>
      <c r="T218" s="33">
        <f t="shared" si="19"/>
        <v>-4756.528</v>
      </c>
      <c r="U218" s="41" t="str">
        <f t="shared" si="4"/>
        <v>Prejuizo</v>
      </c>
    </row>
    <row r="219" ht="12.75" customHeight="1">
      <c r="A219" s="8">
        <v>4512108.0</v>
      </c>
      <c r="B219" s="30" t="s">
        <v>263</v>
      </c>
      <c r="C219" s="11">
        <v>110.0</v>
      </c>
      <c r="D219" s="11">
        <f t="shared" si="1"/>
        <v>88</v>
      </c>
      <c r="E219" s="24">
        <v>4.0</v>
      </c>
      <c r="F219" s="33">
        <f>Ocupacao_Calendario!B219*D219*31</f>
        <v>2427.92</v>
      </c>
      <c r="G219" s="33">
        <f>Ocupacao_Calendario!C219*D219*28</f>
        <v>1872.64</v>
      </c>
      <c r="H219" s="33">
        <f>Ocupacao_Calendario!D219*D219*31</f>
        <v>2236.96</v>
      </c>
      <c r="I219" s="33">
        <f>Ocupacao_Calendario!E219*D219*30</f>
        <v>1848</v>
      </c>
      <c r="J219" s="33">
        <f>Ocupacao_Calendario!F219*D219*31</f>
        <v>1718.64</v>
      </c>
      <c r="K219" s="33">
        <f>Ocupacao_Calendario!G219*D219*30</f>
        <v>2164.8</v>
      </c>
      <c r="L219" s="33">
        <f>Ocupacao_Calendario!H219*D219*31</f>
        <v>2673.44</v>
      </c>
      <c r="M219" s="33">
        <f>Ocupacao_Calendario!I219*D219*31</f>
        <v>1936.88</v>
      </c>
      <c r="N219" s="33">
        <f>Ocupacao_Calendario!J219*D219*30</f>
        <v>2085.6</v>
      </c>
      <c r="O219" s="33">
        <f>Ocupacao_Calendario!K219*D219*31</f>
        <v>2618.88</v>
      </c>
      <c r="P219" s="33">
        <f>Ocupacao_Calendario!L219*D219*31</f>
        <v>1991.44</v>
      </c>
      <c r="Q219" s="33">
        <f>Ocupacao_Calendario!M219*D219*31</f>
        <v>2400.64</v>
      </c>
      <c r="R219" s="33">
        <f t="shared" si="2"/>
        <v>25975.84</v>
      </c>
      <c r="S219" s="33">
        <f>IFS(E219=2,vacation_home_main_costs!$M$2,E219=3,vacation_home_main_costs!$M$3,E219=4,vacation_home_main_costs!$M$4,E219=5,vacation_home_main_costs!$M$5,E219=6,vacation_home_main_costs!$M$6)</f>
        <v>40660</v>
      </c>
      <c r="T219" s="33">
        <f t="shared" si="19"/>
        <v>-14684.16</v>
      </c>
      <c r="U219" s="41" t="str">
        <f t="shared" si="4"/>
        <v>Prejuizo</v>
      </c>
    </row>
    <row r="220" ht="12.75" customHeight="1">
      <c r="A220" s="8">
        <v>2.0787656E7</v>
      </c>
      <c r="B220" s="30" t="s">
        <v>264</v>
      </c>
      <c r="C220" s="11">
        <v>149.0</v>
      </c>
      <c r="D220" s="11">
        <f t="shared" si="1"/>
        <v>119.2</v>
      </c>
      <c r="E220" s="24">
        <v>4.0</v>
      </c>
      <c r="F220" s="33">
        <f>Ocupacao_Calendario!B220*D220*31</f>
        <v>3103.968</v>
      </c>
      <c r="G220" s="33">
        <f>Ocupacao_Calendario!C220*D220*28</f>
        <v>2269.568</v>
      </c>
      <c r="H220" s="33">
        <f>Ocupacao_Calendario!D220*D220*31</f>
        <v>1551.984</v>
      </c>
      <c r="I220" s="33">
        <f>Ocupacao_Calendario!E220*D220*30</f>
        <v>2610.48</v>
      </c>
      <c r="J220" s="33">
        <f>Ocupacao_Calendario!F220*D220*31</f>
        <v>1515.032</v>
      </c>
      <c r="K220" s="33">
        <f>Ocupacao_Calendario!G220*D220*30</f>
        <v>2574.72</v>
      </c>
      <c r="L220" s="33">
        <f>Ocupacao_Calendario!H220*D220*31</f>
        <v>3658.248</v>
      </c>
      <c r="M220" s="33">
        <f>Ocupacao_Calendario!I220*D220*31</f>
        <v>3473.488</v>
      </c>
      <c r="N220" s="33">
        <f>Ocupacao_Calendario!J220*D220*30</f>
        <v>2646.24</v>
      </c>
      <c r="O220" s="33">
        <f>Ocupacao_Calendario!K220*D220*31</f>
        <v>3621.296</v>
      </c>
      <c r="P220" s="33">
        <f>Ocupacao_Calendario!L220*D220*31</f>
        <v>2808.352</v>
      </c>
      <c r="Q220" s="33">
        <f>Ocupacao_Calendario!M220*D220*31</f>
        <v>2808.352</v>
      </c>
      <c r="R220" s="33">
        <f t="shared" si="2"/>
        <v>32641.728</v>
      </c>
      <c r="S220" s="33">
        <f>IFS(E220=2,vacation_home_main_costs!$M$2,E220=3,vacation_home_main_costs!$M$3,E220=4,vacation_home_main_costs!$M$4,E220=5,vacation_home_main_costs!$M$5,E220=6,vacation_home_main_costs!$M$6)</f>
        <v>40660</v>
      </c>
      <c r="T220" s="33">
        <f t="shared" si="19"/>
        <v>-8018.272</v>
      </c>
      <c r="U220" s="41" t="str">
        <f t="shared" si="4"/>
        <v>Prejuizo</v>
      </c>
    </row>
    <row r="221" ht="12.75" customHeight="1">
      <c r="A221" s="8">
        <v>1.8999513E7</v>
      </c>
      <c r="B221" s="30" t="s">
        <v>265</v>
      </c>
      <c r="C221" s="11">
        <v>84.0</v>
      </c>
      <c r="D221" s="11">
        <f t="shared" si="1"/>
        <v>67.2</v>
      </c>
      <c r="E221" s="24">
        <v>3.0</v>
      </c>
      <c r="F221" s="33">
        <f>Ocupacao_Calendario!B221*D221*31</f>
        <v>1395.744</v>
      </c>
      <c r="G221" s="33">
        <f>Ocupacao_Calendario!C221*D221*28</f>
        <v>1561.728</v>
      </c>
      <c r="H221" s="33">
        <f>Ocupacao_Calendario!D221*D221*31</f>
        <v>1604.064</v>
      </c>
      <c r="I221" s="33">
        <f>Ocupacao_Calendario!E221*D221*30</f>
        <v>967.68</v>
      </c>
      <c r="J221" s="33">
        <f>Ocupacao_Calendario!F221*D221*31</f>
        <v>1124.928</v>
      </c>
      <c r="K221" s="33">
        <f>Ocupacao_Calendario!G221*D221*30</f>
        <v>1370.88</v>
      </c>
      <c r="L221" s="33">
        <f>Ocupacao_Calendario!H221*D221*31</f>
        <v>1499.904</v>
      </c>
      <c r="M221" s="33">
        <f>Ocupacao_Calendario!I221*D221*31</f>
        <v>2062.368</v>
      </c>
      <c r="N221" s="33">
        <f>Ocupacao_Calendario!J221*D221*30</f>
        <v>1995.84</v>
      </c>
      <c r="O221" s="33">
        <f>Ocupacao_Calendario!K221*D221*31</f>
        <v>1541.568</v>
      </c>
      <c r="P221" s="33">
        <f>Ocupacao_Calendario!L221*D221*31</f>
        <v>1666.56</v>
      </c>
      <c r="Q221" s="33">
        <f>Ocupacao_Calendario!M221*D221*31</f>
        <v>1854.048</v>
      </c>
      <c r="R221" s="33">
        <f t="shared" si="2"/>
        <v>18645.312</v>
      </c>
      <c r="S221" s="33">
        <f>IFS(E221=2,vacation_home_main_costs!$M$2,E221=3,vacation_home_main_costs!$M$3,E221=4,vacation_home_main_costs!$M$4,E221=5,vacation_home_main_costs!$M$5,E221=6,vacation_home_main_costs!$M$6)</f>
        <v>34800</v>
      </c>
      <c r="T221" s="33">
        <f t="shared" si="19"/>
        <v>-16154.688</v>
      </c>
      <c r="U221" s="41" t="str">
        <f t="shared" si="4"/>
        <v>Prejuizo</v>
      </c>
    </row>
    <row r="222" ht="12.75" customHeight="1">
      <c r="A222" s="8">
        <v>1.7661744E7</v>
      </c>
      <c r="B222" s="30" t="s">
        <v>266</v>
      </c>
      <c r="C222" s="11">
        <v>159.0</v>
      </c>
      <c r="D222" s="11">
        <f t="shared" si="1"/>
        <v>127.2</v>
      </c>
      <c r="E222" s="24">
        <v>6.0</v>
      </c>
      <c r="F222" s="33">
        <f>Ocupacao_Calendario!B222*D222*31</f>
        <v>2720.808</v>
      </c>
      <c r="G222" s="33">
        <f>Ocupacao_Calendario!C222*D222*28</f>
        <v>2386.272</v>
      </c>
      <c r="H222" s="33">
        <f>Ocupacao_Calendario!D222*D222*31</f>
        <v>1853.304</v>
      </c>
      <c r="I222" s="33">
        <f>Ocupacao_Calendario!E222*D222*30</f>
        <v>2518.56</v>
      </c>
      <c r="J222" s="33">
        <f>Ocupacao_Calendario!F222*D222*31</f>
        <v>1932.168</v>
      </c>
      <c r="K222" s="33">
        <f>Ocupacao_Calendario!G222*D222*30</f>
        <v>2709.36</v>
      </c>
      <c r="L222" s="33">
        <f>Ocupacao_Calendario!H222*D222*31</f>
        <v>3075.696</v>
      </c>
      <c r="M222" s="33">
        <f>Ocupacao_Calendario!I222*D222*31</f>
        <v>3154.56</v>
      </c>
      <c r="N222" s="33">
        <f>Ocupacao_Calendario!J222*D222*30</f>
        <v>3129.12</v>
      </c>
      <c r="O222" s="33">
        <f>Ocupacao_Calendario!K222*D222*31</f>
        <v>3706.608</v>
      </c>
      <c r="P222" s="33">
        <f>Ocupacao_Calendario!L222*D222*31</f>
        <v>2799.672</v>
      </c>
      <c r="Q222" s="33">
        <f>Ocupacao_Calendario!M222*D222*31</f>
        <v>3903.768</v>
      </c>
      <c r="R222" s="33">
        <f t="shared" si="2"/>
        <v>33889.896</v>
      </c>
      <c r="S222" s="33">
        <f>IFS(E222=2,vacation_home_main_costs!$M$2,E222=3,vacation_home_main_costs!$M$3,E222=4,vacation_home_main_costs!$M$4,E222=5,vacation_home_main_costs!$M$5,E222=6,vacation_home_main_costs!$M$6)</f>
        <v>51900</v>
      </c>
      <c r="T222" s="33">
        <f t="shared" si="19"/>
        <v>-18010.104</v>
      </c>
      <c r="U222" s="41" t="str">
        <f t="shared" si="4"/>
        <v>Prejuizo</v>
      </c>
    </row>
    <row r="223" ht="12.75" customHeight="1">
      <c r="A223" s="8">
        <v>2.0769592E7</v>
      </c>
      <c r="B223" s="30" t="s">
        <v>267</v>
      </c>
      <c r="C223" s="11">
        <v>179.0</v>
      </c>
      <c r="D223" s="11">
        <f t="shared" si="1"/>
        <v>143.2</v>
      </c>
      <c r="E223" s="24">
        <v>5.0</v>
      </c>
      <c r="F223" s="33">
        <f>Ocupacao_Calendario!B223*D223*31</f>
        <v>4261.632</v>
      </c>
      <c r="G223" s="33">
        <f>Ocupacao_Calendario!C223*D223*28</f>
        <v>4009.6</v>
      </c>
      <c r="H223" s="33">
        <f>Ocupacao_Calendario!D223*D223*31</f>
        <v>2397.168</v>
      </c>
      <c r="I223" s="33">
        <f>Ocupacao_Calendario!E223*D223*30</f>
        <v>3007.2</v>
      </c>
      <c r="J223" s="33">
        <f>Ocupacao_Calendario!F223*D223*31</f>
        <v>1997.64</v>
      </c>
      <c r="K223" s="33">
        <f>Ocupacao_Calendario!G223*D223*30</f>
        <v>3136.08</v>
      </c>
      <c r="L223" s="33">
        <f>Ocupacao_Calendario!H223*D223*31</f>
        <v>4306.024</v>
      </c>
      <c r="M223" s="33">
        <f>Ocupacao_Calendario!I223*D223*31</f>
        <v>4084.064</v>
      </c>
      <c r="N223" s="33">
        <f>Ocupacao_Calendario!J223*D223*30</f>
        <v>3350.88</v>
      </c>
      <c r="O223" s="33">
        <f>Ocupacao_Calendario!K223*D223*31</f>
        <v>4039.672</v>
      </c>
      <c r="P223" s="33">
        <f>Ocupacao_Calendario!L223*D223*31</f>
        <v>3595.752</v>
      </c>
      <c r="Q223" s="33">
        <f>Ocupacao_Calendario!M223*D223*31</f>
        <v>4084.064</v>
      </c>
      <c r="R223" s="33">
        <f t="shared" si="2"/>
        <v>42269.776</v>
      </c>
      <c r="S223" s="33">
        <f>IFS(E223=2,vacation_home_main_costs!$M$2,E223=3,vacation_home_main_costs!$M$3,E223=4,vacation_home_main_costs!$M$4,E223=5,vacation_home_main_costs!$M$5,E223=6,vacation_home_main_costs!$M$6)</f>
        <v>45400</v>
      </c>
      <c r="T223" s="33">
        <f t="shared" si="19"/>
        <v>-3130.224</v>
      </c>
      <c r="U223" s="41" t="str">
        <f t="shared" si="4"/>
        <v>Prejuizo</v>
      </c>
    </row>
    <row r="224" ht="12.75" customHeight="1">
      <c r="A224" s="8">
        <v>1.6743627E7</v>
      </c>
      <c r="B224" s="30" t="s">
        <v>268</v>
      </c>
      <c r="C224" s="11">
        <v>129.0</v>
      </c>
      <c r="D224" s="11">
        <f t="shared" si="1"/>
        <v>103.2</v>
      </c>
      <c r="E224" s="24">
        <v>4.0</v>
      </c>
      <c r="F224" s="33">
        <f>Ocupacao_Calendario!B224*D224*31</f>
        <v>2623.344</v>
      </c>
      <c r="G224" s="33">
        <f>Ocupacao_Calendario!C224*D224*28</f>
        <v>2398.368</v>
      </c>
      <c r="H224" s="33">
        <f>Ocupacao_Calendario!D224*D224*31</f>
        <v>2495.376</v>
      </c>
      <c r="I224" s="33">
        <f>Ocupacao_Calendario!E224*D224*30</f>
        <v>1764.72</v>
      </c>
      <c r="J224" s="33">
        <f>Ocupacao_Calendario!F224*D224*31</f>
        <v>2463.384</v>
      </c>
      <c r="K224" s="33">
        <f>Ocupacao_Calendario!G224*D224*30</f>
        <v>2600.64</v>
      </c>
      <c r="L224" s="33">
        <f>Ocupacao_Calendario!H224*D224*31</f>
        <v>2879.28</v>
      </c>
      <c r="M224" s="33">
        <f>Ocupacao_Calendario!I224*D224*31</f>
        <v>2559.36</v>
      </c>
      <c r="N224" s="33">
        <f>Ocupacao_Calendario!J224*D224*30</f>
        <v>3034.08</v>
      </c>
      <c r="O224" s="33">
        <f>Ocupacao_Calendario!K224*D224*31</f>
        <v>2367.408</v>
      </c>
      <c r="P224" s="33">
        <f>Ocupacao_Calendario!L224*D224*31</f>
        <v>2879.28</v>
      </c>
      <c r="Q224" s="33">
        <f>Ocupacao_Calendario!M224*D224*31</f>
        <v>2271.432</v>
      </c>
      <c r="R224" s="33">
        <f t="shared" si="2"/>
        <v>30336.672</v>
      </c>
      <c r="S224" s="33">
        <f>IFS(E224=2,vacation_home_main_costs!$M$2,E224=3,vacation_home_main_costs!$M$3,E224=4,vacation_home_main_costs!$M$4,E224=5,vacation_home_main_costs!$M$5,E224=6,vacation_home_main_costs!$M$6)</f>
        <v>40660</v>
      </c>
      <c r="T224" s="33">
        <f t="shared" si="19"/>
        <v>-10323.328</v>
      </c>
      <c r="U224" s="41" t="str">
        <f t="shared" si="4"/>
        <v>Prejuizo</v>
      </c>
    </row>
    <row r="225" ht="12.75" customHeight="1">
      <c r="A225" s="8">
        <v>1772507.0</v>
      </c>
      <c r="B225" s="30" t="s">
        <v>269</v>
      </c>
      <c r="C225" s="11">
        <v>115.0</v>
      </c>
      <c r="D225" s="11">
        <f t="shared" si="1"/>
        <v>92</v>
      </c>
      <c r="E225" s="24">
        <v>3.0</v>
      </c>
      <c r="F225" s="33">
        <f>Ocupacao_Calendario!B225*D225*31</f>
        <v>2709.4</v>
      </c>
      <c r="G225" s="33">
        <f>Ocupacao_Calendario!C225*D225*28</f>
        <v>1777.44</v>
      </c>
      <c r="H225" s="33">
        <f>Ocupacao_Calendario!D225*D225*31</f>
        <v>1197.84</v>
      </c>
      <c r="I225" s="33">
        <f>Ocupacao_Calendario!E225*D225*30</f>
        <v>1766.4</v>
      </c>
      <c r="J225" s="33">
        <f>Ocupacao_Calendario!F225*D225*31</f>
        <v>1397.48</v>
      </c>
      <c r="K225" s="33">
        <f>Ocupacao_Calendario!G225*D225*30</f>
        <v>2484</v>
      </c>
      <c r="L225" s="33">
        <f>Ocupacao_Calendario!H225*D225*31</f>
        <v>2538.28</v>
      </c>
      <c r="M225" s="33">
        <f>Ocupacao_Calendario!I225*D225*31</f>
        <v>2852</v>
      </c>
      <c r="N225" s="33">
        <f>Ocupacao_Calendario!J225*D225*30</f>
        <v>2539.2</v>
      </c>
      <c r="O225" s="33">
        <f>Ocupacao_Calendario!K225*D225*31</f>
        <v>2253.08</v>
      </c>
      <c r="P225" s="33">
        <f>Ocupacao_Calendario!L225*D225*31</f>
        <v>2766.44</v>
      </c>
      <c r="Q225" s="33">
        <f>Ocupacao_Calendario!M225*D225*31</f>
        <v>2566.8</v>
      </c>
      <c r="R225" s="33">
        <f t="shared" si="2"/>
        <v>26848.36</v>
      </c>
      <c r="S225" s="33">
        <f>IFS(E225=2,vacation_home_main_costs!$M$2,E225=3,vacation_home_main_costs!$M$3,E225=4,vacation_home_main_costs!$M$4,E225=5,vacation_home_main_costs!$M$5,E225=6,vacation_home_main_costs!$M$6)</f>
        <v>34800</v>
      </c>
      <c r="T225" s="33">
        <f t="shared" si="19"/>
        <v>-7951.64</v>
      </c>
      <c r="U225" s="41" t="str">
        <f t="shared" si="4"/>
        <v>Prejuizo</v>
      </c>
    </row>
    <row r="226" ht="12.75" customHeight="1">
      <c r="A226" s="8">
        <v>2.037879E7</v>
      </c>
      <c r="B226" s="30" t="s">
        <v>270</v>
      </c>
      <c r="C226" s="11">
        <v>149.0</v>
      </c>
      <c r="D226" s="11">
        <f t="shared" si="1"/>
        <v>119.2</v>
      </c>
      <c r="E226" s="24">
        <v>4.0</v>
      </c>
      <c r="F226" s="33">
        <f>Ocupacao_Calendario!B226*D226*31</f>
        <v>3436.536</v>
      </c>
      <c r="G226" s="33">
        <f>Ocupacao_Calendario!C226*D226*28</f>
        <v>2903.712</v>
      </c>
      <c r="H226" s="33">
        <f>Ocupacao_Calendario!D226*D226*31</f>
        <v>2180.168</v>
      </c>
      <c r="I226" s="33">
        <f>Ocupacao_Calendario!E226*D226*30</f>
        <v>2467.44</v>
      </c>
      <c r="J226" s="33">
        <f>Ocupacao_Calendario!F226*D226*31</f>
        <v>2845.304</v>
      </c>
      <c r="K226" s="33">
        <f>Ocupacao_Calendario!G226*D226*30</f>
        <v>2753.52</v>
      </c>
      <c r="L226" s="33">
        <f>Ocupacao_Calendario!H226*D226*31</f>
        <v>2697.496</v>
      </c>
      <c r="M226" s="33">
        <f>Ocupacao_Calendario!I226*D226*31</f>
        <v>3584.344</v>
      </c>
      <c r="N226" s="33">
        <f>Ocupacao_Calendario!J226*D226*30</f>
        <v>3218.4</v>
      </c>
      <c r="O226" s="33">
        <f>Ocupacao_Calendario!K226*D226*31</f>
        <v>3140.92</v>
      </c>
      <c r="P226" s="33">
        <f>Ocupacao_Calendario!L226*D226*31</f>
        <v>3658.248</v>
      </c>
      <c r="Q226" s="33">
        <f>Ocupacao_Calendario!M226*D226*31</f>
        <v>3251.776</v>
      </c>
      <c r="R226" s="33">
        <f t="shared" si="2"/>
        <v>36137.864</v>
      </c>
      <c r="S226" s="33">
        <f>IFS(E226=2,vacation_home_main_costs!$M$2,E226=3,vacation_home_main_costs!$M$3,E226=4,vacation_home_main_costs!$M$4,E226=5,vacation_home_main_costs!$M$5,E226=6,vacation_home_main_costs!$M$6)</f>
        <v>40660</v>
      </c>
      <c r="T226" s="33">
        <f t="shared" si="19"/>
        <v>-4522.136</v>
      </c>
      <c r="U226" s="41" t="str">
        <f t="shared" si="4"/>
        <v>Prejuizo</v>
      </c>
    </row>
    <row r="227" ht="12.75" customHeight="1">
      <c r="A227" s="8">
        <v>8281657.0</v>
      </c>
      <c r="B227" s="30" t="s">
        <v>271</v>
      </c>
      <c r="C227" s="11">
        <v>130.0</v>
      </c>
      <c r="D227" s="11">
        <f t="shared" si="1"/>
        <v>104</v>
      </c>
      <c r="E227" s="24">
        <v>5.0</v>
      </c>
      <c r="F227" s="33">
        <f>Ocupacao_Calendario!B227*D227*31</f>
        <v>3030.56</v>
      </c>
      <c r="G227" s="33">
        <f>Ocupacao_Calendario!C227*D227*28</f>
        <v>2853.76</v>
      </c>
      <c r="H227" s="33">
        <f>Ocupacao_Calendario!D227*D227*31</f>
        <v>1934.4</v>
      </c>
      <c r="I227" s="33">
        <f>Ocupacao_Calendario!E227*D227*30</f>
        <v>1872</v>
      </c>
      <c r="J227" s="33">
        <f>Ocupacao_Calendario!F227*D227*31</f>
        <v>1934.4</v>
      </c>
      <c r="K227" s="33">
        <f>Ocupacao_Calendario!G227*D227*30</f>
        <v>2028</v>
      </c>
      <c r="L227" s="33">
        <f>Ocupacao_Calendario!H227*D227*31</f>
        <v>2675.92</v>
      </c>
      <c r="M227" s="33">
        <f>Ocupacao_Calendario!I227*D227*31</f>
        <v>2998.32</v>
      </c>
      <c r="N227" s="33">
        <f>Ocupacao_Calendario!J227*D227*30</f>
        <v>2620.8</v>
      </c>
      <c r="O227" s="33">
        <f>Ocupacao_Calendario!K227*D227*31</f>
        <v>2385.76</v>
      </c>
      <c r="P227" s="33">
        <f>Ocupacao_Calendario!L227*D227*31</f>
        <v>2289.04</v>
      </c>
      <c r="Q227" s="33">
        <f>Ocupacao_Calendario!M227*D227*31</f>
        <v>2869.36</v>
      </c>
      <c r="R227" s="33">
        <f t="shared" si="2"/>
        <v>29492.32</v>
      </c>
      <c r="S227" s="33">
        <f>IFS(E227=2,vacation_home_main_costs!$M$2,E227=3,vacation_home_main_costs!$M$3,E227=4,vacation_home_main_costs!$M$4,E227=5,vacation_home_main_costs!$M$5,E227=6,vacation_home_main_costs!$M$6)</f>
        <v>45400</v>
      </c>
      <c r="T227" s="33">
        <f t="shared" si="19"/>
        <v>-15907.68</v>
      </c>
      <c r="U227" s="41" t="str">
        <f t="shared" si="4"/>
        <v>Prejuizo</v>
      </c>
    </row>
    <row r="228" ht="12.75" customHeight="1">
      <c r="A228" s="8">
        <v>13757.0</v>
      </c>
      <c r="B228" s="30" t="s">
        <v>272</v>
      </c>
      <c r="C228" s="11">
        <v>104.0</v>
      </c>
      <c r="D228" s="11">
        <f t="shared" si="1"/>
        <v>83.2</v>
      </c>
      <c r="E228" s="24">
        <v>4.0</v>
      </c>
      <c r="F228" s="33">
        <f>Ocupacao_Calendario!B228*D228*31</f>
        <v>1779.648</v>
      </c>
      <c r="G228" s="33">
        <f>Ocupacao_Calendario!C228*D228*28</f>
        <v>2003.456</v>
      </c>
      <c r="H228" s="33">
        <f>Ocupacao_Calendario!D228*D228*31</f>
        <v>2166.528</v>
      </c>
      <c r="I228" s="33">
        <f>Ocupacao_Calendario!E228*D228*30</f>
        <v>1223.04</v>
      </c>
      <c r="J228" s="33">
        <f>Ocupacao_Calendario!F228*D228*31</f>
        <v>1212.224</v>
      </c>
      <c r="K228" s="33">
        <f>Ocupacao_Calendario!G228*D228*30</f>
        <v>1672.32</v>
      </c>
      <c r="L228" s="33">
        <f>Ocupacao_Calendario!H228*D228*31</f>
        <v>2011.776</v>
      </c>
      <c r="M228" s="33">
        <f>Ocupacao_Calendario!I228*D228*31</f>
        <v>1831.232</v>
      </c>
      <c r="N228" s="33">
        <f>Ocupacao_Calendario!J228*D228*30</f>
        <v>2221.44</v>
      </c>
      <c r="O228" s="33">
        <f>Ocupacao_Calendario!K228*D228*31</f>
        <v>2321.28</v>
      </c>
      <c r="P228" s="33">
        <f>Ocupacao_Calendario!L228*D228*31</f>
        <v>1857.024</v>
      </c>
      <c r="Q228" s="33">
        <f>Ocupacao_Calendario!M228*D228*31</f>
        <v>1934.4</v>
      </c>
      <c r="R228" s="33">
        <f t="shared" si="2"/>
        <v>22234.368</v>
      </c>
      <c r="S228" s="33">
        <f>IFS(E228=2,vacation_home_main_costs!$M$2,E228=3,vacation_home_main_costs!$M$3,E228=4,vacation_home_main_costs!$M$4,E228=5,vacation_home_main_costs!$M$5,E228=6,vacation_home_main_costs!$M$6)</f>
        <v>40660</v>
      </c>
      <c r="T228" s="33">
        <f t="shared" si="19"/>
        <v>-18425.632</v>
      </c>
      <c r="U228" s="41" t="str">
        <f t="shared" si="4"/>
        <v>Prejuizo</v>
      </c>
    </row>
    <row r="229" ht="12.75" customHeight="1">
      <c r="A229" s="8">
        <v>2.116328E7</v>
      </c>
      <c r="B229" s="30" t="s">
        <v>273</v>
      </c>
      <c r="C229" s="11">
        <v>125.0</v>
      </c>
      <c r="D229" s="11">
        <f t="shared" si="1"/>
        <v>100</v>
      </c>
      <c r="E229" s="24">
        <v>4.0</v>
      </c>
      <c r="F229" s="33">
        <f>Ocupacao_Calendario!B229*D229*31</f>
        <v>2046</v>
      </c>
      <c r="G229" s="33">
        <f>Ocupacao_Calendario!C229*D229*28</f>
        <v>2128</v>
      </c>
      <c r="H229" s="33">
        <f>Ocupacao_Calendario!D229*D229*31</f>
        <v>2201</v>
      </c>
      <c r="I229" s="33">
        <f>Ocupacao_Calendario!E229*D229*30</f>
        <v>1590</v>
      </c>
      <c r="J229" s="33">
        <f>Ocupacao_Calendario!F229*D229*31</f>
        <v>1829</v>
      </c>
      <c r="K229" s="33">
        <f>Ocupacao_Calendario!G229*D229*30</f>
        <v>2640</v>
      </c>
      <c r="L229" s="33">
        <f>Ocupacao_Calendario!H229*D229*31</f>
        <v>2449</v>
      </c>
      <c r="M229" s="33">
        <f>Ocupacao_Calendario!I229*D229*31</f>
        <v>2325</v>
      </c>
      <c r="N229" s="33">
        <f>Ocupacao_Calendario!J229*D229*30</f>
        <v>2550</v>
      </c>
      <c r="O229" s="33">
        <f>Ocupacao_Calendario!K229*D229*31</f>
        <v>2635</v>
      </c>
      <c r="P229" s="33">
        <f>Ocupacao_Calendario!L229*D229*31</f>
        <v>2387</v>
      </c>
      <c r="Q229" s="33">
        <f>Ocupacao_Calendario!M229*D229*31</f>
        <v>2201</v>
      </c>
      <c r="R229" s="33">
        <f t="shared" si="2"/>
        <v>26981</v>
      </c>
      <c r="S229" s="33">
        <f>IFS(E229=2,vacation_home_main_costs!$M$2,E229=3,vacation_home_main_costs!$M$3,E229=4,vacation_home_main_costs!$M$4,E229=5,vacation_home_main_costs!$M$5,E229=6,vacation_home_main_costs!$M$6)</f>
        <v>40660</v>
      </c>
      <c r="T229" s="33">
        <f t="shared" si="19"/>
        <v>-13679</v>
      </c>
      <c r="U229" s="41" t="str">
        <f t="shared" si="4"/>
        <v>Prejuizo</v>
      </c>
    </row>
    <row r="230" ht="12.75" customHeight="1">
      <c r="A230" s="8">
        <v>8007546.0</v>
      </c>
      <c r="B230" s="30" t="s">
        <v>274</v>
      </c>
      <c r="C230" s="11">
        <v>100.0</v>
      </c>
      <c r="D230" s="11">
        <f t="shared" si="1"/>
        <v>80</v>
      </c>
      <c r="E230" s="24">
        <v>4.0</v>
      </c>
      <c r="F230" s="33">
        <f>Ocupacao_Calendario!B230*D230*31</f>
        <v>1512.8</v>
      </c>
      <c r="G230" s="33">
        <f>Ocupacao_Calendario!C230*D230*28</f>
        <v>1881.6</v>
      </c>
      <c r="H230" s="33">
        <f>Ocupacao_Calendario!D230*D230*31</f>
        <v>1711.2</v>
      </c>
      <c r="I230" s="33">
        <f>Ocupacao_Calendario!E230*D230*30</f>
        <v>1488</v>
      </c>
      <c r="J230" s="33">
        <f>Ocupacao_Calendario!F230*D230*31</f>
        <v>1413.6</v>
      </c>
      <c r="K230" s="33">
        <f>Ocupacao_Calendario!G230*D230*30</f>
        <v>2352</v>
      </c>
      <c r="L230" s="33">
        <f>Ocupacao_Calendario!H230*D230*31</f>
        <v>2455.2</v>
      </c>
      <c r="M230" s="33">
        <f>Ocupacao_Calendario!I230*D230*31</f>
        <v>2331.2</v>
      </c>
      <c r="N230" s="33">
        <f>Ocupacao_Calendario!J230*D230*30</f>
        <v>2184</v>
      </c>
      <c r="O230" s="33">
        <f>Ocupacao_Calendario!K230*D230*31</f>
        <v>1785.6</v>
      </c>
      <c r="P230" s="33">
        <f>Ocupacao_Calendario!L230*D230*31</f>
        <v>1785.6</v>
      </c>
      <c r="Q230" s="33">
        <f>Ocupacao_Calendario!M230*D230*31</f>
        <v>2058.4</v>
      </c>
      <c r="R230" s="33">
        <f t="shared" si="2"/>
        <v>22959.2</v>
      </c>
      <c r="S230" s="33">
        <f>IFS(E230=2,vacation_home_main_costs!$M$2,E230=3,vacation_home_main_costs!$M$3,E230=4,vacation_home_main_costs!$M$4,E230=5,vacation_home_main_costs!$M$5,E230=6,vacation_home_main_costs!$M$6)</f>
        <v>40660</v>
      </c>
      <c r="T230" s="33">
        <f t="shared" si="19"/>
        <v>-17700.8</v>
      </c>
      <c r="U230" s="41" t="str">
        <f t="shared" si="4"/>
        <v>Prejuizo</v>
      </c>
    </row>
    <row r="231" ht="12.75" customHeight="1">
      <c r="A231" s="8">
        <v>705837.0</v>
      </c>
      <c r="B231" s="30" t="s">
        <v>275</v>
      </c>
      <c r="C231" s="11">
        <v>82.0</v>
      </c>
      <c r="D231" s="11">
        <f t="shared" si="1"/>
        <v>65.6</v>
      </c>
      <c r="E231" s="24">
        <v>4.0</v>
      </c>
      <c r="F231" s="33">
        <f>Ocupacao_Calendario!B231*D231*31</f>
        <v>1748.896</v>
      </c>
      <c r="G231" s="33">
        <f>Ocupacao_Calendario!C231*D231*28</f>
        <v>1359.232</v>
      </c>
      <c r="H231" s="33">
        <f>Ocupacao_Calendario!D231*D231*31</f>
        <v>1443.856</v>
      </c>
      <c r="I231" s="33">
        <f>Ocupacao_Calendario!E231*D231*30</f>
        <v>964.32</v>
      </c>
      <c r="J231" s="33">
        <f>Ocupacao_Calendario!F231*D231*31</f>
        <v>915.12</v>
      </c>
      <c r="K231" s="33">
        <f>Ocupacao_Calendario!G231*D231*30</f>
        <v>1515.36</v>
      </c>
      <c r="L231" s="33">
        <f>Ocupacao_Calendario!H231*D231*31</f>
        <v>1748.896</v>
      </c>
      <c r="M231" s="33">
        <f>Ocupacao_Calendario!I231*D231*31</f>
        <v>1647.216</v>
      </c>
      <c r="N231" s="33">
        <f>Ocupacao_Calendario!J231*D231*30</f>
        <v>1653.12</v>
      </c>
      <c r="O231" s="33">
        <f>Ocupacao_Calendario!K231*D231*31</f>
        <v>1992.928</v>
      </c>
      <c r="P231" s="33">
        <f>Ocupacao_Calendario!L231*D231*31</f>
        <v>1870.912</v>
      </c>
      <c r="Q231" s="33">
        <f>Ocupacao_Calendario!M231*D231*31</f>
        <v>1992.928</v>
      </c>
      <c r="R231" s="33">
        <f t="shared" si="2"/>
        <v>18852.784</v>
      </c>
      <c r="S231" s="33">
        <f>IFS(E231=2,vacation_home_main_costs!$M$2,E231=3,vacation_home_main_costs!$M$3,E231=4,vacation_home_main_costs!$M$4,E231=5,vacation_home_main_costs!$M$5,E231=6,vacation_home_main_costs!$M$6)</f>
        <v>40660</v>
      </c>
      <c r="T231" s="33">
        <f t="shared" si="19"/>
        <v>-21807.216</v>
      </c>
      <c r="U231" s="41" t="str">
        <f t="shared" si="4"/>
        <v>Prejuizo</v>
      </c>
    </row>
    <row r="232" ht="12.75" customHeight="1">
      <c r="A232" s="8">
        <v>1.7973667E7</v>
      </c>
      <c r="B232" s="30" t="s">
        <v>276</v>
      </c>
      <c r="C232" s="11">
        <v>195.0</v>
      </c>
      <c r="D232" s="11">
        <f t="shared" si="1"/>
        <v>156</v>
      </c>
      <c r="E232" s="24">
        <v>6.0</v>
      </c>
      <c r="F232" s="33">
        <f>Ocupacao_Calendario!B232*D232*31</f>
        <v>3965.52</v>
      </c>
      <c r="G232" s="33">
        <f>Ocupacao_Calendario!C232*D232*28</f>
        <v>3407.04</v>
      </c>
      <c r="H232" s="33">
        <f>Ocupacao_Calendario!D232*D232*31</f>
        <v>2369.64</v>
      </c>
      <c r="I232" s="33">
        <f>Ocupacao_Calendario!E232*D232*30</f>
        <v>3042</v>
      </c>
      <c r="J232" s="33">
        <f>Ocupacao_Calendario!F232*D232*31</f>
        <v>3820.44</v>
      </c>
      <c r="K232" s="33">
        <f>Ocupacao_Calendario!G232*D232*30</f>
        <v>4399.2</v>
      </c>
      <c r="L232" s="33">
        <f>Ocupacao_Calendario!H232*D232*31</f>
        <v>4013.88</v>
      </c>
      <c r="M232" s="33">
        <f>Ocupacao_Calendario!I232*D232*31</f>
        <v>3627</v>
      </c>
      <c r="N232" s="33">
        <f>Ocupacao_Calendario!J232*D232*30</f>
        <v>4680</v>
      </c>
      <c r="O232" s="33">
        <f>Ocupacao_Calendario!K232*D232*31</f>
        <v>4739.28</v>
      </c>
      <c r="P232" s="33">
        <f>Ocupacao_Calendario!L232*D232*31</f>
        <v>4255.68</v>
      </c>
      <c r="Q232" s="33">
        <f>Ocupacao_Calendario!M232*D232*31</f>
        <v>4787.64</v>
      </c>
      <c r="R232" s="33">
        <f t="shared" si="2"/>
        <v>47107.32</v>
      </c>
      <c r="S232" s="33">
        <f>IFS(E232=2,vacation_home_main_costs!$M$2,E232=3,vacation_home_main_costs!$M$3,E232=4,vacation_home_main_costs!$M$4,E232=5,vacation_home_main_costs!$M$5,E232=6,vacation_home_main_costs!$M$6)</f>
        <v>51900</v>
      </c>
      <c r="T232" s="33">
        <f t="shared" si="19"/>
        <v>-4792.68</v>
      </c>
      <c r="U232" s="41" t="str">
        <f t="shared" si="4"/>
        <v>Prejuizo</v>
      </c>
    </row>
    <row r="233" ht="12.75" customHeight="1">
      <c r="A233" s="8">
        <v>1816829.0</v>
      </c>
      <c r="B233" s="30" t="s">
        <v>277</v>
      </c>
      <c r="C233" s="11">
        <v>95.0</v>
      </c>
      <c r="D233" s="11">
        <f t="shared" si="1"/>
        <v>76</v>
      </c>
      <c r="E233" s="24">
        <v>3.0</v>
      </c>
      <c r="F233" s="33">
        <f>Ocupacao_Calendario!B233*D233*31</f>
        <v>1719.88</v>
      </c>
      <c r="G233" s="33">
        <f>Ocupacao_Calendario!C233*D233*28</f>
        <v>1447.04</v>
      </c>
      <c r="H233" s="33">
        <f>Ocupacao_Calendario!D233*D233*31</f>
        <v>1107.32</v>
      </c>
      <c r="I233" s="33">
        <f>Ocupacao_Calendario!E233*D233*30</f>
        <v>1504.8</v>
      </c>
      <c r="J233" s="33">
        <f>Ocupacao_Calendario!F233*D233*31</f>
        <v>1672.76</v>
      </c>
      <c r="K233" s="33">
        <f>Ocupacao_Calendario!G233*D233*30</f>
        <v>1778.4</v>
      </c>
      <c r="L233" s="33">
        <f>Ocupacao_Calendario!H233*D233*31</f>
        <v>1979.04</v>
      </c>
      <c r="M233" s="33">
        <f>Ocupacao_Calendario!I233*D233*31</f>
        <v>2332.44</v>
      </c>
      <c r="N233" s="33">
        <f>Ocupacao_Calendario!J233*D233*30</f>
        <v>1755.6</v>
      </c>
      <c r="O233" s="33">
        <f>Ocupacao_Calendario!K233*D233*31</f>
        <v>2073.28</v>
      </c>
      <c r="P233" s="33">
        <f>Ocupacao_Calendario!L233*D233*31</f>
        <v>1979.04</v>
      </c>
      <c r="Q233" s="33">
        <f>Ocupacao_Calendario!M233*D233*31</f>
        <v>1837.68</v>
      </c>
      <c r="R233" s="33">
        <f t="shared" si="2"/>
        <v>21187.28</v>
      </c>
      <c r="S233" s="33">
        <f>IFS(E233=2,vacation_home_main_costs!$M$2,E233=3,vacation_home_main_costs!$M$3,E233=4,vacation_home_main_costs!$M$4,E233=5,vacation_home_main_costs!$M$5,E233=6,vacation_home_main_costs!$M$6)</f>
        <v>34800</v>
      </c>
      <c r="T233" s="33">
        <f t="shared" si="19"/>
        <v>-13612.72</v>
      </c>
      <c r="U233" s="41" t="str">
        <f t="shared" si="4"/>
        <v>Prejuizo</v>
      </c>
    </row>
    <row r="234" ht="12.75" customHeight="1">
      <c r="A234" s="8">
        <v>1.7956711E7</v>
      </c>
      <c r="B234" s="30" t="s">
        <v>278</v>
      </c>
      <c r="C234" s="11">
        <v>150.0</v>
      </c>
      <c r="D234" s="11">
        <f t="shared" si="1"/>
        <v>120</v>
      </c>
      <c r="E234" s="24">
        <v>4.0</v>
      </c>
      <c r="F234" s="33">
        <f>Ocupacao_Calendario!B234*D234*31</f>
        <v>3422.4</v>
      </c>
      <c r="G234" s="33">
        <f>Ocupacao_Calendario!C234*D234*28</f>
        <v>2856</v>
      </c>
      <c r="H234" s="33">
        <f>Ocupacao_Calendario!D234*D234*31</f>
        <v>2678.4</v>
      </c>
      <c r="I234" s="33">
        <f>Ocupacao_Calendario!E234*D234*30</f>
        <v>2088</v>
      </c>
      <c r="J234" s="33">
        <f>Ocupacao_Calendario!F234*D234*31</f>
        <v>2901.6</v>
      </c>
      <c r="K234" s="33">
        <f>Ocupacao_Calendario!G234*D234*30</f>
        <v>3492</v>
      </c>
      <c r="L234" s="33">
        <f>Ocupacao_Calendario!H234*D234*31</f>
        <v>3050.4</v>
      </c>
      <c r="M234" s="33">
        <f>Ocupacao_Calendario!I234*D234*31</f>
        <v>2901.6</v>
      </c>
      <c r="N234" s="33">
        <f>Ocupacao_Calendario!J234*D234*30</f>
        <v>3276</v>
      </c>
      <c r="O234" s="33">
        <f>Ocupacao_Calendario!K234*D234*31</f>
        <v>2715.6</v>
      </c>
      <c r="P234" s="33">
        <f>Ocupacao_Calendario!L234*D234*31</f>
        <v>2864.4</v>
      </c>
      <c r="Q234" s="33">
        <f>Ocupacao_Calendario!M234*D234*31</f>
        <v>3162</v>
      </c>
      <c r="R234" s="33">
        <f t="shared" si="2"/>
        <v>35408.4</v>
      </c>
      <c r="S234" s="33">
        <f>IFS(E234=2,vacation_home_main_costs!$M$2,E234=3,vacation_home_main_costs!$M$3,E234=4,vacation_home_main_costs!$M$4,E234=5,vacation_home_main_costs!$M$5,E234=6,vacation_home_main_costs!$M$6)</f>
        <v>40660</v>
      </c>
      <c r="T234" s="33">
        <f t="shared" si="19"/>
        <v>-5251.6</v>
      </c>
      <c r="U234" s="41" t="str">
        <f t="shared" si="4"/>
        <v>Prejuizo</v>
      </c>
    </row>
    <row r="235" ht="12.75" customHeight="1">
      <c r="A235" s="8">
        <v>9346041.0</v>
      </c>
      <c r="B235" s="30" t="s">
        <v>279</v>
      </c>
      <c r="C235" s="11">
        <v>130.0</v>
      </c>
      <c r="D235" s="11">
        <f t="shared" si="1"/>
        <v>104</v>
      </c>
      <c r="E235" s="24">
        <v>4.0</v>
      </c>
      <c r="F235" s="33">
        <f>Ocupacao_Calendario!B235*D235*31</f>
        <v>2901.6</v>
      </c>
      <c r="G235" s="33">
        <f>Ocupacao_Calendario!C235*D235*28</f>
        <v>2009.28</v>
      </c>
      <c r="H235" s="33">
        <f>Ocupacao_Calendario!D235*D235*31</f>
        <v>2224.56</v>
      </c>
      <c r="I235" s="33">
        <f>Ocupacao_Calendario!E235*D235*30</f>
        <v>1466.4</v>
      </c>
      <c r="J235" s="33">
        <f>Ocupacao_Calendario!F235*D235*31</f>
        <v>1418.56</v>
      </c>
      <c r="K235" s="33">
        <f>Ocupacao_Calendario!G235*D235*30</f>
        <v>2527.2</v>
      </c>
      <c r="L235" s="33">
        <f>Ocupacao_Calendario!H235*D235*31</f>
        <v>2643.68</v>
      </c>
      <c r="M235" s="33">
        <f>Ocupacao_Calendario!I235*D235*31</f>
        <v>2740.4</v>
      </c>
      <c r="N235" s="33">
        <f>Ocupacao_Calendario!J235*D235*30</f>
        <v>2839.2</v>
      </c>
      <c r="O235" s="33">
        <f>Ocupacao_Calendario!K235*D235*31</f>
        <v>2289.04</v>
      </c>
      <c r="P235" s="33">
        <f>Ocupacao_Calendario!L235*D235*31</f>
        <v>2804.88</v>
      </c>
      <c r="Q235" s="33">
        <f>Ocupacao_Calendario!M235*D235*31</f>
        <v>3095.04</v>
      </c>
      <c r="R235" s="33">
        <f t="shared" si="2"/>
        <v>28959.84</v>
      </c>
      <c r="S235" s="33">
        <f>IFS(E235=2,vacation_home_main_costs!$M$2,E235=3,vacation_home_main_costs!$M$3,E235=4,vacation_home_main_costs!$M$4,E235=5,vacation_home_main_costs!$M$5,E235=6,vacation_home_main_costs!$M$6)</f>
        <v>40660</v>
      </c>
      <c r="T235" s="33">
        <f t="shared" si="19"/>
        <v>-11700.16</v>
      </c>
      <c r="U235" s="41" t="str">
        <f t="shared" si="4"/>
        <v>Prejuizo</v>
      </c>
    </row>
    <row r="236" ht="12.75" customHeight="1">
      <c r="A236" s="8">
        <v>2525785.0</v>
      </c>
      <c r="B236" s="30" t="s">
        <v>280</v>
      </c>
      <c r="C236" s="17">
        <v>83.0</v>
      </c>
      <c r="D236" s="11">
        <f t="shared" si="1"/>
        <v>66.4</v>
      </c>
      <c r="E236" s="24">
        <v>4.0</v>
      </c>
      <c r="F236" s="33">
        <f>Ocupacao_Calendario!B236*D236*31</f>
        <v>1811.392</v>
      </c>
      <c r="G236" s="33">
        <f>Ocupacao_Calendario!C236*D236*28</f>
        <v>1729.056</v>
      </c>
      <c r="H236" s="33">
        <f>Ocupacao_Calendario!D236*D236*31</f>
        <v>1420.296</v>
      </c>
      <c r="I236" s="33">
        <f>Ocupacao_Calendario!E236*D236*30</f>
        <v>1294.8</v>
      </c>
      <c r="J236" s="33">
        <f>Ocupacao_Calendario!F236*D236*31</f>
        <v>1296.792</v>
      </c>
      <c r="K236" s="33">
        <f>Ocupacao_Calendario!G236*D236*30</f>
        <v>1673.28</v>
      </c>
      <c r="L236" s="33">
        <f>Ocupacao_Calendario!H236*D236*31</f>
        <v>1502.632</v>
      </c>
      <c r="M236" s="33">
        <f>Ocupacao_Calendario!I236*D236*31</f>
        <v>1523.216</v>
      </c>
      <c r="N236" s="33">
        <f>Ocupacao_Calendario!J236*D236*30</f>
        <v>1832.64</v>
      </c>
      <c r="O236" s="33">
        <f>Ocupacao_Calendario!K236*D236*31</f>
        <v>1914.312</v>
      </c>
      <c r="P236" s="33">
        <f>Ocupacao_Calendario!L236*D236*31</f>
        <v>1523.216</v>
      </c>
      <c r="Q236" s="33">
        <f>Ocupacao_Calendario!M236*D236*31</f>
        <v>1605.552</v>
      </c>
      <c r="R236" s="33">
        <f t="shared" si="2"/>
        <v>19127.184</v>
      </c>
      <c r="S236" s="33">
        <f>IFS(E236=2,vacation_home_main_costs!$M$2,E236=3,vacation_home_main_costs!$M$3,E236=4,vacation_home_main_costs!$M$4,E236=5,vacation_home_main_costs!$M$5,E236=6,vacation_home_main_costs!$M$6)</f>
        <v>40660</v>
      </c>
      <c r="T236" s="33">
        <f t="shared" si="19"/>
        <v>-21532.816</v>
      </c>
      <c r="U236" s="41" t="str">
        <f t="shared" si="4"/>
        <v>Prejuizo</v>
      </c>
    </row>
    <row r="237" ht="12.75" customHeight="1">
      <c r="A237" s="8">
        <v>1.2850773E7</v>
      </c>
      <c r="B237" s="30" t="s">
        <v>281</v>
      </c>
      <c r="C237" s="11">
        <v>85.0</v>
      </c>
      <c r="D237" s="11">
        <f t="shared" si="1"/>
        <v>68</v>
      </c>
      <c r="E237" s="24">
        <v>4.0</v>
      </c>
      <c r="F237" s="33">
        <f>Ocupacao_Calendario!B237*D237*31</f>
        <v>1433.44</v>
      </c>
      <c r="G237" s="33">
        <f>Ocupacao_Calendario!C237*D237*28</f>
        <v>1808.8</v>
      </c>
      <c r="H237" s="33">
        <f>Ocupacao_Calendario!D237*D237*31</f>
        <v>1075.08</v>
      </c>
      <c r="I237" s="33">
        <f>Ocupacao_Calendario!E237*D237*30</f>
        <v>1183.2</v>
      </c>
      <c r="J237" s="33">
        <f>Ocupacao_Calendario!F237*D237*31</f>
        <v>1559.92</v>
      </c>
      <c r="K237" s="33">
        <f>Ocupacao_Calendario!G237*D237*30</f>
        <v>1611.6</v>
      </c>
      <c r="L237" s="33">
        <f>Ocupacao_Calendario!H237*D237*31</f>
        <v>2108</v>
      </c>
      <c r="M237" s="33">
        <f>Ocupacao_Calendario!I237*D237*31</f>
        <v>1707.48</v>
      </c>
      <c r="N237" s="33">
        <f>Ocupacao_Calendario!J237*D237*30</f>
        <v>1489.2</v>
      </c>
      <c r="O237" s="33">
        <f>Ocupacao_Calendario!K237*D237*31</f>
        <v>1960.44</v>
      </c>
      <c r="P237" s="33">
        <f>Ocupacao_Calendario!L237*D237*31</f>
        <v>1517.76</v>
      </c>
      <c r="Q237" s="33">
        <f>Ocupacao_Calendario!M237*D237*31</f>
        <v>1812.88</v>
      </c>
      <c r="R237" s="33">
        <f t="shared" si="2"/>
        <v>19267.8</v>
      </c>
      <c r="S237" s="33">
        <f>IFS(E237=2,vacation_home_main_costs!$M$2,E237=3,vacation_home_main_costs!$M$3,E237=4,vacation_home_main_costs!$M$4,E237=5,vacation_home_main_costs!$M$5,E237=6,vacation_home_main_costs!$M$6)</f>
        <v>40660</v>
      </c>
      <c r="T237" s="33">
        <f t="shared" si="19"/>
        <v>-21392.2</v>
      </c>
      <c r="U237" s="41" t="str">
        <f t="shared" si="4"/>
        <v>Prejuizo</v>
      </c>
    </row>
    <row r="238" ht="12.75" customHeight="1">
      <c r="A238" s="8">
        <v>7591082.0</v>
      </c>
      <c r="B238" s="30" t="s">
        <v>282</v>
      </c>
      <c r="C238" s="11">
        <v>149.0</v>
      </c>
      <c r="D238" s="11">
        <f t="shared" si="1"/>
        <v>119.2</v>
      </c>
      <c r="E238" s="24">
        <v>3.0</v>
      </c>
      <c r="F238" s="33">
        <f>Ocupacao_Calendario!B238*D238*31</f>
        <v>2327.976</v>
      </c>
      <c r="G238" s="33">
        <f>Ocupacao_Calendario!C238*D238*28</f>
        <v>2302.944</v>
      </c>
      <c r="H238" s="33">
        <f>Ocupacao_Calendario!D238*D238*31</f>
        <v>1736.744</v>
      </c>
      <c r="I238" s="33">
        <f>Ocupacao_Calendario!E238*D238*30</f>
        <v>3003.84</v>
      </c>
      <c r="J238" s="33">
        <f>Ocupacao_Calendario!F238*D238*31</f>
        <v>2919.208</v>
      </c>
      <c r="K238" s="33">
        <f>Ocupacao_Calendario!G238*D238*30</f>
        <v>3576</v>
      </c>
      <c r="L238" s="33">
        <f>Ocupacao_Calendario!H238*D238*31</f>
        <v>3621.296</v>
      </c>
      <c r="M238" s="33">
        <f>Ocupacao_Calendario!I238*D238*31</f>
        <v>2734.448</v>
      </c>
      <c r="N238" s="33">
        <f>Ocupacao_Calendario!J238*D238*30</f>
        <v>2753.52</v>
      </c>
      <c r="O238" s="33">
        <f>Ocupacao_Calendario!K238*D238*31</f>
        <v>2808.352</v>
      </c>
      <c r="P238" s="33">
        <f>Ocupacao_Calendario!L238*D238*31</f>
        <v>3325.68</v>
      </c>
      <c r="Q238" s="33">
        <f>Ocupacao_Calendario!M238*D238*31</f>
        <v>2919.208</v>
      </c>
      <c r="R238" s="33">
        <f t="shared" si="2"/>
        <v>34029.216</v>
      </c>
      <c r="S238" s="33">
        <f>IFS(E238=2,vacation_home_main_costs!$M$2,E238=3,vacation_home_main_costs!$M$3,E238=4,vacation_home_main_costs!$M$4,E238=5,vacation_home_main_costs!$M$5,E238=6,vacation_home_main_costs!$M$6)</f>
        <v>34800</v>
      </c>
      <c r="T238" s="33">
        <f t="shared" si="19"/>
        <v>-770.784</v>
      </c>
      <c r="U238" s="41" t="str">
        <f t="shared" si="4"/>
        <v>Prejuizo</v>
      </c>
    </row>
    <row r="239" ht="12.75" customHeight="1">
      <c r="A239" s="8">
        <v>1.0884E7</v>
      </c>
      <c r="B239" s="30" t="s">
        <v>283</v>
      </c>
      <c r="C239" s="11">
        <v>137.0</v>
      </c>
      <c r="D239" s="11">
        <f t="shared" si="1"/>
        <v>109.6</v>
      </c>
      <c r="E239" s="24">
        <v>4.0</v>
      </c>
      <c r="F239" s="33">
        <f>Ocupacao_Calendario!B239*D239*31</f>
        <v>2276.392</v>
      </c>
      <c r="G239" s="33">
        <f>Ocupacao_Calendario!C239*D239*28</f>
        <v>2915.36</v>
      </c>
      <c r="H239" s="33">
        <f>Ocupacao_Calendario!D239*D239*31</f>
        <v>2480.248</v>
      </c>
      <c r="I239" s="33">
        <f>Ocupacao_Calendario!E239*D239*30</f>
        <v>2334.48</v>
      </c>
      <c r="J239" s="33">
        <f>Ocupacao_Calendario!F239*D239*31</f>
        <v>2038.56</v>
      </c>
      <c r="K239" s="33">
        <f>Ocupacao_Calendario!G239*D239*30</f>
        <v>2630.4</v>
      </c>
      <c r="L239" s="33">
        <f>Ocupacao_Calendario!H239*D239*31</f>
        <v>3363.624</v>
      </c>
      <c r="M239" s="33">
        <f>Ocupacao_Calendario!I239*D239*31</f>
        <v>3227.72</v>
      </c>
      <c r="N239" s="33">
        <f>Ocupacao_Calendario!J239*D239*30</f>
        <v>2597.52</v>
      </c>
      <c r="O239" s="33">
        <f>Ocupacao_Calendario!K239*D239*31</f>
        <v>2650.128</v>
      </c>
      <c r="P239" s="33">
        <f>Ocupacao_Calendario!L239*D239*31</f>
        <v>2989.888</v>
      </c>
      <c r="Q239" s="33">
        <f>Ocupacao_Calendario!M239*D239*31</f>
        <v>2514.224</v>
      </c>
      <c r="R239" s="33">
        <f t="shared" si="2"/>
        <v>32018.544</v>
      </c>
      <c r="S239" s="33">
        <f>IFS(E239=2,vacation_home_main_costs!$M$2,E239=3,vacation_home_main_costs!$M$3,E239=4,vacation_home_main_costs!$M$4,E239=5,vacation_home_main_costs!$M$5,E239=6,vacation_home_main_costs!$M$6)</f>
        <v>40660</v>
      </c>
      <c r="T239" s="33">
        <f t="shared" si="19"/>
        <v>-8641.456</v>
      </c>
      <c r="U239" s="41" t="str">
        <f t="shared" si="4"/>
        <v>Prejuizo</v>
      </c>
    </row>
    <row r="240" ht="12.75" customHeight="1">
      <c r="A240" s="8">
        <v>1.899593E7</v>
      </c>
      <c r="B240" s="30" t="s">
        <v>284</v>
      </c>
      <c r="C240" s="11">
        <v>136.0</v>
      </c>
      <c r="D240" s="11">
        <f t="shared" si="1"/>
        <v>108.8</v>
      </c>
      <c r="E240" s="24">
        <v>5.0</v>
      </c>
      <c r="F240" s="33">
        <f>Ocupacao_Calendario!B240*D240*31</f>
        <v>3170.432</v>
      </c>
      <c r="G240" s="33">
        <f>Ocupacao_Calendario!C240*D240*28</f>
        <v>2894.08</v>
      </c>
      <c r="H240" s="33">
        <f>Ocupacao_Calendario!D240*D240*31</f>
        <v>2259.776</v>
      </c>
      <c r="I240" s="33">
        <f>Ocupacao_Calendario!E240*D240*30</f>
        <v>2643.84</v>
      </c>
      <c r="J240" s="33">
        <f>Ocupacao_Calendario!F240*D240*31</f>
        <v>2698.24</v>
      </c>
      <c r="K240" s="33">
        <f>Ocupacao_Calendario!G240*D240*30</f>
        <v>3002.88</v>
      </c>
      <c r="L240" s="33">
        <f>Ocupacao_Calendario!H240*D240*31</f>
        <v>2968.064</v>
      </c>
      <c r="M240" s="33">
        <f>Ocupacao_Calendario!I240*D240*31</f>
        <v>2833.152</v>
      </c>
      <c r="N240" s="33">
        <f>Ocupacao_Calendario!J240*D240*30</f>
        <v>2872.32</v>
      </c>
      <c r="O240" s="33">
        <f>Ocupacao_Calendario!K240*D240*31</f>
        <v>3305.344</v>
      </c>
      <c r="P240" s="33">
        <f>Ocupacao_Calendario!L240*D240*31</f>
        <v>2394.688</v>
      </c>
      <c r="Q240" s="33">
        <f>Ocupacao_Calendario!M240*D240*31</f>
        <v>2799.424</v>
      </c>
      <c r="R240" s="33">
        <f t="shared" si="2"/>
        <v>33842.24</v>
      </c>
      <c r="S240" s="33">
        <f>IFS(E240=2,vacation_home_main_costs!$M$2,E240=3,vacation_home_main_costs!$M$3,E240=4,vacation_home_main_costs!$M$4,E240=5,vacation_home_main_costs!$M$5,E240=6,vacation_home_main_costs!$M$6)</f>
        <v>45400</v>
      </c>
      <c r="T240" s="33">
        <f t="shared" si="19"/>
        <v>-11557.76</v>
      </c>
      <c r="U240" s="41" t="str">
        <f t="shared" si="4"/>
        <v>Prejuizo</v>
      </c>
    </row>
    <row r="241" ht="12.75" customHeight="1">
      <c r="A241" s="8">
        <v>4580517.0</v>
      </c>
      <c r="B241" s="30" t="s">
        <v>285</v>
      </c>
      <c r="C241" s="11">
        <v>129.0</v>
      </c>
      <c r="D241" s="11">
        <f t="shared" si="1"/>
        <v>103.2</v>
      </c>
      <c r="E241" s="24">
        <v>4.0</v>
      </c>
      <c r="F241" s="33">
        <f>Ocupacao_Calendario!B241*D241*31</f>
        <v>3167.208</v>
      </c>
      <c r="G241" s="33">
        <f>Ocupacao_Calendario!C241*D241*28</f>
        <v>2687.328</v>
      </c>
      <c r="H241" s="33">
        <f>Ocupacao_Calendario!D241*D241*31</f>
        <v>1471.632</v>
      </c>
      <c r="I241" s="33">
        <f>Ocupacao_Calendario!E241*D241*30</f>
        <v>2662.56</v>
      </c>
      <c r="J241" s="33">
        <f>Ocupacao_Calendario!F241*D241*31</f>
        <v>1599.6</v>
      </c>
      <c r="K241" s="33">
        <f>Ocupacao_Calendario!G241*D241*30</f>
        <v>2229.12</v>
      </c>
      <c r="L241" s="33">
        <f>Ocupacao_Calendario!H241*D241*31</f>
        <v>2399.4</v>
      </c>
      <c r="M241" s="33">
        <f>Ocupacao_Calendario!I241*D241*31</f>
        <v>2367.408</v>
      </c>
      <c r="N241" s="33">
        <f>Ocupacao_Calendario!J241*D241*30</f>
        <v>2383.92</v>
      </c>
      <c r="O241" s="33">
        <f>Ocupacao_Calendario!K241*D241*31</f>
        <v>2783.304</v>
      </c>
      <c r="P241" s="33">
        <f>Ocupacao_Calendario!L241*D241*31</f>
        <v>2975.256</v>
      </c>
      <c r="Q241" s="33">
        <f>Ocupacao_Calendario!M241*D241*31</f>
        <v>3007.248</v>
      </c>
      <c r="R241" s="33">
        <f t="shared" si="2"/>
        <v>29733.984</v>
      </c>
      <c r="S241" s="33">
        <f>IFS(E241=2,vacation_home_main_costs!$M$2,E241=3,vacation_home_main_costs!$M$3,E241=4,vacation_home_main_costs!$M$4,E241=5,vacation_home_main_costs!$M$5,E241=6,vacation_home_main_costs!$M$6)</f>
        <v>40660</v>
      </c>
      <c r="T241" s="33">
        <f t="shared" si="19"/>
        <v>-10926.016</v>
      </c>
      <c r="U241" s="41" t="str">
        <f t="shared" si="4"/>
        <v>Prejuizo</v>
      </c>
    </row>
    <row r="242" ht="12.75" customHeight="1">
      <c r="A242" s="8">
        <v>1.0772045E7</v>
      </c>
      <c r="B242" s="30" t="s">
        <v>286</v>
      </c>
      <c r="C242" s="11">
        <v>129.0</v>
      </c>
      <c r="D242" s="11">
        <f t="shared" si="1"/>
        <v>103.2</v>
      </c>
      <c r="E242" s="24">
        <v>4.0</v>
      </c>
      <c r="F242" s="33">
        <f>Ocupacao_Calendario!B242*D242*31</f>
        <v>2751.312</v>
      </c>
      <c r="G242" s="33">
        <f>Ocupacao_Calendario!C242*D242*28</f>
        <v>2080.512</v>
      </c>
      <c r="H242" s="33">
        <f>Ocupacao_Calendario!D242*D242*31</f>
        <v>2207.448</v>
      </c>
      <c r="I242" s="33">
        <f>Ocupacao_Calendario!E242*D242*30</f>
        <v>2600.64</v>
      </c>
      <c r="J242" s="33">
        <f>Ocupacao_Calendario!F242*D242*31</f>
        <v>1727.568</v>
      </c>
      <c r="K242" s="33">
        <f>Ocupacao_Calendario!G242*D242*30</f>
        <v>2755.44</v>
      </c>
      <c r="L242" s="33">
        <f>Ocupacao_Calendario!H242*D242*31</f>
        <v>3039.24</v>
      </c>
      <c r="M242" s="33">
        <f>Ocupacao_Calendario!I242*D242*31</f>
        <v>2911.272</v>
      </c>
      <c r="N242" s="33">
        <f>Ocupacao_Calendario!J242*D242*30</f>
        <v>2724.48</v>
      </c>
      <c r="O242" s="33">
        <f>Ocupacao_Calendario!K242*D242*31</f>
        <v>3199.2</v>
      </c>
      <c r="P242" s="33">
        <f>Ocupacao_Calendario!L242*D242*31</f>
        <v>3135.216</v>
      </c>
      <c r="Q242" s="33">
        <f>Ocupacao_Calendario!M242*D242*31</f>
        <v>2591.352</v>
      </c>
      <c r="R242" s="33">
        <f t="shared" si="2"/>
        <v>31723.68</v>
      </c>
      <c r="S242" s="33">
        <f>IFS(E242=2,vacation_home_main_costs!$M$2,E242=3,vacation_home_main_costs!$M$3,E242=4,vacation_home_main_costs!$M$4,E242=5,vacation_home_main_costs!$M$5,E242=6,vacation_home_main_costs!$M$6)</f>
        <v>40660</v>
      </c>
      <c r="T242" s="33">
        <f t="shared" si="19"/>
        <v>-8936.32</v>
      </c>
      <c r="U242" s="41" t="str">
        <f t="shared" si="4"/>
        <v>Prejuizo</v>
      </c>
    </row>
    <row r="243" ht="12.75" customHeight="1">
      <c r="A243" s="8">
        <v>1.6480744E7</v>
      </c>
      <c r="B243" s="30" t="s">
        <v>287</v>
      </c>
      <c r="C243" s="11">
        <v>278.0</v>
      </c>
      <c r="D243" s="11">
        <f t="shared" si="1"/>
        <v>222.4</v>
      </c>
      <c r="E243" s="24">
        <v>6.0</v>
      </c>
      <c r="F243" s="33">
        <f>Ocupacao_Calendario!B243*D243*31</f>
        <v>5653.408</v>
      </c>
      <c r="G243" s="33">
        <f>Ocupacao_Calendario!C243*D243*28</f>
        <v>5355.392</v>
      </c>
      <c r="H243" s="33">
        <f>Ocupacao_Calendario!D243*D243*31</f>
        <v>4343.472</v>
      </c>
      <c r="I243" s="33">
        <f>Ocupacao_Calendario!E243*D243*30</f>
        <v>4470.24</v>
      </c>
      <c r="J243" s="33">
        <f>Ocupacao_Calendario!F243*D243*31</f>
        <v>4550.304</v>
      </c>
      <c r="K243" s="33">
        <f>Ocupacao_Calendario!G243*D243*30</f>
        <v>5270.88</v>
      </c>
      <c r="L243" s="33">
        <f>Ocupacao_Calendario!H243*D243*31</f>
        <v>6687.568</v>
      </c>
      <c r="M243" s="33">
        <f>Ocupacao_Calendario!I243*D243*31</f>
        <v>4757.136</v>
      </c>
      <c r="N243" s="33">
        <f>Ocupacao_Calendario!J243*D243*30</f>
        <v>5938.08</v>
      </c>
      <c r="O243" s="33">
        <f>Ocupacao_Calendario!K243*D243*31</f>
        <v>5170.8</v>
      </c>
      <c r="P243" s="33">
        <f>Ocupacao_Calendario!L243*D243*31</f>
        <v>5101.856</v>
      </c>
      <c r="Q243" s="33">
        <f>Ocupacao_Calendario!M243*D243*31</f>
        <v>6756.512</v>
      </c>
      <c r="R243" s="33">
        <f t="shared" si="2"/>
        <v>64055.648</v>
      </c>
      <c r="S243" s="33">
        <f>IFS(E243=2,vacation_home_main_costs!$M$2,E243=3,vacation_home_main_costs!$M$3,E243=4,vacation_home_main_costs!$M$4,E243=5,vacation_home_main_costs!$M$5,E243=6,vacation_home_main_costs!$M$6)</f>
        <v>51900</v>
      </c>
      <c r="T243" s="33">
        <f t="shared" si="19"/>
        <v>12155.648</v>
      </c>
      <c r="U243" s="41" t="str">
        <f t="shared" si="4"/>
        <v>Lucro</v>
      </c>
    </row>
    <row r="244" ht="12.75" customHeight="1">
      <c r="A244" s="8">
        <v>2.0215417E7</v>
      </c>
      <c r="B244" s="30" t="s">
        <v>288</v>
      </c>
      <c r="C244" s="11">
        <v>150.0</v>
      </c>
      <c r="D244" s="11">
        <f t="shared" si="1"/>
        <v>120</v>
      </c>
      <c r="E244" s="24">
        <v>5.0</v>
      </c>
      <c r="F244" s="33">
        <f>Ocupacao_Calendario!B244*D244*31</f>
        <v>2976</v>
      </c>
      <c r="G244" s="33">
        <f>Ocupacao_Calendario!C244*D244*28</f>
        <v>3124.8</v>
      </c>
      <c r="H244" s="33">
        <f>Ocupacao_Calendario!D244*D244*31</f>
        <v>2604</v>
      </c>
      <c r="I244" s="33">
        <f>Ocupacao_Calendario!E244*D244*30</f>
        <v>1980</v>
      </c>
      <c r="J244" s="33">
        <f>Ocupacao_Calendario!F244*D244*31</f>
        <v>2232</v>
      </c>
      <c r="K244" s="33">
        <f>Ocupacao_Calendario!G244*D244*30</f>
        <v>2520</v>
      </c>
      <c r="L244" s="33">
        <f>Ocupacao_Calendario!H244*D244*31</f>
        <v>3571.2</v>
      </c>
      <c r="M244" s="33">
        <f>Ocupacao_Calendario!I244*D244*31</f>
        <v>3199.2</v>
      </c>
      <c r="N244" s="33">
        <f>Ocupacao_Calendario!J244*D244*30</f>
        <v>3024</v>
      </c>
      <c r="O244" s="33">
        <f>Ocupacao_Calendario!K244*D244*31</f>
        <v>3050.4</v>
      </c>
      <c r="P244" s="33">
        <f>Ocupacao_Calendario!L244*D244*31</f>
        <v>2752.8</v>
      </c>
      <c r="Q244" s="33">
        <f>Ocupacao_Calendario!M244*D244*31</f>
        <v>2938.8</v>
      </c>
      <c r="R244" s="33">
        <f t="shared" si="2"/>
        <v>33973.2</v>
      </c>
      <c r="S244" s="33">
        <f>IFS(E244=2,vacation_home_main_costs!$M$2,E244=3,vacation_home_main_costs!$M$3,E244=4,vacation_home_main_costs!$M$4,E244=5,vacation_home_main_costs!$M$5,E244=6,vacation_home_main_costs!$M$6)</f>
        <v>45400</v>
      </c>
      <c r="T244" s="33">
        <f t="shared" si="19"/>
        <v>-11426.8</v>
      </c>
      <c r="U244" s="41" t="str">
        <f t="shared" si="4"/>
        <v>Prejuizo</v>
      </c>
    </row>
    <row r="245" ht="12.75" customHeight="1">
      <c r="A245" s="8">
        <v>1.3399092E7</v>
      </c>
      <c r="B245" s="30" t="s">
        <v>289</v>
      </c>
      <c r="C245" s="11">
        <v>109.0</v>
      </c>
      <c r="D245" s="11">
        <f t="shared" si="1"/>
        <v>87.2</v>
      </c>
      <c r="E245" s="24">
        <v>4.0</v>
      </c>
      <c r="F245" s="33">
        <f>Ocupacao_Calendario!B245*D245*31</f>
        <v>2432.88</v>
      </c>
      <c r="G245" s="33">
        <f>Ocupacao_Calendario!C245*D245*28</f>
        <v>2026.528</v>
      </c>
      <c r="H245" s="33">
        <f>Ocupacao_Calendario!D245*D245*31</f>
        <v>1567.856</v>
      </c>
      <c r="I245" s="33">
        <f>Ocupacao_Calendario!E245*D245*30</f>
        <v>1857.36</v>
      </c>
      <c r="J245" s="33">
        <f>Ocupacao_Calendario!F245*D245*31</f>
        <v>2108.496</v>
      </c>
      <c r="K245" s="33">
        <f>Ocupacao_Calendario!G245*D245*30</f>
        <v>1935.84</v>
      </c>
      <c r="L245" s="33">
        <f>Ocupacao_Calendario!H245*D245*31</f>
        <v>2378.816</v>
      </c>
      <c r="M245" s="33">
        <f>Ocupacao_Calendario!I245*D245*31</f>
        <v>2216.624</v>
      </c>
      <c r="N245" s="33">
        <f>Ocupacao_Calendario!J245*D245*30</f>
        <v>2380.56</v>
      </c>
      <c r="O245" s="33">
        <f>Ocupacao_Calendario!K245*D245*31</f>
        <v>2297.72</v>
      </c>
      <c r="P245" s="33">
        <f>Ocupacao_Calendario!L245*D245*31</f>
        <v>2405.848</v>
      </c>
      <c r="Q245" s="33">
        <f>Ocupacao_Calendario!M245*D245*31</f>
        <v>2216.624</v>
      </c>
      <c r="R245" s="33">
        <f t="shared" si="2"/>
        <v>25825.152</v>
      </c>
      <c r="S245" s="33">
        <f>IFS(E245=2,vacation_home_main_costs!$M$2,E245=3,vacation_home_main_costs!$M$3,E245=4,vacation_home_main_costs!$M$4,E245=5,vacation_home_main_costs!$M$5,E245=6,vacation_home_main_costs!$M$6)</f>
        <v>40660</v>
      </c>
      <c r="T245" s="33">
        <f t="shared" si="19"/>
        <v>-14834.848</v>
      </c>
      <c r="U245" s="41" t="str">
        <f t="shared" si="4"/>
        <v>Prejuizo</v>
      </c>
    </row>
    <row r="246" ht="12.75" customHeight="1">
      <c r="A246" s="8">
        <v>1.3142447E7</v>
      </c>
      <c r="B246" s="30" t="s">
        <v>290</v>
      </c>
      <c r="C246" s="17">
        <v>219.0</v>
      </c>
      <c r="D246" s="11">
        <f t="shared" si="1"/>
        <v>175.2</v>
      </c>
      <c r="E246" s="24">
        <v>6.0</v>
      </c>
      <c r="F246" s="33">
        <f>Ocupacao_Calendario!B246*D246*31</f>
        <v>3747.528</v>
      </c>
      <c r="G246" s="33">
        <f>Ocupacao_Calendario!C246*D246*28</f>
        <v>3728.256</v>
      </c>
      <c r="H246" s="33">
        <f>Ocupacao_Calendario!D246*D246*31</f>
        <v>4073.4</v>
      </c>
      <c r="I246" s="33">
        <f>Ocupacao_Calendario!E246*D246*30</f>
        <v>4677.84</v>
      </c>
      <c r="J246" s="33">
        <f>Ocupacao_Calendario!F246*D246*31</f>
        <v>4236.336</v>
      </c>
      <c r="K246" s="33">
        <f>Ocupacao_Calendario!G246*D246*30</f>
        <v>5098.32</v>
      </c>
      <c r="L246" s="33">
        <f>Ocupacao_Calendario!H246*D246*31</f>
        <v>4453.584</v>
      </c>
      <c r="M246" s="33">
        <f>Ocupacao_Calendario!I246*D246*31</f>
        <v>4725.144</v>
      </c>
      <c r="N246" s="33">
        <f>Ocupacao_Calendario!J246*D246*30</f>
        <v>5098.32</v>
      </c>
      <c r="O246" s="33">
        <f>Ocupacao_Calendario!K246*D246*31</f>
        <v>4290.648</v>
      </c>
      <c r="P246" s="33">
        <f>Ocupacao_Calendario!L246*D246*31</f>
        <v>4290.648</v>
      </c>
      <c r="Q246" s="33">
        <f>Ocupacao_Calendario!M246*D246*31</f>
        <v>4833.768</v>
      </c>
      <c r="R246" s="33">
        <f t="shared" si="2"/>
        <v>53253.792</v>
      </c>
      <c r="S246" s="33">
        <f>IFS(E246=2,vacation_home_main_costs!$M$2,E246=3,vacation_home_main_costs!$M$3,E246=4,vacation_home_main_costs!$M$4,E246=5,vacation_home_main_costs!$M$5,E246=6,vacation_home_main_costs!$M$6)</f>
        <v>51900</v>
      </c>
      <c r="T246" s="33">
        <f t="shared" si="19"/>
        <v>1353.792</v>
      </c>
      <c r="U246" s="41" t="str">
        <f t="shared" si="4"/>
        <v>Lucro</v>
      </c>
    </row>
    <row r="247" ht="12.75" customHeight="1">
      <c r="A247" s="8">
        <v>2.0362503E7</v>
      </c>
      <c r="B247" s="30" t="s">
        <v>291</v>
      </c>
      <c r="C247" s="11">
        <v>135.0</v>
      </c>
      <c r="D247" s="11">
        <f t="shared" si="1"/>
        <v>108</v>
      </c>
      <c r="E247" s="24">
        <v>2.0</v>
      </c>
      <c r="F247" s="33">
        <f>Ocupacao_Calendario!B247*D247*31</f>
        <v>2946.24</v>
      </c>
      <c r="G247" s="33">
        <f>Ocupacao_Calendario!C247*D247*28</f>
        <v>2086.56</v>
      </c>
      <c r="H247" s="33">
        <f>Ocupacao_Calendario!D247*D247*31</f>
        <v>2678.4</v>
      </c>
      <c r="I247" s="33">
        <f>Ocupacao_Calendario!E247*D247*30</f>
        <v>2851.2</v>
      </c>
      <c r="J247" s="33">
        <f>Ocupacao_Calendario!F247*D247*31</f>
        <v>1674</v>
      </c>
      <c r="K247" s="33">
        <f>Ocupacao_Calendario!G247*D247*30</f>
        <v>2494.8</v>
      </c>
      <c r="L247" s="33">
        <f>Ocupacao_Calendario!H247*D247*31</f>
        <v>3113.64</v>
      </c>
      <c r="M247" s="33">
        <f>Ocupacao_Calendario!I247*D247*31</f>
        <v>2343.6</v>
      </c>
      <c r="N247" s="33">
        <f>Ocupacao_Calendario!J247*D247*30</f>
        <v>2883.6</v>
      </c>
      <c r="O247" s="33">
        <f>Ocupacao_Calendario!K247*D247*31</f>
        <v>3080.16</v>
      </c>
      <c r="P247" s="33">
        <f>Ocupacao_Calendario!L247*D247*31</f>
        <v>2477.52</v>
      </c>
      <c r="Q247" s="33">
        <f>Ocupacao_Calendario!M247*D247*31</f>
        <v>2845.8</v>
      </c>
      <c r="R247" s="33">
        <f t="shared" si="2"/>
        <v>31475.52</v>
      </c>
      <c r="S247" s="33">
        <f>IFS(E247=2,vacation_home_main_costs!$M$2,E247=3,vacation_home_main_costs!$M$3,E247=4,vacation_home_main_costs!$M$4,E247=5,vacation_home_main_costs!$M$5,E247=6,vacation_home_main_costs!$M$6)</f>
        <v>31100</v>
      </c>
      <c r="T247" s="33">
        <f t="shared" si="19"/>
        <v>375.52</v>
      </c>
      <c r="U247" s="41" t="str">
        <f t="shared" si="4"/>
        <v>Lucro</v>
      </c>
    </row>
    <row r="248" ht="12.75" customHeight="1">
      <c r="A248" s="8">
        <v>2.2562267E7</v>
      </c>
      <c r="B248" s="30" t="s">
        <v>292</v>
      </c>
      <c r="C248" s="11">
        <v>100.0</v>
      </c>
      <c r="D248" s="11">
        <f t="shared" si="1"/>
        <v>80</v>
      </c>
      <c r="E248" s="24">
        <v>4.0</v>
      </c>
      <c r="F248" s="33">
        <f>Ocupacao_Calendario!B248*D248*31</f>
        <v>1512.8</v>
      </c>
      <c r="G248" s="33">
        <f>Ocupacao_Calendario!C248*D248*28</f>
        <v>1545.6</v>
      </c>
      <c r="H248" s="33">
        <f>Ocupacao_Calendario!D248*D248*31</f>
        <v>1636.8</v>
      </c>
      <c r="I248" s="33">
        <f>Ocupacao_Calendario!E248*D248*30</f>
        <v>2184</v>
      </c>
      <c r="J248" s="33">
        <f>Ocupacao_Calendario!F248*D248*31</f>
        <v>1562.4</v>
      </c>
      <c r="K248" s="33">
        <f>Ocupacao_Calendario!G248*D248*30</f>
        <v>2376</v>
      </c>
      <c r="L248" s="33">
        <f>Ocupacao_Calendario!H248*D248*31</f>
        <v>1835.2</v>
      </c>
      <c r="M248" s="33">
        <f>Ocupacao_Calendario!I248*D248*31</f>
        <v>2182.4</v>
      </c>
      <c r="N248" s="33">
        <f>Ocupacao_Calendario!J248*D248*30</f>
        <v>1872</v>
      </c>
      <c r="O248" s="33">
        <f>Ocupacao_Calendario!K248*D248*31</f>
        <v>2033.6</v>
      </c>
      <c r="P248" s="33">
        <f>Ocupacao_Calendario!L248*D248*31</f>
        <v>2182.4</v>
      </c>
      <c r="Q248" s="33">
        <f>Ocupacao_Calendario!M248*D248*31</f>
        <v>2356</v>
      </c>
      <c r="R248" s="33">
        <f t="shared" si="2"/>
        <v>23279.2</v>
      </c>
      <c r="S248" s="33">
        <f>IFS(E248=2,vacation_home_main_costs!$M$2,E248=3,vacation_home_main_costs!$M$3,E248=4,vacation_home_main_costs!$M$4,E248=5,vacation_home_main_costs!$M$5,E248=6,vacation_home_main_costs!$M$6)</f>
        <v>40660</v>
      </c>
      <c r="T248" s="33">
        <f t="shared" si="19"/>
        <v>-17380.8</v>
      </c>
      <c r="U248" s="41" t="str">
        <f t="shared" si="4"/>
        <v>Prejuizo</v>
      </c>
    </row>
    <row r="249" ht="12.75" customHeight="1">
      <c r="A249" s="8">
        <v>1554966.0</v>
      </c>
      <c r="B249" s="30" t="s">
        <v>293</v>
      </c>
      <c r="C249" s="11">
        <v>125.0</v>
      </c>
      <c r="D249" s="11">
        <f t="shared" si="1"/>
        <v>100</v>
      </c>
      <c r="E249" s="24">
        <v>4.0</v>
      </c>
      <c r="F249" s="33">
        <f>Ocupacao_Calendario!B249*D249*31</f>
        <v>2511</v>
      </c>
      <c r="G249" s="33">
        <f>Ocupacao_Calendario!C249*D249*28</f>
        <v>2156</v>
      </c>
      <c r="H249" s="33">
        <f>Ocupacao_Calendario!D249*D249*31</f>
        <v>2666</v>
      </c>
      <c r="I249" s="33">
        <f>Ocupacao_Calendario!E249*D249*30</f>
        <v>2640</v>
      </c>
      <c r="J249" s="33">
        <f>Ocupacao_Calendario!F249*D249*31</f>
        <v>1519</v>
      </c>
      <c r="K249" s="33">
        <f>Ocupacao_Calendario!G249*D249*30</f>
        <v>2880</v>
      </c>
      <c r="L249" s="33">
        <f>Ocupacao_Calendario!H249*D249*31</f>
        <v>2542</v>
      </c>
      <c r="M249" s="33">
        <f>Ocupacao_Calendario!I249*D249*31</f>
        <v>2170</v>
      </c>
      <c r="N249" s="33">
        <f>Ocupacao_Calendario!J249*D249*30</f>
        <v>2910</v>
      </c>
      <c r="O249" s="33">
        <f>Ocupacao_Calendario!K249*D249*31</f>
        <v>2511</v>
      </c>
      <c r="P249" s="33">
        <f>Ocupacao_Calendario!L249*D249*31</f>
        <v>2201</v>
      </c>
      <c r="Q249" s="33">
        <f>Ocupacao_Calendario!M249*D249*31</f>
        <v>3038</v>
      </c>
      <c r="R249" s="33">
        <f t="shared" si="2"/>
        <v>29744</v>
      </c>
      <c r="S249" s="33">
        <f>IFS(E249=2,vacation_home_main_costs!$M$2,E249=3,vacation_home_main_costs!$M$3,E249=4,vacation_home_main_costs!$M$4,E249=5,vacation_home_main_costs!$M$5,E249=6,vacation_home_main_costs!$M$6)</f>
        <v>40660</v>
      </c>
      <c r="T249" s="33">
        <f t="shared" si="19"/>
        <v>-10916</v>
      </c>
      <c r="U249" s="41" t="str">
        <f t="shared" si="4"/>
        <v>Prejuizo</v>
      </c>
    </row>
    <row r="250" ht="12.75" customHeight="1">
      <c r="A250" s="8">
        <v>1.9055273E7</v>
      </c>
      <c r="B250" s="30" t="s">
        <v>294</v>
      </c>
      <c r="C250" s="11">
        <v>160.0</v>
      </c>
      <c r="D250" s="11">
        <f t="shared" si="1"/>
        <v>128</v>
      </c>
      <c r="E250" s="24">
        <v>5.0</v>
      </c>
      <c r="F250" s="33">
        <f>Ocupacao_Calendario!B250*D250*31</f>
        <v>3055.36</v>
      </c>
      <c r="G250" s="33">
        <f>Ocupacao_Calendario!C250*D250*28</f>
        <v>3476.48</v>
      </c>
      <c r="H250" s="33">
        <f>Ocupacao_Calendario!D250*D250*31</f>
        <v>1984</v>
      </c>
      <c r="I250" s="33">
        <f>Ocupacao_Calendario!E250*D250*30</f>
        <v>2688</v>
      </c>
      <c r="J250" s="33">
        <f>Ocupacao_Calendario!F250*D250*31</f>
        <v>1507.84</v>
      </c>
      <c r="K250" s="33">
        <f>Ocupacao_Calendario!G250*D250*30</f>
        <v>3072</v>
      </c>
      <c r="L250" s="33">
        <f>Ocupacao_Calendario!H250*D250*31</f>
        <v>3174.4</v>
      </c>
      <c r="M250" s="33">
        <f>Ocupacao_Calendario!I250*D250*31</f>
        <v>3293.44</v>
      </c>
      <c r="N250" s="33">
        <f>Ocupacao_Calendario!J250*D250*30</f>
        <v>3724.8</v>
      </c>
      <c r="O250" s="33">
        <f>Ocupacao_Calendario!K250*D250*31</f>
        <v>2896.64</v>
      </c>
      <c r="P250" s="33">
        <f>Ocupacao_Calendario!L250*D250*31</f>
        <v>3531.52</v>
      </c>
      <c r="Q250" s="33">
        <f>Ocupacao_Calendario!M250*D250*31</f>
        <v>3968</v>
      </c>
      <c r="R250" s="33">
        <f t="shared" si="2"/>
        <v>36372.48</v>
      </c>
      <c r="S250" s="33">
        <f>IFS(E250=2,vacation_home_main_costs!$M$2,E250=3,vacation_home_main_costs!$M$3,E250=4,vacation_home_main_costs!$M$4,E250=5,vacation_home_main_costs!$M$5,E250=6,vacation_home_main_costs!$M$6)</f>
        <v>45400</v>
      </c>
      <c r="T250" s="33">
        <f t="shared" si="19"/>
        <v>-9027.52</v>
      </c>
      <c r="U250" s="41" t="str">
        <f t="shared" si="4"/>
        <v>Prejuizo</v>
      </c>
    </row>
    <row r="251" ht="12.75" customHeight="1">
      <c r="A251" s="8">
        <v>2.1026548E7</v>
      </c>
      <c r="B251" s="30" t="s">
        <v>295</v>
      </c>
      <c r="C251" s="11">
        <v>149.0</v>
      </c>
      <c r="D251" s="11">
        <f t="shared" si="1"/>
        <v>119.2</v>
      </c>
      <c r="E251" s="24">
        <v>4.0</v>
      </c>
      <c r="F251" s="33">
        <f>Ocupacao_Calendario!B251*D251*31</f>
        <v>3473.488</v>
      </c>
      <c r="G251" s="33">
        <f>Ocupacao_Calendario!C251*D251*28</f>
        <v>2369.696</v>
      </c>
      <c r="H251" s="33">
        <f>Ocupacao_Calendario!D251*D251*31</f>
        <v>3067.016</v>
      </c>
      <c r="I251" s="33">
        <f>Ocupacao_Calendario!E251*D251*30</f>
        <v>2360.16</v>
      </c>
      <c r="J251" s="33">
        <f>Ocupacao_Calendario!F251*D251*31</f>
        <v>2217.12</v>
      </c>
      <c r="K251" s="33">
        <f>Ocupacao_Calendario!G251*D251*30</f>
        <v>2789.28</v>
      </c>
      <c r="L251" s="33">
        <f>Ocupacao_Calendario!H251*D251*31</f>
        <v>3658.248</v>
      </c>
      <c r="M251" s="33">
        <f>Ocupacao_Calendario!I251*D251*31</f>
        <v>2660.544</v>
      </c>
      <c r="N251" s="33">
        <f>Ocupacao_Calendario!J251*D251*30</f>
        <v>3146.88</v>
      </c>
      <c r="O251" s="33">
        <f>Ocupacao_Calendario!K251*D251*31</f>
        <v>2956.16</v>
      </c>
      <c r="P251" s="33">
        <f>Ocupacao_Calendario!L251*D251*31</f>
        <v>2993.112</v>
      </c>
      <c r="Q251" s="33">
        <f>Ocupacao_Calendario!M251*D251*31</f>
        <v>2919.208</v>
      </c>
      <c r="R251" s="33">
        <f t="shared" si="2"/>
        <v>34610.912</v>
      </c>
      <c r="S251" s="33">
        <f>IFS(E251=2,vacation_home_main_costs!$M$2,E251=3,vacation_home_main_costs!$M$3,E251=4,vacation_home_main_costs!$M$4,E251=5,vacation_home_main_costs!$M$5,E251=6,vacation_home_main_costs!$M$6)</f>
        <v>40660</v>
      </c>
      <c r="T251" s="33">
        <f t="shared" si="19"/>
        <v>-6049.088</v>
      </c>
      <c r="U251" s="41" t="str">
        <f t="shared" si="4"/>
        <v>Prejuizo</v>
      </c>
    </row>
    <row r="252" ht="12.75" customHeight="1">
      <c r="A252" s="8">
        <v>2.3204544E7</v>
      </c>
      <c r="B252" s="30" t="s">
        <v>296</v>
      </c>
      <c r="C252" s="11">
        <v>160.0</v>
      </c>
      <c r="D252" s="11">
        <f t="shared" si="1"/>
        <v>128</v>
      </c>
      <c r="E252" s="24">
        <v>7.0</v>
      </c>
      <c r="F252" s="33">
        <f>Ocupacao_Calendario!B252*D252*31</f>
        <v>2856.96</v>
      </c>
      <c r="G252" s="33">
        <f>Ocupacao_Calendario!C252*D252*28</f>
        <v>3548.16</v>
      </c>
      <c r="H252" s="33">
        <f>Ocupacao_Calendario!D252*D252*31</f>
        <v>3293.44</v>
      </c>
      <c r="I252" s="33">
        <f>Ocupacao_Calendario!E252*D252*30</f>
        <v>1843.2</v>
      </c>
      <c r="J252" s="33">
        <f>Ocupacao_Calendario!F252*D252*31</f>
        <v>2618.88</v>
      </c>
      <c r="K252" s="33">
        <f>Ocupacao_Calendario!G252*D252*30</f>
        <v>3340.8</v>
      </c>
      <c r="L252" s="33">
        <f>Ocupacao_Calendario!H252*D252*31</f>
        <v>3214.08</v>
      </c>
      <c r="M252" s="33">
        <f>Ocupacao_Calendario!I252*D252*31</f>
        <v>3968</v>
      </c>
      <c r="N252" s="33">
        <f>Ocupacao_Calendario!J252*D252*30</f>
        <v>3225.6</v>
      </c>
      <c r="O252" s="33">
        <f>Ocupacao_Calendario!K252*D252*31</f>
        <v>3253.76</v>
      </c>
      <c r="P252" s="33">
        <f>Ocupacao_Calendario!L252*D252*31</f>
        <v>3729.92</v>
      </c>
      <c r="Q252" s="33">
        <f>Ocupacao_Calendario!M252*D252*31</f>
        <v>2698.24</v>
      </c>
      <c r="R252" s="33">
        <f t="shared" si="2"/>
        <v>37591.04</v>
      </c>
      <c r="S252" s="37" t="str">
        <f>IFS(E252=2,vacation_home_main_costs!$M$2,E252=3,vacation_home_main_costs!$M$3,E252=4,vacation_home_main_costs!$M$4,E252=5,vacation_home_main_costs!$M$5,E252=6,vacation_home_main_costs!$M$6)</f>
        <v>#N/A</v>
      </c>
      <c r="T252" s="38" t="s">
        <v>55</v>
      </c>
      <c r="U252" s="41" t="str">
        <f t="shared" si="4"/>
        <v>Lucro</v>
      </c>
    </row>
    <row r="253" ht="12.75" customHeight="1">
      <c r="A253" s="8">
        <v>2.1765022E7</v>
      </c>
      <c r="B253" s="30" t="s">
        <v>297</v>
      </c>
      <c r="C253" s="11">
        <v>169.0</v>
      </c>
      <c r="D253" s="11">
        <f t="shared" si="1"/>
        <v>135.2</v>
      </c>
      <c r="E253" s="24">
        <v>4.0</v>
      </c>
      <c r="F253" s="33">
        <f>Ocupacao_Calendario!B253*D253*31</f>
        <v>4107.376</v>
      </c>
      <c r="G253" s="33">
        <f>Ocupacao_Calendario!C253*D253*28</f>
        <v>3596.32</v>
      </c>
      <c r="H253" s="33">
        <f>Ocupacao_Calendario!D253*D253*31</f>
        <v>2472.808</v>
      </c>
      <c r="I253" s="33">
        <f>Ocupacao_Calendario!E253*D253*30</f>
        <v>2839.2</v>
      </c>
      <c r="J253" s="33">
        <f>Ocupacao_Calendario!F253*D253*31</f>
        <v>2891.928</v>
      </c>
      <c r="K253" s="33">
        <f>Ocupacao_Calendario!G253*D253*30</f>
        <v>3690.96</v>
      </c>
      <c r="L253" s="33">
        <f>Ocupacao_Calendario!H253*D253*31</f>
        <v>4191.2</v>
      </c>
      <c r="M253" s="33">
        <f>Ocupacao_Calendario!I253*D253*31</f>
        <v>2975.752</v>
      </c>
      <c r="N253" s="33">
        <f>Ocupacao_Calendario!J253*D253*30</f>
        <v>3569.28</v>
      </c>
      <c r="O253" s="33">
        <f>Ocupacao_Calendario!K253*D253*31</f>
        <v>3813.992</v>
      </c>
      <c r="P253" s="33">
        <f>Ocupacao_Calendario!L253*D253*31</f>
        <v>3688.256</v>
      </c>
      <c r="Q253" s="33">
        <f>Ocupacao_Calendario!M253*D253*31</f>
        <v>3772.08</v>
      </c>
      <c r="R253" s="33">
        <f t="shared" si="2"/>
        <v>41609.152</v>
      </c>
      <c r="S253" s="33">
        <f>IFS(E253=2,vacation_home_main_costs!$M$2,E253=3,vacation_home_main_costs!$M$3,E253=4,vacation_home_main_costs!$M$4,E253=5,vacation_home_main_costs!$M$5,E253=6,vacation_home_main_costs!$M$6)</f>
        <v>40660</v>
      </c>
      <c r="T253" s="33">
        <f t="shared" ref="T253:T379" si="20">R253-S253</f>
        <v>949.152</v>
      </c>
      <c r="U253" s="41" t="str">
        <f t="shared" si="4"/>
        <v>Lucro</v>
      </c>
    </row>
    <row r="254" ht="12.75" customHeight="1">
      <c r="A254" s="8">
        <v>1.3061503E7</v>
      </c>
      <c r="B254" s="30" t="s">
        <v>298</v>
      </c>
      <c r="C254" s="11">
        <v>125.0</v>
      </c>
      <c r="D254" s="11">
        <f t="shared" si="1"/>
        <v>100</v>
      </c>
      <c r="E254" s="24">
        <v>4.0</v>
      </c>
      <c r="F254" s="33">
        <f>Ocupacao_Calendario!B254*D254*31</f>
        <v>2852</v>
      </c>
      <c r="G254" s="33">
        <f>Ocupacao_Calendario!C254*D254*28</f>
        <v>2072</v>
      </c>
      <c r="H254" s="33">
        <f>Ocupacao_Calendario!D254*D254*31</f>
        <v>2635</v>
      </c>
      <c r="I254" s="33">
        <f>Ocupacao_Calendario!E254*D254*30</f>
        <v>1350</v>
      </c>
      <c r="J254" s="33">
        <f>Ocupacao_Calendario!F254*D254*31</f>
        <v>1240</v>
      </c>
      <c r="K254" s="33">
        <f>Ocupacao_Calendario!G254*D254*30</f>
        <v>2520</v>
      </c>
      <c r="L254" s="33">
        <f>Ocupacao_Calendario!H254*D254*31</f>
        <v>2480</v>
      </c>
      <c r="M254" s="33">
        <f>Ocupacao_Calendario!I254*D254*31</f>
        <v>2976</v>
      </c>
      <c r="N254" s="33">
        <f>Ocupacao_Calendario!J254*D254*30</f>
        <v>2640</v>
      </c>
      <c r="O254" s="33">
        <f>Ocupacao_Calendario!K254*D254*31</f>
        <v>2759</v>
      </c>
      <c r="P254" s="33">
        <f>Ocupacao_Calendario!L254*D254*31</f>
        <v>2945</v>
      </c>
      <c r="Q254" s="33">
        <f>Ocupacao_Calendario!M254*D254*31</f>
        <v>2325</v>
      </c>
      <c r="R254" s="33">
        <f t="shared" si="2"/>
        <v>28794</v>
      </c>
      <c r="S254" s="33">
        <f>IFS(E254=2,vacation_home_main_costs!$M$2,E254=3,vacation_home_main_costs!$M$3,E254=4,vacation_home_main_costs!$M$4,E254=5,vacation_home_main_costs!$M$5,E254=6,vacation_home_main_costs!$M$6)</f>
        <v>40660</v>
      </c>
      <c r="T254" s="33">
        <f t="shared" si="20"/>
        <v>-11866</v>
      </c>
      <c r="U254" s="41" t="str">
        <f t="shared" si="4"/>
        <v>Prejuizo</v>
      </c>
    </row>
    <row r="255" ht="12.75" customHeight="1">
      <c r="A255" s="8">
        <v>4902174.0</v>
      </c>
      <c r="B255" s="30" t="s">
        <v>299</v>
      </c>
      <c r="C255" s="11">
        <v>70.0</v>
      </c>
      <c r="D255" s="11">
        <f t="shared" si="1"/>
        <v>56</v>
      </c>
      <c r="E255" s="24">
        <v>3.0</v>
      </c>
      <c r="F255" s="33">
        <f>Ocupacao_Calendario!B255*D255*31</f>
        <v>1597.12</v>
      </c>
      <c r="G255" s="33">
        <f>Ocupacao_Calendario!C255*D255*28</f>
        <v>1081.92</v>
      </c>
      <c r="H255" s="33">
        <f>Ocupacao_Calendario!D255*D255*31</f>
        <v>798.56</v>
      </c>
      <c r="I255" s="33">
        <f>Ocupacao_Calendario!E255*D255*30</f>
        <v>1293.6</v>
      </c>
      <c r="J255" s="33">
        <f>Ocupacao_Calendario!F255*D255*31</f>
        <v>850.64</v>
      </c>
      <c r="K255" s="33">
        <f>Ocupacao_Calendario!G255*D255*30</f>
        <v>1243.2</v>
      </c>
      <c r="L255" s="33">
        <f>Ocupacao_Calendario!H255*D255*31</f>
        <v>1388.8</v>
      </c>
      <c r="M255" s="33">
        <f>Ocupacao_Calendario!I255*D255*31</f>
        <v>1197.84</v>
      </c>
      <c r="N255" s="33">
        <f>Ocupacao_Calendario!J255*D255*30</f>
        <v>1461.6</v>
      </c>
      <c r="O255" s="33">
        <f>Ocupacao_Calendario!K255*D255*31</f>
        <v>1597.12</v>
      </c>
      <c r="P255" s="33">
        <f>Ocupacao_Calendario!L255*D255*31</f>
        <v>1614.48</v>
      </c>
      <c r="Q255" s="33">
        <f>Ocupacao_Calendario!M255*D255*31</f>
        <v>1284.64</v>
      </c>
      <c r="R255" s="33">
        <f t="shared" si="2"/>
        <v>15409.52</v>
      </c>
      <c r="S255" s="33">
        <f>IFS(E255=2,vacation_home_main_costs!$M$2,E255=3,vacation_home_main_costs!$M$3,E255=4,vacation_home_main_costs!$M$4,E255=5,vacation_home_main_costs!$M$5,E255=6,vacation_home_main_costs!$M$6)</f>
        <v>34800</v>
      </c>
      <c r="T255" s="33">
        <f t="shared" si="20"/>
        <v>-19390.48</v>
      </c>
      <c r="U255" s="41" t="str">
        <f t="shared" si="4"/>
        <v>Prejuizo</v>
      </c>
    </row>
    <row r="256" ht="12.75" customHeight="1">
      <c r="A256" s="8">
        <v>194227.0</v>
      </c>
      <c r="B256" s="30" t="s">
        <v>300</v>
      </c>
      <c r="C256" s="11">
        <v>79.0</v>
      </c>
      <c r="D256" s="11">
        <f t="shared" si="1"/>
        <v>63.2</v>
      </c>
      <c r="E256" s="24">
        <v>4.0</v>
      </c>
      <c r="F256" s="33">
        <f>Ocupacao_Calendario!B256*D256*31</f>
        <v>1391.032</v>
      </c>
      <c r="G256" s="33">
        <f>Ocupacao_Calendario!C256*D256*28</f>
        <v>1238.72</v>
      </c>
      <c r="H256" s="33">
        <f>Ocupacao_Calendario!D256*D256*31</f>
        <v>1097.152</v>
      </c>
      <c r="I256" s="33">
        <f>Ocupacao_Calendario!E256*D256*30</f>
        <v>1118.64</v>
      </c>
      <c r="J256" s="33">
        <f>Ocupacao_Calendario!F256*D256*31</f>
        <v>1488.992</v>
      </c>
      <c r="K256" s="33">
        <f>Ocupacao_Calendario!G256*D256*30</f>
        <v>1497.84</v>
      </c>
      <c r="L256" s="33">
        <f>Ocupacao_Calendario!H256*D256*31</f>
        <v>1645.728</v>
      </c>
      <c r="M256" s="33">
        <f>Ocupacao_Calendario!I256*D256*31</f>
        <v>1508.584</v>
      </c>
      <c r="N256" s="33">
        <f>Ocupacao_Calendario!J256*D256*30</f>
        <v>1497.84</v>
      </c>
      <c r="O256" s="33">
        <f>Ocupacao_Calendario!K256*D256*31</f>
        <v>1430.216</v>
      </c>
      <c r="P256" s="33">
        <f>Ocupacao_Calendario!L256*D256*31</f>
        <v>1939.608</v>
      </c>
      <c r="Q256" s="33">
        <f>Ocupacao_Calendario!M256*D256*31</f>
        <v>1939.608</v>
      </c>
      <c r="R256" s="33">
        <f t="shared" si="2"/>
        <v>17793.96</v>
      </c>
      <c r="S256" s="33">
        <f>IFS(E256=2,vacation_home_main_costs!$M$2,E256=3,vacation_home_main_costs!$M$3,E256=4,vacation_home_main_costs!$M$4,E256=5,vacation_home_main_costs!$M$5,E256=6,vacation_home_main_costs!$M$6)</f>
        <v>40660</v>
      </c>
      <c r="T256" s="33">
        <f t="shared" si="20"/>
        <v>-22866.04</v>
      </c>
      <c r="U256" s="41" t="str">
        <f t="shared" si="4"/>
        <v>Prejuizo</v>
      </c>
    </row>
    <row r="257" ht="12.75" customHeight="1">
      <c r="A257" s="8">
        <v>2.0484139E7</v>
      </c>
      <c r="B257" s="30" t="s">
        <v>301</v>
      </c>
      <c r="C257" s="11">
        <v>210.0</v>
      </c>
      <c r="D257" s="11">
        <f t="shared" si="1"/>
        <v>168</v>
      </c>
      <c r="E257" s="24">
        <v>5.0</v>
      </c>
      <c r="F257" s="33">
        <f>Ocupacao_Calendario!B257*D257*31</f>
        <v>5103.84</v>
      </c>
      <c r="G257" s="33">
        <f>Ocupacao_Calendario!C257*D257*28</f>
        <v>3339.84</v>
      </c>
      <c r="H257" s="33">
        <f>Ocupacao_Calendario!D257*D257*31</f>
        <v>2343.6</v>
      </c>
      <c r="I257" s="33">
        <f>Ocupacao_Calendario!E257*D257*30</f>
        <v>3628.8</v>
      </c>
      <c r="J257" s="33">
        <f>Ocupacao_Calendario!F257*D257*31</f>
        <v>4010.16</v>
      </c>
      <c r="K257" s="33">
        <f>Ocupacao_Calendario!G257*D257*30</f>
        <v>3578.4</v>
      </c>
      <c r="L257" s="33">
        <f>Ocupacao_Calendario!H257*D257*31</f>
        <v>4478.88</v>
      </c>
      <c r="M257" s="33">
        <f>Ocupacao_Calendario!I257*D257*31</f>
        <v>4999.68</v>
      </c>
      <c r="N257" s="33">
        <f>Ocupacao_Calendario!J257*D257*30</f>
        <v>4687.2</v>
      </c>
      <c r="O257" s="33">
        <f>Ocupacao_Calendario!K257*D257*31</f>
        <v>4739.28</v>
      </c>
      <c r="P257" s="33">
        <f>Ocupacao_Calendario!L257*D257*31</f>
        <v>4895.52</v>
      </c>
      <c r="Q257" s="33">
        <f>Ocupacao_Calendario!M257*D257*31</f>
        <v>4687.2</v>
      </c>
      <c r="R257" s="33">
        <f t="shared" si="2"/>
        <v>50492.4</v>
      </c>
      <c r="S257" s="33">
        <f>IFS(E257=2,vacation_home_main_costs!$M$2,E257=3,vacation_home_main_costs!$M$3,E257=4,vacation_home_main_costs!$M$4,E257=5,vacation_home_main_costs!$M$5,E257=6,vacation_home_main_costs!$M$6)</f>
        <v>45400</v>
      </c>
      <c r="T257" s="33">
        <f t="shared" si="20"/>
        <v>5092.4</v>
      </c>
      <c r="U257" s="41" t="str">
        <f t="shared" si="4"/>
        <v>Lucro</v>
      </c>
    </row>
    <row r="258" ht="12.75" customHeight="1">
      <c r="A258" s="8">
        <v>9877959.0</v>
      </c>
      <c r="B258" s="30" t="s">
        <v>302</v>
      </c>
      <c r="C258" s="11">
        <v>130.0</v>
      </c>
      <c r="D258" s="11">
        <f t="shared" si="1"/>
        <v>104</v>
      </c>
      <c r="E258" s="24">
        <v>4.0</v>
      </c>
      <c r="F258" s="33">
        <f>Ocupacao_Calendario!B258*D258*31</f>
        <v>3159.52</v>
      </c>
      <c r="G258" s="33">
        <f>Ocupacao_Calendario!C258*D258*28</f>
        <v>2504.32</v>
      </c>
      <c r="H258" s="33">
        <f>Ocupacao_Calendario!D258*D258*31</f>
        <v>1773.2</v>
      </c>
      <c r="I258" s="33">
        <f>Ocupacao_Calendario!E258*D258*30</f>
        <v>1965.6</v>
      </c>
      <c r="J258" s="33">
        <f>Ocupacao_Calendario!F258*D258*31</f>
        <v>1612</v>
      </c>
      <c r="K258" s="33">
        <f>Ocupacao_Calendario!G258*D258*30</f>
        <v>2433.6</v>
      </c>
      <c r="L258" s="33">
        <f>Ocupacao_Calendario!H258*D258*31</f>
        <v>3030.56</v>
      </c>
      <c r="M258" s="33">
        <f>Ocupacao_Calendario!I258*D258*31</f>
        <v>2998.32</v>
      </c>
      <c r="N258" s="33">
        <f>Ocupacao_Calendario!J258*D258*30</f>
        <v>3120</v>
      </c>
      <c r="O258" s="33">
        <f>Ocupacao_Calendario!K258*D258*31</f>
        <v>2514.72</v>
      </c>
      <c r="P258" s="33">
        <f>Ocupacao_Calendario!L258*D258*31</f>
        <v>2675.92</v>
      </c>
      <c r="Q258" s="33">
        <f>Ocupacao_Calendario!M258*D258*31</f>
        <v>3224</v>
      </c>
      <c r="R258" s="33">
        <f t="shared" si="2"/>
        <v>31011.76</v>
      </c>
      <c r="S258" s="33">
        <f>IFS(E258=2,vacation_home_main_costs!$M$2,E258=3,vacation_home_main_costs!$M$3,E258=4,vacation_home_main_costs!$M$4,E258=5,vacation_home_main_costs!$M$5,E258=6,vacation_home_main_costs!$M$6)</f>
        <v>40660</v>
      </c>
      <c r="T258" s="33">
        <f t="shared" si="20"/>
        <v>-9648.24</v>
      </c>
      <c r="U258" s="41" t="str">
        <f t="shared" si="4"/>
        <v>Prejuizo</v>
      </c>
    </row>
    <row r="259" ht="12.75" customHeight="1">
      <c r="A259" s="8">
        <v>1.7509155E7</v>
      </c>
      <c r="B259" s="30" t="s">
        <v>303</v>
      </c>
      <c r="C259" s="11">
        <v>212.0</v>
      </c>
      <c r="D259" s="11">
        <f t="shared" si="1"/>
        <v>169.6</v>
      </c>
      <c r="E259" s="24">
        <v>5.0</v>
      </c>
      <c r="F259" s="33">
        <f>Ocupacao_Calendario!B259*D259*31</f>
        <v>4311.232</v>
      </c>
      <c r="G259" s="33">
        <f>Ocupacao_Calendario!C259*D259*28</f>
        <v>3371.648</v>
      </c>
      <c r="H259" s="33">
        <f>Ocupacao_Calendario!D259*D259*31</f>
        <v>3785.472</v>
      </c>
      <c r="I259" s="33">
        <f>Ocupacao_Calendario!E259*D259*30</f>
        <v>3561.6</v>
      </c>
      <c r="J259" s="33">
        <f>Ocupacao_Calendario!F259*D259*31</f>
        <v>3838.048</v>
      </c>
      <c r="K259" s="33">
        <f>Ocupacao_Calendario!G259*D259*30</f>
        <v>3561.6</v>
      </c>
      <c r="L259" s="33">
        <f>Ocupacao_Calendario!H259*D259*31</f>
        <v>4048.352</v>
      </c>
      <c r="M259" s="33">
        <f>Ocupacao_Calendario!I259*D259*31</f>
        <v>3995.776</v>
      </c>
      <c r="N259" s="33">
        <f>Ocupacao_Calendario!J259*D259*30</f>
        <v>4324.8</v>
      </c>
      <c r="O259" s="33">
        <f>Ocupacao_Calendario!K259*D259*31</f>
        <v>5047.296</v>
      </c>
      <c r="P259" s="33">
        <f>Ocupacao_Calendario!L259*D259*31</f>
        <v>4574.112</v>
      </c>
      <c r="Q259" s="33">
        <f>Ocupacao_Calendario!M259*D259*31</f>
        <v>4731.84</v>
      </c>
      <c r="R259" s="33">
        <f t="shared" si="2"/>
        <v>49151.776</v>
      </c>
      <c r="S259" s="33">
        <f>IFS(E259=2,vacation_home_main_costs!$M$2,E259=3,vacation_home_main_costs!$M$3,E259=4,vacation_home_main_costs!$M$4,E259=5,vacation_home_main_costs!$M$5,E259=6,vacation_home_main_costs!$M$6)</f>
        <v>45400</v>
      </c>
      <c r="T259" s="33">
        <f t="shared" si="20"/>
        <v>3751.776</v>
      </c>
      <c r="U259" s="41" t="str">
        <f t="shared" si="4"/>
        <v>Lucro</v>
      </c>
    </row>
    <row r="260" ht="12.75" customHeight="1">
      <c r="A260" s="8">
        <v>2215648.0</v>
      </c>
      <c r="B260" s="30" t="s">
        <v>304</v>
      </c>
      <c r="C260" s="11">
        <v>85.0</v>
      </c>
      <c r="D260" s="11">
        <f t="shared" si="1"/>
        <v>68</v>
      </c>
      <c r="E260" s="24">
        <v>4.0</v>
      </c>
      <c r="F260" s="33">
        <f>Ocupacao_Calendario!B260*D260*31</f>
        <v>2086.92</v>
      </c>
      <c r="G260" s="33">
        <f>Ocupacao_Calendario!C260*D260*28</f>
        <v>1904</v>
      </c>
      <c r="H260" s="33">
        <f>Ocupacao_Calendario!D260*D260*31</f>
        <v>885.36</v>
      </c>
      <c r="I260" s="33">
        <f>Ocupacao_Calendario!E260*D260*30</f>
        <v>1856.4</v>
      </c>
      <c r="J260" s="33">
        <f>Ocupacao_Calendario!F260*D260*31</f>
        <v>927.52</v>
      </c>
      <c r="K260" s="33">
        <f>Ocupacao_Calendario!G260*D260*30</f>
        <v>1632</v>
      </c>
      <c r="L260" s="33">
        <f>Ocupacao_Calendario!H260*D260*31</f>
        <v>1897.2</v>
      </c>
      <c r="M260" s="33">
        <f>Ocupacao_Calendario!I260*D260*31</f>
        <v>1876.12</v>
      </c>
      <c r="N260" s="33">
        <f>Ocupacao_Calendario!J260*D260*30</f>
        <v>1856.4</v>
      </c>
      <c r="O260" s="33">
        <f>Ocupacao_Calendario!K260*D260*31</f>
        <v>2065.84</v>
      </c>
      <c r="P260" s="33">
        <f>Ocupacao_Calendario!L260*D260*31</f>
        <v>1496.68</v>
      </c>
      <c r="Q260" s="33">
        <f>Ocupacao_Calendario!M260*D260*31</f>
        <v>2002.6</v>
      </c>
      <c r="R260" s="33">
        <f t="shared" si="2"/>
        <v>20487.04</v>
      </c>
      <c r="S260" s="33">
        <f>IFS(E260=2,vacation_home_main_costs!$M$2,E260=3,vacation_home_main_costs!$M$3,E260=4,vacation_home_main_costs!$M$4,E260=5,vacation_home_main_costs!$M$5,E260=6,vacation_home_main_costs!$M$6)</f>
        <v>40660</v>
      </c>
      <c r="T260" s="33">
        <f t="shared" si="20"/>
        <v>-20172.96</v>
      </c>
      <c r="U260" s="41" t="str">
        <f t="shared" si="4"/>
        <v>Prejuizo</v>
      </c>
    </row>
    <row r="261" ht="12.75" customHeight="1">
      <c r="A261" s="8">
        <v>1.8159536E7</v>
      </c>
      <c r="B261" s="30" t="s">
        <v>305</v>
      </c>
      <c r="C261" s="11">
        <v>133.0</v>
      </c>
      <c r="D261" s="11">
        <f t="shared" si="1"/>
        <v>106.4</v>
      </c>
      <c r="E261" s="24">
        <v>5.0</v>
      </c>
      <c r="F261" s="33">
        <f>Ocupacao_Calendario!B261*D261*31</f>
        <v>3199.448</v>
      </c>
      <c r="G261" s="33">
        <f>Ocupacao_Calendario!C261*D261*28</f>
        <v>2174.816</v>
      </c>
      <c r="H261" s="33">
        <f>Ocupacao_Calendario!D261*D261*31</f>
        <v>1583.232</v>
      </c>
      <c r="I261" s="33">
        <f>Ocupacao_Calendario!E261*D261*30</f>
        <v>2585.52</v>
      </c>
      <c r="J261" s="33">
        <f>Ocupacao_Calendario!F261*D261*31</f>
        <v>2473.8</v>
      </c>
      <c r="K261" s="33">
        <f>Ocupacao_Calendario!G261*D261*30</f>
        <v>3160.08</v>
      </c>
      <c r="L261" s="33">
        <f>Ocupacao_Calendario!H261*D261*31</f>
        <v>2869.608</v>
      </c>
      <c r="M261" s="33">
        <f>Ocupacao_Calendario!I261*D261*31</f>
        <v>3232.432</v>
      </c>
      <c r="N261" s="33">
        <f>Ocupacao_Calendario!J261*D261*30</f>
        <v>3000.48</v>
      </c>
      <c r="O261" s="33">
        <f>Ocupacao_Calendario!K261*D261*31</f>
        <v>3100.496</v>
      </c>
      <c r="P261" s="33">
        <f>Ocupacao_Calendario!L261*D261*31</f>
        <v>2737.672</v>
      </c>
      <c r="Q261" s="33">
        <f>Ocupacao_Calendario!M261*D261*31</f>
        <v>3265.416</v>
      </c>
      <c r="R261" s="33">
        <f t="shared" si="2"/>
        <v>33383</v>
      </c>
      <c r="S261" s="33">
        <f>IFS(E261=2,vacation_home_main_costs!$M$2,E261=3,vacation_home_main_costs!$M$3,E261=4,vacation_home_main_costs!$M$4,E261=5,vacation_home_main_costs!$M$5,E261=6,vacation_home_main_costs!$M$6)</f>
        <v>45400</v>
      </c>
      <c r="T261" s="33">
        <f t="shared" si="20"/>
        <v>-12017</v>
      </c>
      <c r="U261" s="41" t="str">
        <f t="shared" si="4"/>
        <v>Prejuizo</v>
      </c>
    </row>
    <row r="262" ht="12.75" customHeight="1">
      <c r="A262" s="8">
        <v>1.236756E7</v>
      </c>
      <c r="B262" s="30" t="s">
        <v>306</v>
      </c>
      <c r="C262" s="11">
        <v>155.0</v>
      </c>
      <c r="D262" s="11">
        <f t="shared" si="1"/>
        <v>124</v>
      </c>
      <c r="E262" s="24">
        <v>5.0</v>
      </c>
      <c r="F262" s="33">
        <f>Ocupacao_Calendario!B262*D262*31</f>
        <v>2652.36</v>
      </c>
      <c r="G262" s="33">
        <f>Ocupacao_Calendario!C262*D262*28</f>
        <v>2673.44</v>
      </c>
      <c r="H262" s="33">
        <f>Ocupacao_Calendario!D262*D262*31</f>
        <v>1768.24</v>
      </c>
      <c r="I262" s="33">
        <f>Ocupacao_Calendario!E262*D262*30</f>
        <v>2976</v>
      </c>
      <c r="J262" s="33">
        <f>Ocupacao_Calendario!F262*D262*31</f>
        <v>1768.24</v>
      </c>
      <c r="K262" s="33">
        <f>Ocupacao_Calendario!G262*D262*30</f>
        <v>3162</v>
      </c>
      <c r="L262" s="33">
        <f>Ocupacao_Calendario!H262*D262*31</f>
        <v>2998.32</v>
      </c>
      <c r="M262" s="33">
        <f>Ocupacao_Calendario!I262*D262*31</f>
        <v>2729.24</v>
      </c>
      <c r="N262" s="33">
        <f>Ocupacao_Calendario!J262*D262*30</f>
        <v>3682.8</v>
      </c>
      <c r="O262" s="33">
        <f>Ocupacao_Calendario!K262*D262*31</f>
        <v>2844.56</v>
      </c>
      <c r="P262" s="33">
        <f>Ocupacao_Calendario!L262*D262*31</f>
        <v>2767.68</v>
      </c>
      <c r="Q262" s="33">
        <f>Ocupacao_Calendario!M262*D262*31</f>
        <v>3536.48</v>
      </c>
      <c r="R262" s="33">
        <f t="shared" si="2"/>
        <v>33559.36</v>
      </c>
      <c r="S262" s="33">
        <f>IFS(E262=2,vacation_home_main_costs!$M$2,E262=3,vacation_home_main_costs!$M$3,E262=4,vacation_home_main_costs!$M$4,E262=5,vacation_home_main_costs!$M$5,E262=6,vacation_home_main_costs!$M$6)</f>
        <v>45400</v>
      </c>
      <c r="T262" s="33">
        <f t="shared" si="20"/>
        <v>-11840.64</v>
      </c>
      <c r="U262" s="41" t="str">
        <f t="shared" si="4"/>
        <v>Prejuizo</v>
      </c>
    </row>
    <row r="263" ht="12.75" customHeight="1">
      <c r="A263" s="8">
        <v>1.7381315E7</v>
      </c>
      <c r="B263" s="30" t="s">
        <v>307</v>
      </c>
      <c r="C263" s="11">
        <v>177.0</v>
      </c>
      <c r="D263" s="11">
        <f t="shared" si="1"/>
        <v>141.6</v>
      </c>
      <c r="E263" s="24">
        <v>4.0</v>
      </c>
      <c r="F263" s="33">
        <f>Ocupacao_Calendario!B263*D263*31</f>
        <v>3950.64</v>
      </c>
      <c r="G263" s="33">
        <f>Ocupacao_Calendario!C263*D263*28</f>
        <v>3687.264</v>
      </c>
      <c r="H263" s="33">
        <f>Ocupacao_Calendario!D263*D263*31</f>
        <v>2326.488</v>
      </c>
      <c r="I263" s="33">
        <f>Ocupacao_Calendario!E263*D263*30</f>
        <v>3313.44</v>
      </c>
      <c r="J263" s="33">
        <f>Ocupacao_Calendario!F263*D263*31</f>
        <v>2238.696</v>
      </c>
      <c r="K263" s="33">
        <f>Ocupacao_Calendario!G263*D263*30</f>
        <v>3950.64</v>
      </c>
      <c r="L263" s="33">
        <f>Ocupacao_Calendario!H263*D263*31</f>
        <v>3599.472</v>
      </c>
      <c r="M263" s="33">
        <f>Ocupacao_Calendario!I263*D263*31</f>
        <v>4170.12</v>
      </c>
      <c r="N263" s="33">
        <f>Ocupacao_Calendario!J263*D263*30</f>
        <v>3483.36</v>
      </c>
      <c r="O263" s="33">
        <f>Ocupacao_Calendario!K263*D263*31</f>
        <v>4214.016</v>
      </c>
      <c r="P263" s="33">
        <f>Ocupacao_Calendario!L263*D263*31</f>
        <v>4389.6</v>
      </c>
      <c r="Q263" s="33">
        <f>Ocupacao_Calendario!M263*D263*31</f>
        <v>3731.16</v>
      </c>
      <c r="R263" s="33">
        <f t="shared" si="2"/>
        <v>43054.896</v>
      </c>
      <c r="S263" s="33">
        <f>IFS(E263=2,vacation_home_main_costs!$M$2,E263=3,vacation_home_main_costs!$M$3,E263=4,vacation_home_main_costs!$M$4,E263=5,vacation_home_main_costs!$M$5,E263=6,vacation_home_main_costs!$M$6)</f>
        <v>40660</v>
      </c>
      <c r="T263" s="33">
        <f t="shared" si="20"/>
        <v>2394.896</v>
      </c>
      <c r="U263" s="41" t="str">
        <f t="shared" si="4"/>
        <v>Lucro</v>
      </c>
    </row>
    <row r="264" ht="12.75" customHeight="1">
      <c r="A264" s="8">
        <v>2044949.0</v>
      </c>
      <c r="B264" s="30" t="s">
        <v>308</v>
      </c>
      <c r="C264" s="11">
        <v>125.0</v>
      </c>
      <c r="D264" s="11">
        <f t="shared" si="1"/>
        <v>100</v>
      </c>
      <c r="E264" s="24">
        <v>4.0</v>
      </c>
      <c r="F264" s="33">
        <f>Ocupacao_Calendario!B264*D264*31</f>
        <v>2139</v>
      </c>
      <c r="G264" s="33">
        <f>Ocupacao_Calendario!C264*D264*28</f>
        <v>2408</v>
      </c>
      <c r="H264" s="33">
        <f>Ocupacao_Calendario!D264*D264*31</f>
        <v>1984</v>
      </c>
      <c r="I264" s="33">
        <f>Ocupacao_Calendario!E264*D264*30</f>
        <v>2220</v>
      </c>
      <c r="J264" s="33">
        <f>Ocupacao_Calendario!F264*D264*31</f>
        <v>2294</v>
      </c>
      <c r="K264" s="33">
        <f>Ocupacao_Calendario!G264*D264*30</f>
        <v>2160</v>
      </c>
      <c r="L264" s="33">
        <f>Ocupacao_Calendario!H264*D264*31</f>
        <v>2387</v>
      </c>
      <c r="M264" s="33">
        <f>Ocupacao_Calendario!I264*D264*31</f>
        <v>3038</v>
      </c>
      <c r="N264" s="33">
        <f>Ocupacao_Calendario!J264*D264*30</f>
        <v>2400</v>
      </c>
      <c r="O264" s="33">
        <f>Ocupacao_Calendario!K264*D264*31</f>
        <v>2480</v>
      </c>
      <c r="P264" s="33">
        <f>Ocupacao_Calendario!L264*D264*31</f>
        <v>2325</v>
      </c>
      <c r="Q264" s="33">
        <f>Ocupacao_Calendario!M264*D264*31</f>
        <v>2418</v>
      </c>
      <c r="R264" s="33">
        <f t="shared" si="2"/>
        <v>28253</v>
      </c>
      <c r="S264" s="33">
        <f>IFS(E264=2,vacation_home_main_costs!$M$2,E264=3,vacation_home_main_costs!$M$3,E264=4,vacation_home_main_costs!$M$4,E264=5,vacation_home_main_costs!$M$5,E264=6,vacation_home_main_costs!$M$6)</f>
        <v>40660</v>
      </c>
      <c r="T264" s="33">
        <f t="shared" si="20"/>
        <v>-12407</v>
      </c>
      <c r="U264" s="41" t="str">
        <f t="shared" si="4"/>
        <v>Prejuizo</v>
      </c>
    </row>
    <row r="265" ht="12.75" customHeight="1">
      <c r="A265" s="8">
        <v>2.0415441E7</v>
      </c>
      <c r="B265" s="30" t="s">
        <v>309</v>
      </c>
      <c r="C265" s="11">
        <v>80.0</v>
      </c>
      <c r="D265" s="11">
        <f t="shared" si="1"/>
        <v>64</v>
      </c>
      <c r="E265" s="24">
        <v>4.0</v>
      </c>
      <c r="F265" s="33">
        <f>Ocupacao_Calendario!B265*D265*31</f>
        <v>1388.8</v>
      </c>
      <c r="G265" s="33">
        <f>Ocupacao_Calendario!C265*D265*28</f>
        <v>1666.56</v>
      </c>
      <c r="H265" s="33">
        <f>Ocupacao_Calendario!D265*D265*31</f>
        <v>1607.04</v>
      </c>
      <c r="I265" s="33">
        <f>Ocupacao_Calendario!E265*D265*30</f>
        <v>1305.6</v>
      </c>
      <c r="J265" s="33">
        <f>Ocupacao_Calendario!F265*D265*31</f>
        <v>1646.72</v>
      </c>
      <c r="K265" s="33">
        <f>Ocupacao_Calendario!G265*D265*30</f>
        <v>1766.4</v>
      </c>
      <c r="L265" s="33">
        <f>Ocupacao_Calendario!H265*D265*31</f>
        <v>1666.56</v>
      </c>
      <c r="M265" s="33">
        <f>Ocupacao_Calendario!I265*D265*31</f>
        <v>1607.04</v>
      </c>
      <c r="N265" s="33">
        <f>Ocupacao_Calendario!J265*D265*30</f>
        <v>1766.4</v>
      </c>
      <c r="O265" s="33">
        <f>Ocupacao_Calendario!K265*D265*31</f>
        <v>1785.6</v>
      </c>
      <c r="P265" s="33">
        <f>Ocupacao_Calendario!L265*D265*31</f>
        <v>1765.76</v>
      </c>
      <c r="Q265" s="33">
        <f>Ocupacao_Calendario!M265*D265*31</f>
        <v>1666.56</v>
      </c>
      <c r="R265" s="33">
        <f t="shared" si="2"/>
        <v>19639.04</v>
      </c>
      <c r="S265" s="33">
        <f>IFS(E265=2,vacation_home_main_costs!$M$2,E265=3,vacation_home_main_costs!$M$3,E265=4,vacation_home_main_costs!$M$4,E265=5,vacation_home_main_costs!$M$5,E265=6,vacation_home_main_costs!$M$6)</f>
        <v>40660</v>
      </c>
      <c r="T265" s="33">
        <f t="shared" si="20"/>
        <v>-21020.96</v>
      </c>
      <c r="U265" s="41" t="str">
        <f t="shared" si="4"/>
        <v>Prejuizo</v>
      </c>
    </row>
    <row r="266" ht="12.75" customHeight="1">
      <c r="A266" s="8">
        <v>2.4117198E7</v>
      </c>
      <c r="B266" s="30" t="s">
        <v>310</v>
      </c>
      <c r="C266" s="11">
        <v>190.0</v>
      </c>
      <c r="D266" s="11">
        <f t="shared" si="1"/>
        <v>152</v>
      </c>
      <c r="E266" s="24">
        <v>5.0</v>
      </c>
      <c r="F266" s="33">
        <f>Ocupacao_Calendario!B266*D266*31</f>
        <v>3251.28</v>
      </c>
      <c r="G266" s="33">
        <f>Ocupacao_Calendario!C266*D266*28</f>
        <v>3532.48</v>
      </c>
      <c r="H266" s="33">
        <f>Ocupacao_Calendario!D266*D266*31</f>
        <v>3015.68</v>
      </c>
      <c r="I266" s="33">
        <f>Ocupacao_Calendario!E266*D266*30</f>
        <v>3009.6</v>
      </c>
      <c r="J266" s="33">
        <f>Ocupacao_Calendario!F266*D266*31</f>
        <v>2167.52</v>
      </c>
      <c r="K266" s="33">
        <f>Ocupacao_Calendario!G266*D266*30</f>
        <v>3146.4</v>
      </c>
      <c r="L266" s="33">
        <f>Ocupacao_Calendario!H266*D266*31</f>
        <v>3298.4</v>
      </c>
      <c r="M266" s="33">
        <f>Ocupacao_Calendario!I266*D266*31</f>
        <v>3298.4</v>
      </c>
      <c r="N266" s="33">
        <f>Ocupacao_Calendario!J266*D266*30</f>
        <v>3511.2</v>
      </c>
      <c r="O266" s="33">
        <f>Ocupacao_Calendario!K266*D266*31</f>
        <v>4382.16</v>
      </c>
      <c r="P266" s="33">
        <f>Ocupacao_Calendario!L266*D266*31</f>
        <v>4429.28</v>
      </c>
      <c r="Q266" s="33">
        <f>Ocupacao_Calendario!M266*D266*31</f>
        <v>3628.24</v>
      </c>
      <c r="R266" s="33">
        <f t="shared" si="2"/>
        <v>40670.64</v>
      </c>
      <c r="S266" s="33">
        <f>IFS(E266=2,vacation_home_main_costs!$M$2,E266=3,vacation_home_main_costs!$M$3,E266=4,vacation_home_main_costs!$M$4,E266=5,vacation_home_main_costs!$M$5,E266=6,vacation_home_main_costs!$M$6)</f>
        <v>45400</v>
      </c>
      <c r="T266" s="33">
        <f t="shared" si="20"/>
        <v>-4729.36</v>
      </c>
      <c r="U266" s="41" t="str">
        <f t="shared" si="4"/>
        <v>Prejuizo</v>
      </c>
    </row>
    <row r="267" ht="12.75" customHeight="1">
      <c r="A267" s="8">
        <v>2.3189746E7</v>
      </c>
      <c r="B267" s="30" t="s">
        <v>311</v>
      </c>
      <c r="C267" s="11">
        <v>89.0</v>
      </c>
      <c r="D267" s="11">
        <f t="shared" si="1"/>
        <v>71.2</v>
      </c>
      <c r="E267" s="24">
        <v>3.0</v>
      </c>
      <c r="F267" s="33">
        <f>Ocupacao_Calendario!B267*D267*31</f>
        <v>2185.128</v>
      </c>
      <c r="G267" s="33">
        <f>Ocupacao_Calendario!C267*D267*28</f>
        <v>1953.728</v>
      </c>
      <c r="H267" s="33">
        <f>Ocupacao_Calendario!D267*D267*31</f>
        <v>927.024</v>
      </c>
      <c r="I267" s="33">
        <f>Ocupacao_Calendario!E267*D267*30</f>
        <v>1858.32</v>
      </c>
      <c r="J267" s="33">
        <f>Ocupacao_Calendario!F267*D267*31</f>
        <v>1743.688</v>
      </c>
      <c r="K267" s="33">
        <f>Ocupacao_Calendario!G267*D267*30</f>
        <v>1708.8</v>
      </c>
      <c r="L267" s="33">
        <f>Ocupacao_Calendario!H267*D267*31</f>
        <v>1942.336</v>
      </c>
      <c r="M267" s="33">
        <f>Ocupacao_Calendario!I267*D267*31</f>
        <v>1655.4</v>
      </c>
      <c r="N267" s="33">
        <f>Ocupacao_Calendario!J267*D267*30</f>
        <v>2071.92</v>
      </c>
      <c r="O267" s="33">
        <f>Ocupacao_Calendario!K267*D267*31</f>
        <v>2074.768</v>
      </c>
      <c r="P267" s="33">
        <f>Ocupacao_Calendario!L267*D267*31</f>
        <v>1898.192</v>
      </c>
      <c r="Q267" s="33">
        <f>Ocupacao_Calendario!M267*D267*31</f>
        <v>1611.256</v>
      </c>
      <c r="R267" s="33">
        <f t="shared" si="2"/>
        <v>21630.56</v>
      </c>
      <c r="S267" s="33">
        <f>IFS(E267=2,vacation_home_main_costs!$M$2,E267=3,vacation_home_main_costs!$M$3,E267=4,vacation_home_main_costs!$M$4,E267=5,vacation_home_main_costs!$M$5,E267=6,vacation_home_main_costs!$M$6)</f>
        <v>34800</v>
      </c>
      <c r="T267" s="33">
        <f t="shared" si="20"/>
        <v>-13169.44</v>
      </c>
      <c r="U267" s="41" t="str">
        <f t="shared" si="4"/>
        <v>Prejuizo</v>
      </c>
    </row>
    <row r="268" ht="12.75" customHeight="1">
      <c r="A268" s="8">
        <v>2.1698506E7</v>
      </c>
      <c r="B268" s="30" t="s">
        <v>312</v>
      </c>
      <c r="C268" s="11">
        <v>149.0</v>
      </c>
      <c r="D268" s="11">
        <f t="shared" si="1"/>
        <v>119.2</v>
      </c>
      <c r="E268" s="24">
        <v>4.0</v>
      </c>
      <c r="F268" s="33">
        <f>Ocupacao_Calendario!B268*D268*31</f>
        <v>2401.88</v>
      </c>
      <c r="G268" s="33">
        <f>Ocupacao_Calendario!C268*D268*28</f>
        <v>2903.712</v>
      </c>
      <c r="H268" s="33">
        <f>Ocupacao_Calendario!D268*D268*31</f>
        <v>1995.408</v>
      </c>
      <c r="I268" s="33">
        <f>Ocupacao_Calendario!E268*D268*30</f>
        <v>1966.8</v>
      </c>
      <c r="J268" s="33">
        <f>Ocupacao_Calendario!F268*D268*31</f>
        <v>2734.448</v>
      </c>
      <c r="K268" s="33">
        <f>Ocupacao_Calendario!G268*D268*30</f>
        <v>2503.2</v>
      </c>
      <c r="L268" s="33">
        <f>Ocupacao_Calendario!H268*D268*31</f>
        <v>2919.208</v>
      </c>
      <c r="M268" s="33">
        <f>Ocupacao_Calendario!I268*D268*31</f>
        <v>2771.4</v>
      </c>
      <c r="N268" s="33">
        <f>Ocupacao_Calendario!J268*D268*30</f>
        <v>3111.12</v>
      </c>
      <c r="O268" s="33">
        <f>Ocupacao_Calendario!K268*D268*31</f>
        <v>3510.44</v>
      </c>
      <c r="P268" s="33">
        <f>Ocupacao_Calendario!L268*D268*31</f>
        <v>2623.592</v>
      </c>
      <c r="Q268" s="33">
        <f>Ocupacao_Calendario!M268*D268*31</f>
        <v>2660.544</v>
      </c>
      <c r="R268" s="33">
        <f t="shared" si="2"/>
        <v>32101.752</v>
      </c>
      <c r="S268" s="33">
        <f>IFS(E268=2,vacation_home_main_costs!$M$2,E268=3,vacation_home_main_costs!$M$3,E268=4,vacation_home_main_costs!$M$4,E268=5,vacation_home_main_costs!$M$5,E268=6,vacation_home_main_costs!$M$6)</f>
        <v>40660</v>
      </c>
      <c r="T268" s="33">
        <f t="shared" si="20"/>
        <v>-8558.248</v>
      </c>
      <c r="U268" s="41" t="str">
        <f t="shared" si="4"/>
        <v>Prejuizo</v>
      </c>
    </row>
    <row r="269" ht="12.75" customHeight="1">
      <c r="A269" s="8">
        <v>2.6838783E7</v>
      </c>
      <c r="B269" s="30" t="s">
        <v>313</v>
      </c>
      <c r="C269" s="11">
        <v>129.0</v>
      </c>
      <c r="D269" s="11">
        <f t="shared" si="1"/>
        <v>103.2</v>
      </c>
      <c r="E269" s="24">
        <v>4.0</v>
      </c>
      <c r="F269" s="33">
        <f>Ocupacao_Calendario!B269*D269*31</f>
        <v>3103.224</v>
      </c>
      <c r="G269" s="33">
        <f>Ocupacao_Calendario!C269*D269*28</f>
        <v>2629.536</v>
      </c>
      <c r="H269" s="33">
        <f>Ocupacao_Calendario!D269*D269*31</f>
        <v>1855.536</v>
      </c>
      <c r="I269" s="33">
        <f>Ocupacao_Calendario!E269*D269*30</f>
        <v>2817.36</v>
      </c>
      <c r="J269" s="33">
        <f>Ocupacao_Calendario!F269*D269*31</f>
        <v>2559.36</v>
      </c>
      <c r="K269" s="33">
        <f>Ocupacao_Calendario!G269*D269*30</f>
        <v>2786.4</v>
      </c>
      <c r="L269" s="33">
        <f>Ocupacao_Calendario!H269*D269*31</f>
        <v>2527.368</v>
      </c>
      <c r="M269" s="33">
        <f>Ocupacao_Calendario!I269*D269*31</f>
        <v>3135.216</v>
      </c>
      <c r="N269" s="33">
        <f>Ocupacao_Calendario!J269*D269*30</f>
        <v>2755.44</v>
      </c>
      <c r="O269" s="33">
        <f>Ocupacao_Calendario!K269*D269*31</f>
        <v>3199.2</v>
      </c>
      <c r="P269" s="33">
        <f>Ocupacao_Calendario!L269*D269*31</f>
        <v>3103.224</v>
      </c>
      <c r="Q269" s="33">
        <f>Ocupacao_Calendario!M269*D269*31</f>
        <v>2495.376</v>
      </c>
      <c r="R269" s="33">
        <f t="shared" si="2"/>
        <v>32967.24</v>
      </c>
      <c r="S269" s="33">
        <f>IFS(E269=2,vacation_home_main_costs!$M$2,E269=3,vacation_home_main_costs!$M$3,E269=4,vacation_home_main_costs!$M$4,E269=5,vacation_home_main_costs!$M$5,E269=6,vacation_home_main_costs!$M$6)</f>
        <v>40660</v>
      </c>
      <c r="T269" s="33">
        <f t="shared" si="20"/>
        <v>-7692.76</v>
      </c>
      <c r="U269" s="41" t="str">
        <f t="shared" si="4"/>
        <v>Prejuizo</v>
      </c>
    </row>
    <row r="270" ht="12.75" customHeight="1">
      <c r="A270" s="8">
        <v>2.1789001E7</v>
      </c>
      <c r="B270" s="30" t="s">
        <v>314</v>
      </c>
      <c r="C270" s="11">
        <v>119.0</v>
      </c>
      <c r="D270" s="11">
        <f t="shared" si="1"/>
        <v>95.2</v>
      </c>
      <c r="E270" s="24">
        <v>4.0</v>
      </c>
      <c r="F270" s="33">
        <f>Ocupacao_Calendario!B270*D270*31</f>
        <v>2272.424</v>
      </c>
      <c r="G270" s="33">
        <f>Ocupacao_Calendario!C270*D270*28</f>
        <v>2452.352</v>
      </c>
      <c r="H270" s="33">
        <f>Ocupacao_Calendario!D270*D270*31</f>
        <v>2508.52</v>
      </c>
      <c r="I270" s="33">
        <f>Ocupacao_Calendario!E270*D270*30</f>
        <v>2484.72</v>
      </c>
      <c r="J270" s="33">
        <f>Ocupacao_Calendario!F270*D270*31</f>
        <v>1977.304</v>
      </c>
      <c r="K270" s="33">
        <f>Ocupacao_Calendario!G270*D270*30</f>
        <v>2627.52</v>
      </c>
      <c r="L270" s="33">
        <f>Ocupacao_Calendario!H270*D270*31</f>
        <v>2626.568</v>
      </c>
      <c r="M270" s="33">
        <f>Ocupacao_Calendario!I270*D270*31</f>
        <v>2390.472</v>
      </c>
      <c r="N270" s="33">
        <f>Ocupacao_Calendario!J270*D270*30</f>
        <v>2313.36</v>
      </c>
      <c r="O270" s="33">
        <f>Ocupacao_Calendario!K270*D270*31</f>
        <v>2390.472</v>
      </c>
      <c r="P270" s="33">
        <f>Ocupacao_Calendario!L270*D270*31</f>
        <v>2656.08</v>
      </c>
      <c r="Q270" s="33">
        <f>Ocupacao_Calendario!M270*D270*31</f>
        <v>2242.912</v>
      </c>
      <c r="R270" s="33">
        <f t="shared" si="2"/>
        <v>28942.704</v>
      </c>
      <c r="S270" s="33">
        <f>IFS(E270=2,vacation_home_main_costs!$M$2,E270=3,vacation_home_main_costs!$M$3,E270=4,vacation_home_main_costs!$M$4,E270=5,vacation_home_main_costs!$M$5,E270=6,vacation_home_main_costs!$M$6)</f>
        <v>40660</v>
      </c>
      <c r="T270" s="33">
        <f t="shared" si="20"/>
        <v>-11717.296</v>
      </c>
      <c r="U270" s="41" t="str">
        <f t="shared" si="4"/>
        <v>Prejuizo</v>
      </c>
    </row>
    <row r="271" ht="12.75" customHeight="1">
      <c r="A271" s="8">
        <v>1.8506298E7</v>
      </c>
      <c r="B271" s="30" t="s">
        <v>315</v>
      </c>
      <c r="C271" s="11">
        <v>156.0</v>
      </c>
      <c r="D271" s="11">
        <f t="shared" si="1"/>
        <v>124.8</v>
      </c>
      <c r="E271" s="24">
        <v>4.0</v>
      </c>
      <c r="F271" s="33">
        <f>Ocupacao_Calendario!B271*D271*31</f>
        <v>2978.976</v>
      </c>
      <c r="G271" s="33">
        <f>Ocupacao_Calendario!C271*D271*28</f>
        <v>2830.464</v>
      </c>
      <c r="H271" s="33">
        <f>Ocupacao_Calendario!D271*D271*31</f>
        <v>3249.792</v>
      </c>
      <c r="I271" s="33">
        <f>Ocupacao_Calendario!E271*D271*30</f>
        <v>2957.76</v>
      </c>
      <c r="J271" s="33">
        <f>Ocupacao_Calendario!F271*D271*31</f>
        <v>1508.832</v>
      </c>
      <c r="K271" s="33">
        <f>Ocupacao_Calendario!G271*D271*30</f>
        <v>3744</v>
      </c>
      <c r="L271" s="33">
        <f>Ocupacao_Calendario!H271*D271*31</f>
        <v>2978.976</v>
      </c>
      <c r="M271" s="33">
        <f>Ocupacao_Calendario!I271*D271*31</f>
        <v>3597.984</v>
      </c>
      <c r="N271" s="33">
        <f>Ocupacao_Calendario!J271*D271*30</f>
        <v>2920.32</v>
      </c>
      <c r="O271" s="33">
        <f>Ocupacao_Calendario!K271*D271*31</f>
        <v>3752.736</v>
      </c>
      <c r="P271" s="33">
        <f>Ocupacao_Calendario!L271*D271*31</f>
        <v>2978.976</v>
      </c>
      <c r="Q271" s="33">
        <f>Ocupacao_Calendario!M271*D271*31</f>
        <v>3714.048</v>
      </c>
      <c r="R271" s="33">
        <f t="shared" si="2"/>
        <v>37212.864</v>
      </c>
      <c r="S271" s="33">
        <f>IFS(E271=2,vacation_home_main_costs!$M$2,E271=3,vacation_home_main_costs!$M$3,E271=4,vacation_home_main_costs!$M$4,E271=5,vacation_home_main_costs!$M$5,E271=6,vacation_home_main_costs!$M$6)</f>
        <v>40660</v>
      </c>
      <c r="T271" s="33">
        <f t="shared" si="20"/>
        <v>-3447.136</v>
      </c>
      <c r="U271" s="41" t="str">
        <f t="shared" si="4"/>
        <v>Prejuizo</v>
      </c>
    </row>
    <row r="272" ht="12.75" customHeight="1">
      <c r="A272" s="8">
        <v>2.2586999E7</v>
      </c>
      <c r="B272" s="30" t="s">
        <v>316</v>
      </c>
      <c r="C272" s="11">
        <v>148.0</v>
      </c>
      <c r="D272" s="11">
        <f t="shared" si="1"/>
        <v>118.4</v>
      </c>
      <c r="E272" s="24">
        <v>4.0</v>
      </c>
      <c r="F272" s="33">
        <f>Ocupacao_Calendario!B272*D272*31</f>
        <v>2605.984</v>
      </c>
      <c r="G272" s="33">
        <f>Ocupacao_Calendario!C272*D272*28</f>
        <v>2254.336</v>
      </c>
      <c r="H272" s="33">
        <f>Ocupacao_Calendario!D272*D272*31</f>
        <v>2679.392</v>
      </c>
      <c r="I272" s="33">
        <f>Ocupacao_Calendario!E272*D272*30</f>
        <v>1740.48</v>
      </c>
      <c r="J272" s="33">
        <f>Ocupacao_Calendario!F272*D272*31</f>
        <v>1651.68</v>
      </c>
      <c r="K272" s="33">
        <f>Ocupacao_Calendario!G272*D272*30</f>
        <v>3303.36</v>
      </c>
      <c r="L272" s="33">
        <f>Ocupacao_Calendario!H272*D272*31</f>
        <v>3009.728</v>
      </c>
      <c r="M272" s="33">
        <f>Ocupacao_Calendario!I272*D272*31</f>
        <v>2826.208</v>
      </c>
      <c r="N272" s="33">
        <f>Ocupacao_Calendario!J272*D272*30</f>
        <v>2912.64</v>
      </c>
      <c r="O272" s="33">
        <f>Ocupacao_Calendario!K272*D272*31</f>
        <v>3633.696</v>
      </c>
      <c r="P272" s="33">
        <f>Ocupacao_Calendario!L272*D272*31</f>
        <v>3119.84</v>
      </c>
      <c r="Q272" s="33">
        <f>Ocupacao_Calendario!M272*D272*31</f>
        <v>3450.176</v>
      </c>
      <c r="R272" s="33">
        <f t="shared" si="2"/>
        <v>33187.52</v>
      </c>
      <c r="S272" s="33">
        <f>IFS(E272=2,vacation_home_main_costs!$M$2,E272=3,vacation_home_main_costs!$M$3,E272=4,vacation_home_main_costs!$M$4,E272=5,vacation_home_main_costs!$M$5,E272=6,vacation_home_main_costs!$M$6)</f>
        <v>40660</v>
      </c>
      <c r="T272" s="33">
        <f t="shared" si="20"/>
        <v>-7472.48</v>
      </c>
      <c r="U272" s="41" t="str">
        <f t="shared" si="4"/>
        <v>Prejuizo</v>
      </c>
    </row>
    <row r="273" ht="12.75" customHeight="1">
      <c r="A273" s="8">
        <v>3692946.0</v>
      </c>
      <c r="B273" s="30" t="s">
        <v>317</v>
      </c>
      <c r="C273" s="11">
        <v>120.0</v>
      </c>
      <c r="D273" s="11">
        <f t="shared" si="1"/>
        <v>96</v>
      </c>
      <c r="E273" s="24">
        <v>4.0</v>
      </c>
      <c r="F273" s="33">
        <f>Ocupacao_Calendario!B273*D273*31</f>
        <v>2827.2</v>
      </c>
      <c r="G273" s="33">
        <f>Ocupacao_Calendario!C273*D273*28</f>
        <v>2123.52</v>
      </c>
      <c r="H273" s="33">
        <f>Ocupacao_Calendario!D273*D273*31</f>
        <v>1666.56</v>
      </c>
      <c r="I273" s="33">
        <f>Ocupacao_Calendario!E273*D273*30</f>
        <v>1814.4</v>
      </c>
      <c r="J273" s="33">
        <f>Ocupacao_Calendario!F273*D273*31</f>
        <v>2380.8</v>
      </c>
      <c r="K273" s="33">
        <f>Ocupacao_Calendario!G273*D273*30</f>
        <v>2131.2</v>
      </c>
      <c r="L273" s="33">
        <f>Ocupacao_Calendario!H273*D273*31</f>
        <v>2618.88</v>
      </c>
      <c r="M273" s="33">
        <f>Ocupacao_Calendario!I273*D273*31</f>
        <v>2440.32</v>
      </c>
      <c r="N273" s="33">
        <f>Ocupacao_Calendario!J273*D273*30</f>
        <v>2505.6</v>
      </c>
      <c r="O273" s="33">
        <f>Ocupacao_Calendario!K273*D273*31</f>
        <v>2261.76</v>
      </c>
      <c r="P273" s="33">
        <f>Ocupacao_Calendario!L273*D273*31</f>
        <v>2559.36</v>
      </c>
      <c r="Q273" s="33">
        <f>Ocupacao_Calendario!M273*D273*31</f>
        <v>2351.04</v>
      </c>
      <c r="R273" s="33">
        <f t="shared" si="2"/>
        <v>27680.64</v>
      </c>
      <c r="S273" s="33">
        <f>IFS(E273=2,vacation_home_main_costs!$M$2,E273=3,vacation_home_main_costs!$M$3,E273=4,vacation_home_main_costs!$M$4,E273=5,vacation_home_main_costs!$M$5,E273=6,vacation_home_main_costs!$M$6)</f>
        <v>40660</v>
      </c>
      <c r="T273" s="33">
        <f t="shared" si="20"/>
        <v>-12979.36</v>
      </c>
      <c r="U273" s="41" t="str">
        <f t="shared" si="4"/>
        <v>Prejuizo</v>
      </c>
    </row>
    <row r="274" ht="12.75" customHeight="1">
      <c r="A274" s="8">
        <v>3889184.0</v>
      </c>
      <c r="B274" s="30" t="s">
        <v>318</v>
      </c>
      <c r="C274" s="11">
        <v>110.0</v>
      </c>
      <c r="D274" s="11">
        <f t="shared" si="1"/>
        <v>88</v>
      </c>
      <c r="E274" s="24">
        <v>4.0</v>
      </c>
      <c r="F274" s="33">
        <f>Ocupacao_Calendario!B274*D274*31</f>
        <v>2318.8</v>
      </c>
      <c r="G274" s="33">
        <f>Ocupacao_Calendario!C274*D274*28</f>
        <v>2168.32</v>
      </c>
      <c r="H274" s="33">
        <f>Ocupacao_Calendario!D274*D274*31</f>
        <v>1964.16</v>
      </c>
      <c r="I274" s="33">
        <f>Ocupacao_Calendario!E274*D274*30</f>
        <v>2296.8</v>
      </c>
      <c r="J274" s="33">
        <f>Ocupacao_Calendario!F274*D274*31</f>
        <v>2018.72</v>
      </c>
      <c r="K274" s="33">
        <f>Ocupacao_Calendario!G274*D274*30</f>
        <v>1900.8</v>
      </c>
      <c r="L274" s="33">
        <f>Ocupacao_Calendario!H274*D274*31</f>
        <v>1991.44</v>
      </c>
      <c r="M274" s="33">
        <f>Ocupacao_Calendario!I274*D274*31</f>
        <v>2427.92</v>
      </c>
      <c r="N274" s="33">
        <f>Ocupacao_Calendario!J274*D274*30</f>
        <v>2508</v>
      </c>
      <c r="O274" s="33">
        <f>Ocupacao_Calendario!K274*D274*31</f>
        <v>2591.6</v>
      </c>
      <c r="P274" s="33">
        <f>Ocupacao_Calendario!L274*D274*31</f>
        <v>2400.64</v>
      </c>
      <c r="Q274" s="33">
        <f>Ocupacao_Calendario!M274*D274*31</f>
        <v>2673.44</v>
      </c>
      <c r="R274" s="33">
        <f t="shared" si="2"/>
        <v>27260.64</v>
      </c>
      <c r="S274" s="33">
        <f>IFS(E274=2,vacation_home_main_costs!$M$2,E274=3,vacation_home_main_costs!$M$3,E274=4,vacation_home_main_costs!$M$4,E274=5,vacation_home_main_costs!$M$5,E274=6,vacation_home_main_costs!$M$6)</f>
        <v>40660</v>
      </c>
      <c r="T274" s="33">
        <f t="shared" si="20"/>
        <v>-13399.36</v>
      </c>
      <c r="U274" s="41" t="str">
        <f t="shared" si="4"/>
        <v>Prejuizo</v>
      </c>
    </row>
    <row r="275" ht="12.75" customHeight="1">
      <c r="A275" s="8">
        <v>2.7856008E7</v>
      </c>
      <c r="B275" s="30" t="s">
        <v>319</v>
      </c>
      <c r="C275" s="11">
        <v>116.0</v>
      </c>
      <c r="D275" s="11">
        <f t="shared" si="1"/>
        <v>92.8</v>
      </c>
      <c r="E275" s="24">
        <v>4.0</v>
      </c>
      <c r="F275" s="33">
        <f>Ocupacao_Calendario!B275*D275*31</f>
        <v>2416.512</v>
      </c>
      <c r="G275" s="33">
        <f>Ocupacao_Calendario!C275*D275*28</f>
        <v>2364.544</v>
      </c>
      <c r="H275" s="33">
        <f>Ocupacao_Calendario!D275*D275*31</f>
        <v>2272.672</v>
      </c>
      <c r="I275" s="33">
        <f>Ocupacao_Calendario!E275*D275*30</f>
        <v>2088</v>
      </c>
      <c r="J275" s="33">
        <f>Ocupacao_Calendario!F275*D275*31</f>
        <v>1179.488</v>
      </c>
      <c r="K275" s="33">
        <f>Ocupacao_Calendario!G275*D275*30</f>
        <v>2227.2</v>
      </c>
      <c r="L275" s="33">
        <f>Ocupacao_Calendario!H275*D275*31</f>
        <v>2416.512</v>
      </c>
      <c r="M275" s="33">
        <f>Ocupacao_Calendario!I275*D275*31</f>
        <v>2617.888</v>
      </c>
      <c r="N275" s="33">
        <f>Ocupacao_Calendario!J275*D275*30</f>
        <v>2115.84</v>
      </c>
      <c r="O275" s="33">
        <f>Ocupacao_Calendario!K275*D275*31</f>
        <v>2416.512</v>
      </c>
      <c r="P275" s="33">
        <f>Ocupacao_Calendario!L275*D275*31</f>
        <v>2876.8</v>
      </c>
      <c r="Q275" s="33">
        <f>Ocupacao_Calendario!M275*D275*31</f>
        <v>2646.656</v>
      </c>
      <c r="R275" s="33">
        <f t="shared" si="2"/>
        <v>27638.624</v>
      </c>
      <c r="S275" s="33">
        <f>IFS(E275=2,vacation_home_main_costs!$M$2,E275=3,vacation_home_main_costs!$M$3,E275=4,vacation_home_main_costs!$M$4,E275=5,vacation_home_main_costs!$M$5,E275=6,vacation_home_main_costs!$M$6)</f>
        <v>40660</v>
      </c>
      <c r="T275" s="33">
        <f t="shared" si="20"/>
        <v>-13021.376</v>
      </c>
      <c r="U275" s="41" t="str">
        <f t="shared" si="4"/>
        <v>Prejuizo</v>
      </c>
    </row>
    <row r="276" ht="12.75" customHeight="1">
      <c r="A276" s="8">
        <v>1.1472197E7</v>
      </c>
      <c r="B276" s="30" t="s">
        <v>320</v>
      </c>
      <c r="C276" s="11">
        <v>91.0</v>
      </c>
      <c r="D276" s="11">
        <f t="shared" si="1"/>
        <v>72.8</v>
      </c>
      <c r="E276" s="24">
        <v>3.0</v>
      </c>
      <c r="F276" s="33">
        <f>Ocupacao_Calendario!B276*D276*31</f>
        <v>1940.848</v>
      </c>
      <c r="G276" s="33">
        <f>Ocupacao_Calendario!C276*D276*28</f>
        <v>1814.176</v>
      </c>
      <c r="H276" s="33">
        <f>Ocupacao_Calendario!D276*D276*31</f>
        <v>1015.56</v>
      </c>
      <c r="I276" s="33">
        <f>Ocupacao_Calendario!E276*D276*30</f>
        <v>1201.2</v>
      </c>
      <c r="J276" s="33">
        <f>Ocupacao_Calendario!F276*D276*31</f>
        <v>1060.696</v>
      </c>
      <c r="K276" s="33">
        <f>Ocupacao_Calendario!G276*D276*30</f>
        <v>2096.64</v>
      </c>
      <c r="L276" s="33">
        <f>Ocupacao_Calendario!H276*D276*31</f>
        <v>1715.168</v>
      </c>
      <c r="M276" s="33">
        <f>Ocupacao_Calendario!I276*D276*31</f>
        <v>1692.6</v>
      </c>
      <c r="N276" s="33">
        <f>Ocupacao_Calendario!J276*D276*30</f>
        <v>1638</v>
      </c>
      <c r="O276" s="33">
        <f>Ocupacao_Calendario!K276*D276*31</f>
        <v>2143.96</v>
      </c>
      <c r="P276" s="33">
        <f>Ocupacao_Calendario!L276*D276*31</f>
        <v>1602.328</v>
      </c>
      <c r="Q276" s="33">
        <f>Ocupacao_Calendario!M276*D276*31</f>
        <v>1602.328</v>
      </c>
      <c r="R276" s="33">
        <f t="shared" si="2"/>
        <v>19523.504</v>
      </c>
      <c r="S276" s="33">
        <f>IFS(E276=2,vacation_home_main_costs!$M$2,E276=3,vacation_home_main_costs!$M$3,E276=4,vacation_home_main_costs!$M$4,E276=5,vacation_home_main_costs!$M$5,E276=6,vacation_home_main_costs!$M$6)</f>
        <v>34800</v>
      </c>
      <c r="T276" s="33">
        <f t="shared" si="20"/>
        <v>-15276.496</v>
      </c>
      <c r="U276" s="41" t="str">
        <f t="shared" si="4"/>
        <v>Prejuizo</v>
      </c>
    </row>
    <row r="277" ht="12.75" customHeight="1">
      <c r="A277" s="8">
        <v>1.9805706E7</v>
      </c>
      <c r="B277" s="30" t="s">
        <v>321</v>
      </c>
      <c r="C277" s="11">
        <v>95.0</v>
      </c>
      <c r="D277" s="11">
        <f t="shared" si="1"/>
        <v>76</v>
      </c>
      <c r="E277" s="24">
        <v>2.0</v>
      </c>
      <c r="F277" s="33">
        <f>Ocupacao_Calendario!B277*D277*31</f>
        <v>2026.16</v>
      </c>
      <c r="G277" s="33">
        <f>Ocupacao_Calendario!C277*D277*28</f>
        <v>1744.96</v>
      </c>
      <c r="H277" s="33">
        <f>Ocupacao_Calendario!D277*D277*31</f>
        <v>1036.64</v>
      </c>
      <c r="I277" s="33">
        <f>Ocupacao_Calendario!E277*D277*30</f>
        <v>1938</v>
      </c>
      <c r="J277" s="33">
        <f>Ocupacao_Calendario!F277*D277*31</f>
        <v>1979.04</v>
      </c>
      <c r="K277" s="33">
        <f>Ocupacao_Calendario!G277*D277*30</f>
        <v>1869.6</v>
      </c>
      <c r="L277" s="33">
        <f>Ocupacao_Calendario!H277*D277*31</f>
        <v>1884.8</v>
      </c>
      <c r="M277" s="33">
        <f>Ocupacao_Calendario!I277*D277*31</f>
        <v>2096.84</v>
      </c>
      <c r="N277" s="33">
        <f>Ocupacao_Calendario!J277*D277*30</f>
        <v>1983.6</v>
      </c>
      <c r="O277" s="33">
        <f>Ocupacao_Calendario!K277*D277*31</f>
        <v>2308.88</v>
      </c>
      <c r="P277" s="33">
        <f>Ocupacao_Calendario!L277*D277*31</f>
        <v>2308.88</v>
      </c>
      <c r="Q277" s="33">
        <f>Ocupacao_Calendario!M277*D277*31</f>
        <v>1719.88</v>
      </c>
      <c r="R277" s="33">
        <f t="shared" si="2"/>
        <v>22897.28</v>
      </c>
      <c r="S277" s="33">
        <f>IFS(E277=2,vacation_home_main_costs!$M$2,E277=3,vacation_home_main_costs!$M$3,E277=4,vacation_home_main_costs!$M$4,E277=5,vacation_home_main_costs!$M$5,E277=6,vacation_home_main_costs!$M$6)</f>
        <v>31100</v>
      </c>
      <c r="T277" s="33">
        <f t="shared" si="20"/>
        <v>-8202.72</v>
      </c>
      <c r="U277" s="41" t="str">
        <f t="shared" si="4"/>
        <v>Prejuizo</v>
      </c>
    </row>
    <row r="278" ht="12.75" customHeight="1">
      <c r="A278" s="8">
        <v>2.0769967E7</v>
      </c>
      <c r="B278" s="30" t="s">
        <v>322</v>
      </c>
      <c r="C278" s="11">
        <v>149.0</v>
      </c>
      <c r="D278" s="11">
        <f t="shared" si="1"/>
        <v>119.2</v>
      </c>
      <c r="E278" s="24">
        <v>4.0</v>
      </c>
      <c r="F278" s="33">
        <f>Ocupacao_Calendario!B278*D278*31</f>
        <v>2623.592</v>
      </c>
      <c r="G278" s="33">
        <f>Ocupacao_Calendario!C278*D278*28</f>
        <v>3103.968</v>
      </c>
      <c r="H278" s="33">
        <f>Ocupacao_Calendario!D278*D278*31</f>
        <v>1773.696</v>
      </c>
      <c r="I278" s="33">
        <f>Ocupacao_Calendario!E278*D278*30</f>
        <v>2288.64</v>
      </c>
      <c r="J278" s="33">
        <f>Ocupacao_Calendario!F278*D278*31</f>
        <v>1736.744</v>
      </c>
      <c r="K278" s="33">
        <f>Ocupacao_Calendario!G278*D278*30</f>
        <v>3075.36</v>
      </c>
      <c r="L278" s="33">
        <f>Ocupacao_Calendario!H278*D278*31</f>
        <v>3547.392</v>
      </c>
      <c r="M278" s="33">
        <f>Ocupacao_Calendario!I278*D278*31</f>
        <v>3030.064</v>
      </c>
      <c r="N278" s="33">
        <f>Ocupacao_Calendario!J278*D278*30</f>
        <v>3361.44</v>
      </c>
      <c r="O278" s="33">
        <f>Ocupacao_Calendario!K278*D278*31</f>
        <v>2919.208</v>
      </c>
      <c r="P278" s="33">
        <f>Ocupacao_Calendario!L278*D278*31</f>
        <v>3695.2</v>
      </c>
      <c r="Q278" s="33">
        <f>Ocupacao_Calendario!M278*D278*31</f>
        <v>3621.296</v>
      </c>
      <c r="R278" s="33">
        <f t="shared" si="2"/>
        <v>34776.6</v>
      </c>
      <c r="S278" s="33">
        <f>IFS(E278=2,vacation_home_main_costs!$M$2,E278=3,vacation_home_main_costs!$M$3,E278=4,vacation_home_main_costs!$M$4,E278=5,vacation_home_main_costs!$M$5,E278=6,vacation_home_main_costs!$M$6)</f>
        <v>40660</v>
      </c>
      <c r="T278" s="33">
        <f t="shared" si="20"/>
        <v>-5883.4</v>
      </c>
      <c r="U278" s="41" t="str">
        <f t="shared" si="4"/>
        <v>Prejuizo</v>
      </c>
    </row>
    <row r="279" ht="12.75" customHeight="1">
      <c r="A279" s="8">
        <v>1.0625397E7</v>
      </c>
      <c r="B279" s="30" t="s">
        <v>323</v>
      </c>
      <c r="C279" s="11">
        <v>119.0</v>
      </c>
      <c r="D279" s="11">
        <f t="shared" si="1"/>
        <v>95.2</v>
      </c>
      <c r="E279" s="24">
        <v>4.0</v>
      </c>
      <c r="F279" s="33">
        <f>Ocupacao_Calendario!B279*D279*31</f>
        <v>2419.984</v>
      </c>
      <c r="G279" s="33">
        <f>Ocupacao_Calendario!C279*D279*28</f>
        <v>2025.856</v>
      </c>
      <c r="H279" s="33">
        <f>Ocupacao_Calendario!D279*D279*31</f>
        <v>2272.424</v>
      </c>
      <c r="I279" s="33">
        <f>Ocupacao_Calendario!E279*D279*30</f>
        <v>2313.36</v>
      </c>
      <c r="J279" s="33">
        <f>Ocupacao_Calendario!F279*D279*31</f>
        <v>1357.552</v>
      </c>
      <c r="K279" s="33">
        <f>Ocupacao_Calendario!G279*D279*30</f>
        <v>2370.48</v>
      </c>
      <c r="L279" s="33">
        <f>Ocupacao_Calendario!H279*D279*31</f>
        <v>2626.568</v>
      </c>
      <c r="M279" s="33">
        <f>Ocupacao_Calendario!I279*D279*31</f>
        <v>2390.472</v>
      </c>
      <c r="N279" s="33">
        <f>Ocupacao_Calendario!J279*D279*30</f>
        <v>2399.04</v>
      </c>
      <c r="O279" s="33">
        <f>Ocupacao_Calendario!K279*D279*31</f>
        <v>2331.448</v>
      </c>
      <c r="P279" s="33">
        <f>Ocupacao_Calendario!L279*D279*31</f>
        <v>2744.616</v>
      </c>
      <c r="Q279" s="33">
        <f>Ocupacao_Calendario!M279*D279*31</f>
        <v>2449.496</v>
      </c>
      <c r="R279" s="33">
        <f t="shared" si="2"/>
        <v>27701.296</v>
      </c>
      <c r="S279" s="33">
        <f>IFS(E279=2,vacation_home_main_costs!$M$2,E279=3,vacation_home_main_costs!$M$3,E279=4,vacation_home_main_costs!$M$4,E279=5,vacation_home_main_costs!$M$5,E279=6,vacation_home_main_costs!$M$6)</f>
        <v>40660</v>
      </c>
      <c r="T279" s="33">
        <f t="shared" si="20"/>
        <v>-12958.704</v>
      </c>
      <c r="U279" s="41" t="str">
        <f t="shared" si="4"/>
        <v>Prejuizo</v>
      </c>
    </row>
    <row r="280" ht="12.75" customHeight="1">
      <c r="A280" s="8">
        <v>1.9659453E7</v>
      </c>
      <c r="B280" s="30" t="s">
        <v>324</v>
      </c>
      <c r="C280" s="11">
        <v>199.0</v>
      </c>
      <c r="D280" s="11">
        <f t="shared" si="1"/>
        <v>159.2</v>
      </c>
      <c r="E280" s="24">
        <v>6.0</v>
      </c>
      <c r="F280" s="33">
        <f>Ocupacao_Calendario!B280*D280*31</f>
        <v>4145.568</v>
      </c>
      <c r="G280" s="33">
        <f>Ocupacao_Calendario!C280*D280*28</f>
        <v>3655.232</v>
      </c>
      <c r="H280" s="33">
        <f>Ocupacao_Calendario!D280*D280*31</f>
        <v>3405.288</v>
      </c>
      <c r="I280" s="33">
        <f>Ocupacao_Calendario!E280*D280*30</f>
        <v>3152.16</v>
      </c>
      <c r="J280" s="33">
        <f>Ocupacao_Calendario!F280*D280*31</f>
        <v>2418.248</v>
      </c>
      <c r="K280" s="33">
        <f>Ocupacao_Calendario!G280*D280*30</f>
        <v>3868.56</v>
      </c>
      <c r="L280" s="33">
        <f>Ocupacao_Calendario!H280*D280*31</f>
        <v>4046.864</v>
      </c>
      <c r="M280" s="33">
        <f>Ocupacao_Calendario!I280*D280*31</f>
        <v>4096.216</v>
      </c>
      <c r="N280" s="33">
        <f>Ocupacao_Calendario!J280*D280*30</f>
        <v>4489.44</v>
      </c>
      <c r="O280" s="33">
        <f>Ocupacao_Calendario!K280*D280*31</f>
        <v>4540.384</v>
      </c>
      <c r="P280" s="33">
        <f>Ocupacao_Calendario!L280*D280*31</f>
        <v>4589.736</v>
      </c>
      <c r="Q280" s="33">
        <f>Ocupacao_Calendario!M280*D280*31</f>
        <v>3602.696</v>
      </c>
      <c r="R280" s="33">
        <f t="shared" si="2"/>
        <v>46010.392</v>
      </c>
      <c r="S280" s="33">
        <f>IFS(E280=2,vacation_home_main_costs!$M$2,E280=3,vacation_home_main_costs!$M$3,E280=4,vacation_home_main_costs!$M$4,E280=5,vacation_home_main_costs!$M$5,E280=6,vacation_home_main_costs!$M$6)</f>
        <v>51900</v>
      </c>
      <c r="T280" s="33">
        <f t="shared" si="20"/>
        <v>-5889.608</v>
      </c>
      <c r="U280" s="41" t="str">
        <f t="shared" si="4"/>
        <v>Prejuizo</v>
      </c>
    </row>
    <row r="281" ht="12.75" customHeight="1">
      <c r="A281" s="8">
        <v>1.3393867E7</v>
      </c>
      <c r="B281" s="30" t="s">
        <v>325</v>
      </c>
      <c r="C281" s="11">
        <v>162.0</v>
      </c>
      <c r="D281" s="11">
        <f t="shared" si="1"/>
        <v>129.6</v>
      </c>
      <c r="E281" s="24">
        <v>4.0</v>
      </c>
      <c r="F281" s="33">
        <f>Ocupacao_Calendario!B281*D281*31</f>
        <v>3133.728</v>
      </c>
      <c r="G281" s="33">
        <f>Ocupacao_Calendario!C281*D281*28</f>
        <v>2503.872</v>
      </c>
      <c r="H281" s="33">
        <f>Ocupacao_Calendario!D281*D281*31</f>
        <v>2812.32</v>
      </c>
      <c r="I281" s="33">
        <f>Ocupacao_Calendario!E281*D281*30</f>
        <v>1905.12</v>
      </c>
      <c r="J281" s="33">
        <f>Ocupacao_Calendario!F281*D281*31</f>
        <v>1767.744</v>
      </c>
      <c r="K281" s="33">
        <f>Ocupacao_Calendario!G281*D281*30</f>
        <v>3304.8</v>
      </c>
      <c r="L281" s="33">
        <f>Ocupacao_Calendario!H281*D281*31</f>
        <v>4017.6</v>
      </c>
      <c r="M281" s="33">
        <f>Ocupacao_Calendario!I281*D281*31</f>
        <v>3214.08</v>
      </c>
      <c r="N281" s="33">
        <f>Ocupacao_Calendario!J281*D281*30</f>
        <v>2838.24</v>
      </c>
      <c r="O281" s="33">
        <f>Ocupacao_Calendario!K281*D281*31</f>
        <v>3053.376</v>
      </c>
      <c r="P281" s="33">
        <f>Ocupacao_Calendario!L281*D281*31</f>
        <v>3937.248</v>
      </c>
      <c r="Q281" s="33">
        <f>Ocupacao_Calendario!M281*D281*31</f>
        <v>3334.608</v>
      </c>
      <c r="R281" s="33">
        <f t="shared" si="2"/>
        <v>35822.736</v>
      </c>
      <c r="S281" s="33">
        <f>IFS(E281=2,vacation_home_main_costs!$M$2,E281=3,vacation_home_main_costs!$M$3,E281=4,vacation_home_main_costs!$M$4,E281=5,vacation_home_main_costs!$M$5,E281=6,vacation_home_main_costs!$M$6)</f>
        <v>40660</v>
      </c>
      <c r="T281" s="33">
        <f t="shared" si="20"/>
        <v>-4837.264</v>
      </c>
      <c r="U281" s="41" t="str">
        <f t="shared" si="4"/>
        <v>Prejuizo</v>
      </c>
    </row>
    <row r="282" ht="12.75" customHeight="1">
      <c r="A282" s="8">
        <v>2.7168972E7</v>
      </c>
      <c r="B282" s="30" t="s">
        <v>326</v>
      </c>
      <c r="C282" s="11">
        <v>149.0</v>
      </c>
      <c r="D282" s="11">
        <f t="shared" si="1"/>
        <v>119.2</v>
      </c>
      <c r="E282" s="24">
        <v>4.0</v>
      </c>
      <c r="F282" s="33">
        <f>Ocupacao_Calendario!B282*D282*31</f>
        <v>2734.448</v>
      </c>
      <c r="G282" s="33">
        <f>Ocupacao_Calendario!C282*D282*28</f>
        <v>3304.224</v>
      </c>
      <c r="H282" s="33">
        <f>Ocupacao_Calendario!D282*D282*31</f>
        <v>2475.784</v>
      </c>
      <c r="I282" s="33">
        <f>Ocupacao_Calendario!E282*D282*30</f>
        <v>3075.36</v>
      </c>
      <c r="J282" s="33">
        <f>Ocupacao_Calendario!F282*D282*31</f>
        <v>2291.024</v>
      </c>
      <c r="K282" s="33">
        <f>Ocupacao_Calendario!G282*D282*30</f>
        <v>2717.76</v>
      </c>
      <c r="L282" s="33">
        <f>Ocupacao_Calendario!H282*D282*31</f>
        <v>2845.304</v>
      </c>
      <c r="M282" s="33">
        <f>Ocupacao_Calendario!I282*D282*31</f>
        <v>2808.352</v>
      </c>
      <c r="N282" s="33">
        <f>Ocupacao_Calendario!J282*D282*30</f>
        <v>2932.32</v>
      </c>
      <c r="O282" s="33">
        <f>Ocupacao_Calendario!K282*D282*31</f>
        <v>3288.728</v>
      </c>
      <c r="P282" s="33">
        <f>Ocupacao_Calendario!L282*D282*31</f>
        <v>3103.968</v>
      </c>
      <c r="Q282" s="33">
        <f>Ocupacao_Calendario!M282*D282*31</f>
        <v>3547.392</v>
      </c>
      <c r="R282" s="33">
        <f t="shared" si="2"/>
        <v>35124.664</v>
      </c>
      <c r="S282" s="33">
        <f>IFS(E282=2,vacation_home_main_costs!$M$2,E282=3,vacation_home_main_costs!$M$3,E282=4,vacation_home_main_costs!$M$4,E282=5,vacation_home_main_costs!$M$5,E282=6,vacation_home_main_costs!$M$6)</f>
        <v>40660</v>
      </c>
      <c r="T282" s="33">
        <f t="shared" si="20"/>
        <v>-5535.336</v>
      </c>
      <c r="U282" s="41" t="str">
        <f t="shared" si="4"/>
        <v>Prejuizo</v>
      </c>
    </row>
    <row r="283" ht="12.75" customHeight="1">
      <c r="A283" s="8">
        <v>2.2679598E7</v>
      </c>
      <c r="B283" s="30" t="s">
        <v>327</v>
      </c>
      <c r="C283" s="11">
        <v>160.0</v>
      </c>
      <c r="D283" s="11">
        <f t="shared" si="1"/>
        <v>128</v>
      </c>
      <c r="E283" s="24">
        <v>4.0</v>
      </c>
      <c r="F283" s="33">
        <f>Ocupacao_Calendario!B283*D283*31</f>
        <v>2936.32</v>
      </c>
      <c r="G283" s="33">
        <f>Ocupacao_Calendario!C283*D283*28</f>
        <v>3440.64</v>
      </c>
      <c r="H283" s="33">
        <f>Ocupacao_Calendario!D283*D283*31</f>
        <v>2579.2</v>
      </c>
      <c r="I283" s="33">
        <f>Ocupacao_Calendario!E283*D283*30</f>
        <v>2419.2</v>
      </c>
      <c r="J283" s="33">
        <f>Ocupacao_Calendario!F283*D283*31</f>
        <v>1547.52</v>
      </c>
      <c r="K283" s="33">
        <f>Ocupacao_Calendario!G283*D283*30</f>
        <v>3264</v>
      </c>
      <c r="L283" s="33">
        <f>Ocupacao_Calendario!H283*D283*31</f>
        <v>3055.36</v>
      </c>
      <c r="M283" s="33">
        <f>Ocupacao_Calendario!I283*D283*31</f>
        <v>3174.4</v>
      </c>
      <c r="N283" s="33">
        <f>Ocupacao_Calendario!J283*D283*30</f>
        <v>3148.8</v>
      </c>
      <c r="O283" s="33">
        <f>Ocupacao_Calendario!K283*D283*31</f>
        <v>2976</v>
      </c>
      <c r="P283" s="33">
        <f>Ocupacao_Calendario!L283*D283*31</f>
        <v>2817.28</v>
      </c>
      <c r="Q283" s="33">
        <f>Ocupacao_Calendario!M283*D283*31</f>
        <v>3333.12</v>
      </c>
      <c r="R283" s="33">
        <f t="shared" si="2"/>
        <v>34691.84</v>
      </c>
      <c r="S283" s="33">
        <f>IFS(E283=2,vacation_home_main_costs!$M$2,E283=3,vacation_home_main_costs!$M$3,E283=4,vacation_home_main_costs!$M$4,E283=5,vacation_home_main_costs!$M$5,E283=6,vacation_home_main_costs!$M$6)</f>
        <v>40660</v>
      </c>
      <c r="T283" s="33">
        <f t="shared" si="20"/>
        <v>-5968.16</v>
      </c>
      <c r="U283" s="41" t="str">
        <f t="shared" si="4"/>
        <v>Prejuizo</v>
      </c>
    </row>
    <row r="284" ht="12.75" customHeight="1">
      <c r="A284" s="8">
        <v>2.0480676E7</v>
      </c>
      <c r="B284" s="30" t="s">
        <v>328</v>
      </c>
      <c r="C284" s="11">
        <v>95.0</v>
      </c>
      <c r="D284" s="11">
        <f t="shared" si="1"/>
        <v>76</v>
      </c>
      <c r="E284" s="24">
        <v>3.0</v>
      </c>
      <c r="F284" s="33">
        <f>Ocupacao_Calendario!B284*D284*31</f>
        <v>1531.4</v>
      </c>
      <c r="G284" s="33">
        <f>Ocupacao_Calendario!C284*D284*28</f>
        <v>1638.56</v>
      </c>
      <c r="H284" s="33">
        <f>Ocupacao_Calendario!D284*D284*31</f>
        <v>1861.24</v>
      </c>
      <c r="I284" s="33">
        <f>Ocupacao_Calendario!E284*D284*30</f>
        <v>2006.4</v>
      </c>
      <c r="J284" s="33">
        <f>Ocupacao_Calendario!F284*D284*31</f>
        <v>1013.08</v>
      </c>
      <c r="K284" s="33">
        <f>Ocupacao_Calendario!G284*D284*30</f>
        <v>2166</v>
      </c>
      <c r="L284" s="33">
        <f>Ocupacao_Calendario!H284*D284*31</f>
        <v>2191.08</v>
      </c>
      <c r="M284" s="33">
        <f>Ocupacao_Calendario!I284*D284*31</f>
        <v>1979.04</v>
      </c>
      <c r="N284" s="33">
        <f>Ocupacao_Calendario!J284*D284*30</f>
        <v>1892.4</v>
      </c>
      <c r="O284" s="33">
        <f>Ocupacao_Calendario!K284*D284*31</f>
        <v>2167.52</v>
      </c>
      <c r="P284" s="33">
        <f>Ocupacao_Calendario!L284*D284*31</f>
        <v>1719.88</v>
      </c>
      <c r="Q284" s="33">
        <f>Ocupacao_Calendario!M284*D284*31</f>
        <v>1790.56</v>
      </c>
      <c r="R284" s="33">
        <f t="shared" si="2"/>
        <v>21957.16</v>
      </c>
      <c r="S284" s="33">
        <f>IFS(E284=2,vacation_home_main_costs!$M$2,E284=3,vacation_home_main_costs!$M$3,E284=4,vacation_home_main_costs!$M$4,E284=5,vacation_home_main_costs!$M$5,E284=6,vacation_home_main_costs!$M$6)</f>
        <v>34800</v>
      </c>
      <c r="T284" s="33">
        <f t="shared" si="20"/>
        <v>-12842.84</v>
      </c>
      <c r="U284" s="41" t="str">
        <f t="shared" si="4"/>
        <v>Prejuizo</v>
      </c>
    </row>
    <row r="285" ht="12.75" customHeight="1">
      <c r="A285" s="8">
        <v>1.2188148E7</v>
      </c>
      <c r="B285" s="30" t="s">
        <v>329</v>
      </c>
      <c r="C285" s="11">
        <v>125.0</v>
      </c>
      <c r="D285" s="11">
        <f t="shared" si="1"/>
        <v>100</v>
      </c>
      <c r="E285" s="24">
        <v>4.0</v>
      </c>
      <c r="F285" s="33">
        <f>Ocupacao_Calendario!B285*D285*31</f>
        <v>2046</v>
      </c>
      <c r="G285" s="33">
        <f>Ocupacao_Calendario!C285*D285*28</f>
        <v>2436</v>
      </c>
      <c r="H285" s="33">
        <f>Ocupacao_Calendario!D285*D285*31</f>
        <v>2542</v>
      </c>
      <c r="I285" s="33">
        <f>Ocupacao_Calendario!E285*D285*30</f>
        <v>2400</v>
      </c>
      <c r="J285" s="33">
        <f>Ocupacao_Calendario!F285*D285*31</f>
        <v>1798</v>
      </c>
      <c r="K285" s="33">
        <f>Ocupacao_Calendario!G285*D285*30</f>
        <v>2520</v>
      </c>
      <c r="L285" s="33">
        <f>Ocupacao_Calendario!H285*D285*31</f>
        <v>2666</v>
      </c>
      <c r="M285" s="33">
        <f>Ocupacao_Calendario!I285*D285*31</f>
        <v>2666</v>
      </c>
      <c r="N285" s="33">
        <f>Ocupacao_Calendario!J285*D285*30</f>
        <v>2460</v>
      </c>
      <c r="O285" s="33">
        <f>Ocupacao_Calendario!K285*D285*31</f>
        <v>2883</v>
      </c>
      <c r="P285" s="33">
        <f>Ocupacao_Calendario!L285*D285*31</f>
        <v>2480</v>
      </c>
      <c r="Q285" s="33">
        <f>Ocupacao_Calendario!M285*D285*31</f>
        <v>2945</v>
      </c>
      <c r="R285" s="33">
        <f t="shared" si="2"/>
        <v>29842</v>
      </c>
      <c r="S285" s="33">
        <f>IFS(E285=2,vacation_home_main_costs!$M$2,E285=3,vacation_home_main_costs!$M$3,E285=4,vacation_home_main_costs!$M$4,E285=5,vacation_home_main_costs!$M$5,E285=6,vacation_home_main_costs!$M$6)</f>
        <v>40660</v>
      </c>
      <c r="T285" s="33">
        <f t="shared" si="20"/>
        <v>-10818</v>
      </c>
      <c r="U285" s="41" t="str">
        <f t="shared" si="4"/>
        <v>Prejuizo</v>
      </c>
    </row>
    <row r="286" ht="12.75" customHeight="1">
      <c r="A286" s="8">
        <v>5050939.0</v>
      </c>
      <c r="B286" s="30" t="s">
        <v>330</v>
      </c>
      <c r="C286" s="11">
        <v>82.0</v>
      </c>
      <c r="D286" s="11">
        <f t="shared" si="1"/>
        <v>65.6</v>
      </c>
      <c r="E286" s="24">
        <v>4.0</v>
      </c>
      <c r="F286" s="33">
        <f>Ocupacao_Calendario!B286*D286*31</f>
        <v>1850.576</v>
      </c>
      <c r="G286" s="33">
        <f>Ocupacao_Calendario!C286*D286*28</f>
        <v>1395.968</v>
      </c>
      <c r="H286" s="33">
        <f>Ocupacao_Calendario!D286*D286*31</f>
        <v>854.112</v>
      </c>
      <c r="I286" s="33">
        <f>Ocupacao_Calendario!E286*D286*30</f>
        <v>1062.72</v>
      </c>
      <c r="J286" s="33">
        <f>Ocupacao_Calendario!F286*D286*31</f>
        <v>1504.864</v>
      </c>
      <c r="K286" s="33">
        <f>Ocupacao_Calendario!G286*D286*30</f>
        <v>1574.4</v>
      </c>
      <c r="L286" s="33">
        <f>Ocupacao_Calendario!H286*D286*31</f>
        <v>1728.56</v>
      </c>
      <c r="M286" s="33">
        <f>Ocupacao_Calendario!I286*D286*31</f>
        <v>2013.264</v>
      </c>
      <c r="N286" s="33">
        <f>Ocupacao_Calendario!J286*D286*30</f>
        <v>1672.8</v>
      </c>
      <c r="O286" s="33">
        <f>Ocupacao_Calendario!K286*D286*31</f>
        <v>1870.912</v>
      </c>
      <c r="P286" s="33">
        <f>Ocupacao_Calendario!L286*D286*31</f>
        <v>1586.208</v>
      </c>
      <c r="Q286" s="33">
        <f>Ocupacao_Calendario!M286*D286*31</f>
        <v>1667.552</v>
      </c>
      <c r="R286" s="33">
        <f t="shared" si="2"/>
        <v>18781.936</v>
      </c>
      <c r="S286" s="33">
        <f>IFS(E286=2,vacation_home_main_costs!$M$2,E286=3,vacation_home_main_costs!$M$3,E286=4,vacation_home_main_costs!$M$4,E286=5,vacation_home_main_costs!$M$5,E286=6,vacation_home_main_costs!$M$6)</f>
        <v>40660</v>
      </c>
      <c r="T286" s="33">
        <f t="shared" si="20"/>
        <v>-21878.064</v>
      </c>
      <c r="U286" s="41" t="str">
        <f t="shared" si="4"/>
        <v>Prejuizo</v>
      </c>
    </row>
    <row r="287" ht="12.75" customHeight="1">
      <c r="A287" s="8">
        <v>1.2954829E7</v>
      </c>
      <c r="B287" s="30" t="s">
        <v>331</v>
      </c>
      <c r="C287" s="11">
        <v>119.0</v>
      </c>
      <c r="D287" s="11">
        <f t="shared" si="1"/>
        <v>95.2</v>
      </c>
      <c r="E287" s="24">
        <v>4.0</v>
      </c>
      <c r="F287" s="33">
        <f>Ocupacao_Calendario!B287*D287*31</f>
        <v>1859.256</v>
      </c>
      <c r="G287" s="33">
        <f>Ocupacao_Calendario!C287*D287*28</f>
        <v>2612.288</v>
      </c>
      <c r="H287" s="33">
        <f>Ocupacao_Calendario!D287*D287*31</f>
        <v>2419.984</v>
      </c>
      <c r="I287" s="33">
        <f>Ocupacao_Calendario!E287*D287*30</f>
        <v>1399.44</v>
      </c>
      <c r="J287" s="33">
        <f>Ocupacao_Calendario!F287*D287*31</f>
        <v>1239.504</v>
      </c>
      <c r="K287" s="33">
        <f>Ocupacao_Calendario!G287*D287*30</f>
        <v>2084.88</v>
      </c>
      <c r="L287" s="33">
        <f>Ocupacao_Calendario!H287*D287*31</f>
        <v>2715.104</v>
      </c>
      <c r="M287" s="33">
        <f>Ocupacao_Calendario!I287*D287*31</f>
        <v>2597.056</v>
      </c>
      <c r="N287" s="33">
        <f>Ocupacao_Calendario!J287*D287*30</f>
        <v>2541.84</v>
      </c>
      <c r="O287" s="33">
        <f>Ocupacao_Calendario!K287*D287*31</f>
        <v>2685.592</v>
      </c>
      <c r="P287" s="33">
        <f>Ocupacao_Calendario!L287*D287*31</f>
        <v>2213.4</v>
      </c>
      <c r="Q287" s="33">
        <f>Ocupacao_Calendario!M287*D287*31</f>
        <v>2036.328</v>
      </c>
      <c r="R287" s="33">
        <f t="shared" si="2"/>
        <v>26404.672</v>
      </c>
      <c r="S287" s="33">
        <f>IFS(E287=2,vacation_home_main_costs!$M$2,E287=3,vacation_home_main_costs!$M$3,E287=4,vacation_home_main_costs!$M$4,E287=5,vacation_home_main_costs!$M$5,E287=6,vacation_home_main_costs!$M$6)</f>
        <v>40660</v>
      </c>
      <c r="T287" s="33">
        <f t="shared" si="20"/>
        <v>-14255.328</v>
      </c>
      <c r="U287" s="41" t="str">
        <f t="shared" si="4"/>
        <v>Prejuizo</v>
      </c>
    </row>
    <row r="288" ht="12.75" customHeight="1">
      <c r="A288" s="8">
        <v>2.0651868E7</v>
      </c>
      <c r="B288" s="30" t="s">
        <v>332</v>
      </c>
      <c r="C288" s="11">
        <v>149.0</v>
      </c>
      <c r="D288" s="11">
        <f t="shared" si="1"/>
        <v>119.2</v>
      </c>
      <c r="E288" s="24">
        <v>4.0</v>
      </c>
      <c r="F288" s="33">
        <f>Ocupacao_Calendario!B288*D288*31</f>
        <v>3621.296</v>
      </c>
      <c r="G288" s="33">
        <f>Ocupacao_Calendario!C288*D288*28</f>
        <v>2336.32</v>
      </c>
      <c r="H288" s="33">
        <f>Ocupacao_Calendario!D288*D288*31</f>
        <v>1699.792</v>
      </c>
      <c r="I288" s="33">
        <f>Ocupacao_Calendario!E288*D288*30</f>
        <v>2467.44</v>
      </c>
      <c r="J288" s="33">
        <f>Ocupacao_Calendario!F288*D288*31</f>
        <v>1588.936</v>
      </c>
      <c r="K288" s="33">
        <f>Ocupacao_Calendario!G288*D288*30</f>
        <v>2324.4</v>
      </c>
      <c r="L288" s="33">
        <f>Ocupacao_Calendario!H288*D288*31</f>
        <v>3177.872</v>
      </c>
      <c r="M288" s="33">
        <f>Ocupacao_Calendario!I288*D288*31</f>
        <v>2919.208</v>
      </c>
      <c r="N288" s="33">
        <f>Ocupacao_Calendario!J288*D288*30</f>
        <v>3003.84</v>
      </c>
      <c r="O288" s="33">
        <f>Ocupacao_Calendario!K288*D288*31</f>
        <v>2623.592</v>
      </c>
      <c r="P288" s="33">
        <f>Ocupacao_Calendario!L288*D288*31</f>
        <v>3510.44</v>
      </c>
      <c r="Q288" s="33">
        <f>Ocupacao_Calendario!M288*D288*31</f>
        <v>3140.92</v>
      </c>
      <c r="R288" s="33">
        <f t="shared" si="2"/>
        <v>32414.056</v>
      </c>
      <c r="S288" s="33">
        <f>IFS(E288=2,vacation_home_main_costs!$M$2,E288=3,vacation_home_main_costs!$M$3,E288=4,vacation_home_main_costs!$M$4,E288=5,vacation_home_main_costs!$M$5,E288=6,vacation_home_main_costs!$M$6)</f>
        <v>40660</v>
      </c>
      <c r="T288" s="33">
        <f t="shared" si="20"/>
        <v>-8245.944</v>
      </c>
      <c r="U288" s="41" t="str">
        <f t="shared" si="4"/>
        <v>Prejuizo</v>
      </c>
    </row>
    <row r="289" ht="12.75" customHeight="1">
      <c r="A289" s="8">
        <v>2.329886E7</v>
      </c>
      <c r="B289" s="30" t="s">
        <v>333</v>
      </c>
      <c r="C289" s="11">
        <v>149.0</v>
      </c>
      <c r="D289" s="11">
        <f t="shared" si="1"/>
        <v>119.2</v>
      </c>
      <c r="E289" s="24">
        <v>4.0</v>
      </c>
      <c r="F289" s="33">
        <f>Ocupacao_Calendario!B289*D289*31</f>
        <v>3177.872</v>
      </c>
      <c r="G289" s="33">
        <f>Ocupacao_Calendario!C289*D289*28</f>
        <v>2302.944</v>
      </c>
      <c r="H289" s="33">
        <f>Ocupacao_Calendario!D289*D289*31</f>
        <v>2327.976</v>
      </c>
      <c r="I289" s="33">
        <f>Ocupacao_Calendario!E289*D289*30</f>
        <v>2717.76</v>
      </c>
      <c r="J289" s="33">
        <f>Ocupacao_Calendario!F289*D289*31</f>
        <v>1515.032</v>
      </c>
      <c r="K289" s="33">
        <f>Ocupacao_Calendario!G289*D289*30</f>
        <v>2896.56</v>
      </c>
      <c r="L289" s="33">
        <f>Ocupacao_Calendario!H289*D289*31</f>
        <v>3695.2</v>
      </c>
      <c r="M289" s="33">
        <f>Ocupacao_Calendario!I289*D289*31</f>
        <v>3658.248</v>
      </c>
      <c r="N289" s="33">
        <f>Ocupacao_Calendario!J289*D289*30</f>
        <v>3289.92</v>
      </c>
      <c r="O289" s="33">
        <f>Ocupacao_Calendario!K289*D289*31</f>
        <v>3436.536</v>
      </c>
      <c r="P289" s="33">
        <f>Ocupacao_Calendario!L289*D289*31</f>
        <v>3510.44</v>
      </c>
      <c r="Q289" s="33">
        <f>Ocupacao_Calendario!M289*D289*31</f>
        <v>2956.16</v>
      </c>
      <c r="R289" s="33">
        <f t="shared" si="2"/>
        <v>35484.648</v>
      </c>
      <c r="S289" s="33">
        <f>IFS(E289=2,vacation_home_main_costs!$M$2,E289=3,vacation_home_main_costs!$M$3,E289=4,vacation_home_main_costs!$M$4,E289=5,vacation_home_main_costs!$M$5,E289=6,vacation_home_main_costs!$M$6)</f>
        <v>40660</v>
      </c>
      <c r="T289" s="33">
        <f t="shared" si="20"/>
        <v>-5175.352</v>
      </c>
      <c r="U289" s="41" t="str">
        <f t="shared" si="4"/>
        <v>Prejuizo</v>
      </c>
    </row>
    <row r="290" ht="12.75" customHeight="1">
      <c r="A290" s="8">
        <v>1.2570847E7</v>
      </c>
      <c r="B290" s="30" t="s">
        <v>334</v>
      </c>
      <c r="C290" s="11">
        <v>190.0</v>
      </c>
      <c r="D290" s="11">
        <f t="shared" si="1"/>
        <v>152</v>
      </c>
      <c r="E290" s="24">
        <v>5.0</v>
      </c>
      <c r="F290" s="33">
        <f>Ocupacao_Calendario!B290*D290*31</f>
        <v>4664.88</v>
      </c>
      <c r="G290" s="33">
        <f>Ocupacao_Calendario!C290*D290*28</f>
        <v>4128.32</v>
      </c>
      <c r="H290" s="33">
        <f>Ocupacao_Calendario!D290*D290*31</f>
        <v>2544.48</v>
      </c>
      <c r="I290" s="33">
        <f>Ocupacao_Calendario!E290*D290*30</f>
        <v>2416.8</v>
      </c>
      <c r="J290" s="33">
        <f>Ocupacao_Calendario!F290*D290*31</f>
        <v>2732.96</v>
      </c>
      <c r="K290" s="33">
        <f>Ocupacao_Calendario!G290*D290*30</f>
        <v>3967.2</v>
      </c>
      <c r="L290" s="33">
        <f>Ocupacao_Calendario!H290*D290*31</f>
        <v>4146.56</v>
      </c>
      <c r="M290" s="33">
        <f>Ocupacao_Calendario!I290*D290*31</f>
        <v>4382.16</v>
      </c>
      <c r="N290" s="33">
        <f>Ocupacao_Calendario!J290*D290*30</f>
        <v>3921.6</v>
      </c>
      <c r="O290" s="33">
        <f>Ocupacao_Calendario!K290*D290*31</f>
        <v>4005.2</v>
      </c>
      <c r="P290" s="33">
        <f>Ocupacao_Calendario!L290*D290*31</f>
        <v>4712</v>
      </c>
      <c r="Q290" s="33">
        <f>Ocupacao_Calendario!M290*D290*31</f>
        <v>3581.12</v>
      </c>
      <c r="R290" s="33">
        <f t="shared" si="2"/>
        <v>45203.28</v>
      </c>
      <c r="S290" s="33">
        <f>IFS(E290=2,vacation_home_main_costs!$M$2,E290=3,vacation_home_main_costs!$M$3,E290=4,vacation_home_main_costs!$M$4,E290=5,vacation_home_main_costs!$M$5,E290=6,vacation_home_main_costs!$M$6)</f>
        <v>45400</v>
      </c>
      <c r="T290" s="33">
        <f t="shared" si="20"/>
        <v>-196.72</v>
      </c>
      <c r="U290" s="41" t="str">
        <f t="shared" si="4"/>
        <v>Prejuizo</v>
      </c>
    </row>
    <row r="291" ht="12.75" customHeight="1">
      <c r="A291" s="8">
        <v>1.6535088E7</v>
      </c>
      <c r="B291" s="30" t="s">
        <v>335</v>
      </c>
      <c r="C291" s="11">
        <v>99.0</v>
      </c>
      <c r="D291" s="11">
        <f t="shared" si="1"/>
        <v>79.2</v>
      </c>
      <c r="E291" s="24">
        <v>4.0</v>
      </c>
      <c r="F291" s="33">
        <f>Ocupacao_Calendario!B291*D291*31</f>
        <v>2307.888</v>
      </c>
      <c r="G291" s="33">
        <f>Ocupacao_Calendario!C291*D291*28</f>
        <v>1618.848</v>
      </c>
      <c r="H291" s="33">
        <f>Ocupacao_Calendario!D291*D291*31</f>
        <v>1203.048</v>
      </c>
      <c r="I291" s="33">
        <f>Ocupacao_Calendario!E291*D291*30</f>
        <v>1829.52</v>
      </c>
      <c r="J291" s="33">
        <f>Ocupacao_Calendario!F291*D291*31</f>
        <v>1178.496</v>
      </c>
      <c r="K291" s="33">
        <f>Ocupacao_Calendario!G291*D291*30</f>
        <v>1829.52</v>
      </c>
      <c r="L291" s="33">
        <f>Ocupacao_Calendario!H291*D291*31</f>
        <v>2111.472</v>
      </c>
      <c r="M291" s="33">
        <f>Ocupacao_Calendario!I291*D291*31</f>
        <v>1669.536</v>
      </c>
      <c r="N291" s="33">
        <f>Ocupacao_Calendario!J291*D291*30</f>
        <v>1877.04</v>
      </c>
      <c r="O291" s="33">
        <f>Ocupacao_Calendario!K291*D291*31</f>
        <v>2086.92</v>
      </c>
      <c r="P291" s="33">
        <f>Ocupacao_Calendario!L291*D291*31</f>
        <v>1964.16</v>
      </c>
      <c r="Q291" s="33">
        <f>Ocupacao_Calendario!M291*D291*31</f>
        <v>2136.024</v>
      </c>
      <c r="R291" s="33">
        <f t="shared" si="2"/>
        <v>21812.472</v>
      </c>
      <c r="S291" s="33">
        <f>IFS(E291=2,vacation_home_main_costs!$M$2,E291=3,vacation_home_main_costs!$M$3,E291=4,vacation_home_main_costs!$M$4,E291=5,vacation_home_main_costs!$M$5,E291=6,vacation_home_main_costs!$M$6)</f>
        <v>40660</v>
      </c>
      <c r="T291" s="33">
        <f t="shared" si="20"/>
        <v>-18847.528</v>
      </c>
      <c r="U291" s="41" t="str">
        <f t="shared" si="4"/>
        <v>Prejuizo</v>
      </c>
    </row>
    <row r="292" ht="12.75" customHeight="1">
      <c r="A292" s="8">
        <v>2.7751986E7</v>
      </c>
      <c r="B292" s="30" t="s">
        <v>336</v>
      </c>
      <c r="C292" s="11">
        <v>159.0</v>
      </c>
      <c r="D292" s="11">
        <f t="shared" si="1"/>
        <v>127.2</v>
      </c>
      <c r="E292" s="24">
        <v>5.0</v>
      </c>
      <c r="F292" s="33">
        <f>Ocupacao_Calendario!B292*D292*31</f>
        <v>3864.336</v>
      </c>
      <c r="G292" s="33">
        <f>Ocupacao_Calendario!C292*D292*28</f>
        <v>2991.744</v>
      </c>
      <c r="H292" s="33">
        <f>Ocupacao_Calendario!D292*D292*31</f>
        <v>3272.856</v>
      </c>
      <c r="I292" s="33">
        <f>Ocupacao_Calendario!E292*D292*30</f>
        <v>2862</v>
      </c>
      <c r="J292" s="33">
        <f>Ocupacao_Calendario!F292*D292*31</f>
        <v>2405.352</v>
      </c>
      <c r="K292" s="33">
        <f>Ocupacao_Calendario!G292*D292*30</f>
        <v>2823.84</v>
      </c>
      <c r="L292" s="33">
        <f>Ocupacao_Calendario!H292*D292*31</f>
        <v>2839.104</v>
      </c>
      <c r="M292" s="33">
        <f>Ocupacao_Calendario!I292*D292*31</f>
        <v>3391.152</v>
      </c>
      <c r="N292" s="33">
        <f>Ocupacao_Calendario!J292*D292*30</f>
        <v>3587.04</v>
      </c>
      <c r="O292" s="33">
        <f>Ocupacao_Calendario!K292*D292*31</f>
        <v>3193.992</v>
      </c>
      <c r="P292" s="33">
        <f>Ocupacao_Calendario!L292*D292*31</f>
        <v>3272.856</v>
      </c>
      <c r="Q292" s="33">
        <f>Ocupacao_Calendario!M292*D292*31</f>
        <v>2799.672</v>
      </c>
      <c r="R292" s="33">
        <f t="shared" si="2"/>
        <v>37303.944</v>
      </c>
      <c r="S292" s="33">
        <f>IFS(E292=2,vacation_home_main_costs!$M$2,E292=3,vacation_home_main_costs!$M$3,E292=4,vacation_home_main_costs!$M$4,E292=5,vacation_home_main_costs!$M$5,E292=6,vacation_home_main_costs!$M$6)</f>
        <v>45400</v>
      </c>
      <c r="T292" s="33">
        <f t="shared" si="20"/>
        <v>-8096.056</v>
      </c>
      <c r="U292" s="41" t="str">
        <f t="shared" si="4"/>
        <v>Prejuizo</v>
      </c>
    </row>
    <row r="293" ht="12.75" customHeight="1">
      <c r="A293" s="8">
        <v>1.3641308E7</v>
      </c>
      <c r="B293" s="30" t="s">
        <v>337</v>
      </c>
      <c r="C293" s="11">
        <v>130.0</v>
      </c>
      <c r="D293" s="11">
        <f t="shared" si="1"/>
        <v>104</v>
      </c>
      <c r="E293" s="24">
        <v>4.0</v>
      </c>
      <c r="F293" s="33">
        <f>Ocupacao_Calendario!B293*D293*31</f>
        <v>3062.8</v>
      </c>
      <c r="G293" s="33">
        <f>Ocupacao_Calendario!C293*D293*28</f>
        <v>2912</v>
      </c>
      <c r="H293" s="33">
        <f>Ocupacao_Calendario!D293*D293*31</f>
        <v>2353.52</v>
      </c>
      <c r="I293" s="33">
        <f>Ocupacao_Calendario!E293*D293*30</f>
        <v>1716</v>
      </c>
      <c r="J293" s="33">
        <f>Ocupacao_Calendario!F293*D293*31</f>
        <v>1612</v>
      </c>
      <c r="K293" s="33">
        <f>Ocupacao_Calendario!G293*D293*30</f>
        <v>2152.8</v>
      </c>
      <c r="L293" s="33">
        <f>Ocupacao_Calendario!H293*D293*31</f>
        <v>3224</v>
      </c>
      <c r="M293" s="33">
        <f>Ocupacao_Calendario!I293*D293*31</f>
        <v>3224</v>
      </c>
      <c r="N293" s="33">
        <f>Ocupacao_Calendario!J293*D293*30</f>
        <v>3057.6</v>
      </c>
      <c r="O293" s="33">
        <f>Ocupacao_Calendario!K293*D293*31</f>
        <v>2579.2</v>
      </c>
      <c r="P293" s="33">
        <f>Ocupacao_Calendario!L293*D293*31</f>
        <v>2804.88</v>
      </c>
      <c r="Q293" s="33">
        <f>Ocupacao_Calendario!M293*D293*31</f>
        <v>2321.28</v>
      </c>
      <c r="R293" s="33">
        <f t="shared" si="2"/>
        <v>31020.08</v>
      </c>
      <c r="S293" s="33">
        <f>IFS(E293=2,vacation_home_main_costs!$M$2,E293=3,vacation_home_main_costs!$M$3,E293=4,vacation_home_main_costs!$M$4,E293=5,vacation_home_main_costs!$M$5,E293=6,vacation_home_main_costs!$M$6)</f>
        <v>40660</v>
      </c>
      <c r="T293" s="33">
        <f t="shared" si="20"/>
        <v>-9639.92</v>
      </c>
      <c r="U293" s="41" t="str">
        <f t="shared" si="4"/>
        <v>Prejuizo</v>
      </c>
    </row>
    <row r="294" ht="12.75" customHeight="1">
      <c r="A294" s="8">
        <v>147140.0</v>
      </c>
      <c r="B294" s="30" t="s">
        <v>338</v>
      </c>
      <c r="C294" s="11">
        <v>86.0</v>
      </c>
      <c r="D294" s="11">
        <f t="shared" si="1"/>
        <v>68.8</v>
      </c>
      <c r="E294" s="24">
        <v>4.0</v>
      </c>
      <c r="F294" s="33">
        <f>Ocupacao_Calendario!B294*D294*31</f>
        <v>1983.504</v>
      </c>
      <c r="G294" s="33">
        <f>Ocupacao_Calendario!C294*D294*28</f>
        <v>1598.912</v>
      </c>
      <c r="H294" s="33">
        <f>Ocupacao_Calendario!D294*D294*31</f>
        <v>1301.008</v>
      </c>
      <c r="I294" s="33">
        <f>Ocupacao_Calendario!E294*D294*30</f>
        <v>1073.28</v>
      </c>
      <c r="J294" s="33">
        <f>Ocupacao_Calendario!F294*D294*31</f>
        <v>853.12</v>
      </c>
      <c r="K294" s="33">
        <f>Ocupacao_Calendario!G294*D294*30</f>
        <v>1362.24</v>
      </c>
      <c r="L294" s="33">
        <f>Ocupacao_Calendario!H294*D294*31</f>
        <v>1812.88</v>
      </c>
      <c r="M294" s="33">
        <f>Ocupacao_Calendario!I294*D294*31</f>
        <v>1770.224</v>
      </c>
      <c r="N294" s="33">
        <f>Ocupacao_Calendario!J294*D294*30</f>
        <v>1733.76</v>
      </c>
      <c r="O294" s="33">
        <f>Ocupacao_Calendario!K294*D294*31</f>
        <v>1599.6</v>
      </c>
      <c r="P294" s="33">
        <f>Ocupacao_Calendario!L294*D294*31</f>
        <v>1919.52</v>
      </c>
      <c r="Q294" s="33">
        <f>Ocupacao_Calendario!M294*D294*31</f>
        <v>2111.472</v>
      </c>
      <c r="R294" s="33">
        <f t="shared" si="2"/>
        <v>19119.52</v>
      </c>
      <c r="S294" s="33">
        <f>IFS(E294=2,vacation_home_main_costs!$M$2,E294=3,vacation_home_main_costs!$M$3,E294=4,vacation_home_main_costs!$M$4,E294=5,vacation_home_main_costs!$M$5,E294=6,vacation_home_main_costs!$M$6)</f>
        <v>40660</v>
      </c>
      <c r="T294" s="33">
        <f t="shared" si="20"/>
        <v>-21540.48</v>
      </c>
      <c r="U294" s="41" t="str">
        <f t="shared" si="4"/>
        <v>Prejuizo</v>
      </c>
    </row>
    <row r="295" ht="12.75" customHeight="1">
      <c r="A295" s="8">
        <v>192505.0</v>
      </c>
      <c r="B295" s="30" t="s">
        <v>339</v>
      </c>
      <c r="C295" s="11">
        <v>140.0</v>
      </c>
      <c r="D295" s="11">
        <f t="shared" si="1"/>
        <v>112</v>
      </c>
      <c r="E295" s="24">
        <v>5.0</v>
      </c>
      <c r="F295" s="33">
        <f>Ocupacao_Calendario!B295*D295*31</f>
        <v>2638.72</v>
      </c>
      <c r="G295" s="33">
        <f>Ocupacao_Calendario!C295*D295*28</f>
        <v>2728.32</v>
      </c>
      <c r="H295" s="33">
        <f>Ocupacao_Calendario!D295*D295*31</f>
        <v>1597.12</v>
      </c>
      <c r="I295" s="33">
        <f>Ocupacao_Calendario!E295*D295*30</f>
        <v>2486.4</v>
      </c>
      <c r="J295" s="33">
        <f>Ocupacao_Calendario!F295*D295*31</f>
        <v>2673.44</v>
      </c>
      <c r="K295" s="33">
        <f>Ocupacao_Calendario!G295*D295*30</f>
        <v>3091.2</v>
      </c>
      <c r="L295" s="33">
        <f>Ocupacao_Calendario!H295*D295*31</f>
        <v>2638.72</v>
      </c>
      <c r="M295" s="33">
        <f>Ocupacao_Calendario!I295*D295*31</f>
        <v>2742.88</v>
      </c>
      <c r="N295" s="33">
        <f>Ocupacao_Calendario!J295*D295*30</f>
        <v>2520</v>
      </c>
      <c r="O295" s="33">
        <f>Ocupacao_Calendario!K295*D295*31</f>
        <v>3472</v>
      </c>
      <c r="P295" s="33">
        <f>Ocupacao_Calendario!L295*D295*31</f>
        <v>2499.84</v>
      </c>
      <c r="Q295" s="33">
        <f>Ocupacao_Calendario!M295*D295*31</f>
        <v>2985.92</v>
      </c>
      <c r="R295" s="33">
        <f t="shared" si="2"/>
        <v>32074.56</v>
      </c>
      <c r="S295" s="33">
        <f>IFS(E295=2,vacation_home_main_costs!$M$2,E295=3,vacation_home_main_costs!$M$3,E295=4,vacation_home_main_costs!$M$4,E295=5,vacation_home_main_costs!$M$5,E295=6,vacation_home_main_costs!$M$6)</f>
        <v>45400</v>
      </c>
      <c r="T295" s="33">
        <f t="shared" si="20"/>
        <v>-13325.44</v>
      </c>
      <c r="U295" s="41" t="str">
        <f t="shared" si="4"/>
        <v>Prejuizo</v>
      </c>
    </row>
    <row r="296" ht="12.75" customHeight="1">
      <c r="A296" s="8">
        <v>394240.0</v>
      </c>
      <c r="B296" s="30" t="s">
        <v>340</v>
      </c>
      <c r="C296" s="11">
        <v>99.0</v>
      </c>
      <c r="D296" s="11">
        <f t="shared" si="1"/>
        <v>79.2</v>
      </c>
      <c r="E296" s="24">
        <v>4.0</v>
      </c>
      <c r="F296" s="33">
        <f>Ocupacao_Calendario!B296*D296*31</f>
        <v>1694.088</v>
      </c>
      <c r="G296" s="33">
        <f>Ocupacao_Calendario!C296*D296*28</f>
        <v>1530.144</v>
      </c>
      <c r="H296" s="33">
        <f>Ocupacao_Calendario!D296*D296*31</f>
        <v>1841.4</v>
      </c>
      <c r="I296" s="33">
        <f>Ocupacao_Calendario!E296*D296*30</f>
        <v>1591.92</v>
      </c>
      <c r="J296" s="33">
        <f>Ocupacao_Calendario!F296*D296*31</f>
        <v>982.08</v>
      </c>
      <c r="K296" s="33">
        <f>Ocupacao_Calendario!G296*D296*30</f>
        <v>2304.72</v>
      </c>
      <c r="L296" s="33">
        <f>Ocupacao_Calendario!H296*D296*31</f>
        <v>1718.64</v>
      </c>
      <c r="M296" s="33">
        <f>Ocupacao_Calendario!I296*D296*31</f>
        <v>2062.368</v>
      </c>
      <c r="N296" s="33">
        <f>Ocupacao_Calendario!J296*D296*30</f>
        <v>1924.56</v>
      </c>
      <c r="O296" s="33">
        <f>Ocupacao_Calendario!K296*D296*31</f>
        <v>1865.952</v>
      </c>
      <c r="P296" s="33">
        <f>Ocupacao_Calendario!L296*D296*31</f>
        <v>1915.056</v>
      </c>
      <c r="Q296" s="33">
        <f>Ocupacao_Calendario!M296*D296*31</f>
        <v>1743.192</v>
      </c>
      <c r="R296" s="33">
        <f t="shared" si="2"/>
        <v>21174.12</v>
      </c>
      <c r="S296" s="33">
        <f>IFS(E296=2,vacation_home_main_costs!$M$2,E296=3,vacation_home_main_costs!$M$3,E296=4,vacation_home_main_costs!$M$4,E296=5,vacation_home_main_costs!$M$5,E296=6,vacation_home_main_costs!$M$6)</f>
        <v>40660</v>
      </c>
      <c r="T296" s="33">
        <f t="shared" si="20"/>
        <v>-19485.88</v>
      </c>
      <c r="U296" s="41" t="str">
        <f t="shared" si="4"/>
        <v>Prejuizo</v>
      </c>
    </row>
    <row r="297" ht="12.75" customHeight="1">
      <c r="A297" s="8">
        <v>1970441.0</v>
      </c>
      <c r="B297" s="30" t="s">
        <v>341</v>
      </c>
      <c r="C297" s="11">
        <v>150.0</v>
      </c>
      <c r="D297" s="11">
        <f t="shared" si="1"/>
        <v>120</v>
      </c>
      <c r="E297" s="24">
        <v>4.0</v>
      </c>
      <c r="F297" s="33">
        <f>Ocupacao_Calendario!B297*D297*31</f>
        <v>2864.4</v>
      </c>
      <c r="G297" s="33">
        <f>Ocupacao_Calendario!C297*D297*28</f>
        <v>3091.2</v>
      </c>
      <c r="H297" s="33">
        <f>Ocupacao_Calendario!D297*D297*31</f>
        <v>1562.4</v>
      </c>
      <c r="I297" s="33">
        <f>Ocupacao_Calendario!E297*D297*30</f>
        <v>2664</v>
      </c>
      <c r="J297" s="33">
        <f>Ocupacao_Calendario!F297*D297*31</f>
        <v>1748.4</v>
      </c>
      <c r="K297" s="33">
        <f>Ocupacao_Calendario!G297*D297*30</f>
        <v>2592</v>
      </c>
      <c r="L297" s="33">
        <f>Ocupacao_Calendario!H297*D297*31</f>
        <v>2752.8</v>
      </c>
      <c r="M297" s="33">
        <f>Ocupacao_Calendario!I297*D297*31</f>
        <v>3236.4</v>
      </c>
      <c r="N297" s="33">
        <f>Ocupacao_Calendario!J297*D297*30</f>
        <v>3528</v>
      </c>
      <c r="O297" s="33">
        <f>Ocupacao_Calendario!K297*D297*31</f>
        <v>2752.8</v>
      </c>
      <c r="P297" s="33">
        <f>Ocupacao_Calendario!L297*D297*31</f>
        <v>3273.6</v>
      </c>
      <c r="Q297" s="33">
        <f>Ocupacao_Calendario!M297*D297*31</f>
        <v>3571.2</v>
      </c>
      <c r="R297" s="33">
        <f t="shared" si="2"/>
        <v>33637.2</v>
      </c>
      <c r="S297" s="33">
        <f>IFS(E297=2,vacation_home_main_costs!$M$2,E297=3,vacation_home_main_costs!$M$3,E297=4,vacation_home_main_costs!$M$4,E297=5,vacation_home_main_costs!$M$5,E297=6,vacation_home_main_costs!$M$6)</f>
        <v>40660</v>
      </c>
      <c r="T297" s="33">
        <f t="shared" si="20"/>
        <v>-7022.8</v>
      </c>
      <c r="U297" s="41" t="str">
        <f t="shared" si="4"/>
        <v>Prejuizo</v>
      </c>
    </row>
    <row r="298" ht="12.75" customHeight="1">
      <c r="A298" s="8">
        <v>1.7382311E7</v>
      </c>
      <c r="B298" s="30" t="s">
        <v>342</v>
      </c>
      <c r="C298" s="11">
        <v>132.0</v>
      </c>
      <c r="D298" s="11">
        <f t="shared" si="1"/>
        <v>105.6</v>
      </c>
      <c r="E298" s="24">
        <v>4.0</v>
      </c>
      <c r="F298" s="33">
        <f>Ocupacao_Calendario!B298*D298*31</f>
        <v>2193.312</v>
      </c>
      <c r="G298" s="33">
        <f>Ocupacao_Calendario!C298*D298*28</f>
        <v>2128.896</v>
      </c>
      <c r="H298" s="33">
        <f>Ocupacao_Calendario!D298*D298*31</f>
        <v>2029.632</v>
      </c>
      <c r="I298" s="33">
        <f>Ocupacao_Calendario!E298*D298*30</f>
        <v>2249.28</v>
      </c>
      <c r="J298" s="33">
        <f>Ocupacao_Calendario!F298*D298*31</f>
        <v>2520.672</v>
      </c>
      <c r="K298" s="33">
        <f>Ocupacao_Calendario!G298*D298*30</f>
        <v>2534.4</v>
      </c>
      <c r="L298" s="33">
        <f>Ocupacao_Calendario!H298*D298*31</f>
        <v>2651.616</v>
      </c>
      <c r="M298" s="33">
        <f>Ocupacao_Calendario!I298*D298*31</f>
        <v>2913.504</v>
      </c>
      <c r="N298" s="33">
        <f>Ocupacao_Calendario!J298*D298*30</f>
        <v>2977.92</v>
      </c>
      <c r="O298" s="33">
        <f>Ocupacao_Calendario!K298*D298*31</f>
        <v>3044.448</v>
      </c>
      <c r="P298" s="33">
        <f>Ocupacao_Calendario!L298*D298*31</f>
        <v>3208.128</v>
      </c>
      <c r="Q298" s="33">
        <f>Ocupacao_Calendario!M298*D298*31</f>
        <v>3077.184</v>
      </c>
      <c r="R298" s="33">
        <f t="shared" si="2"/>
        <v>31528.992</v>
      </c>
      <c r="S298" s="33">
        <f>IFS(E298=2,vacation_home_main_costs!$M$2,E298=3,vacation_home_main_costs!$M$3,E298=4,vacation_home_main_costs!$M$4,E298=5,vacation_home_main_costs!$M$5,E298=6,vacation_home_main_costs!$M$6)</f>
        <v>40660</v>
      </c>
      <c r="T298" s="33">
        <f t="shared" si="20"/>
        <v>-9131.008</v>
      </c>
      <c r="U298" s="41" t="str">
        <f t="shared" si="4"/>
        <v>Prejuizo</v>
      </c>
    </row>
    <row r="299" ht="12.75" customHeight="1">
      <c r="A299" s="8">
        <v>1.738339E7</v>
      </c>
      <c r="B299" s="30" t="s">
        <v>343</v>
      </c>
      <c r="C299" s="11">
        <v>137.0</v>
      </c>
      <c r="D299" s="11">
        <f t="shared" si="1"/>
        <v>109.6</v>
      </c>
      <c r="E299" s="24">
        <v>4.0</v>
      </c>
      <c r="F299" s="33">
        <f>Ocupacao_Calendario!B299*D299*31</f>
        <v>3057.84</v>
      </c>
      <c r="G299" s="33">
        <f>Ocupacao_Calendario!C299*D299*28</f>
        <v>2731.232</v>
      </c>
      <c r="H299" s="33">
        <f>Ocupacao_Calendario!D299*D299*31</f>
        <v>2412.296</v>
      </c>
      <c r="I299" s="33">
        <f>Ocupacao_Calendario!E299*D299*30</f>
        <v>2104.32</v>
      </c>
      <c r="J299" s="33">
        <f>Ocupacao_Calendario!F299*D299*31</f>
        <v>2514.224</v>
      </c>
      <c r="K299" s="33">
        <f>Ocupacao_Calendario!G299*D299*30</f>
        <v>3255.12</v>
      </c>
      <c r="L299" s="33">
        <f>Ocupacao_Calendario!H299*D299*31</f>
        <v>3227.72</v>
      </c>
      <c r="M299" s="33">
        <f>Ocupacao_Calendario!I299*D299*31</f>
        <v>3397.6</v>
      </c>
      <c r="N299" s="33">
        <f>Ocupacao_Calendario!J299*D299*30</f>
        <v>2860.56</v>
      </c>
      <c r="O299" s="33">
        <f>Ocupacao_Calendario!K299*D299*31</f>
        <v>2718.08</v>
      </c>
      <c r="P299" s="33">
        <f>Ocupacao_Calendario!L299*D299*31</f>
        <v>2548.2</v>
      </c>
      <c r="Q299" s="33">
        <f>Ocupacao_Calendario!M299*D299*31</f>
        <v>2412.296</v>
      </c>
      <c r="R299" s="33">
        <f t="shared" si="2"/>
        <v>33239.488</v>
      </c>
      <c r="S299" s="33">
        <f>IFS(E299=2,vacation_home_main_costs!$M$2,E299=3,vacation_home_main_costs!$M$3,E299=4,vacation_home_main_costs!$M$4,E299=5,vacation_home_main_costs!$M$5,E299=6,vacation_home_main_costs!$M$6)</f>
        <v>40660</v>
      </c>
      <c r="T299" s="33">
        <f t="shared" si="20"/>
        <v>-7420.512</v>
      </c>
      <c r="U299" s="41" t="str">
        <f t="shared" si="4"/>
        <v>Prejuizo</v>
      </c>
    </row>
    <row r="300" ht="12.75" customHeight="1">
      <c r="A300" s="8">
        <v>1.1190914E7</v>
      </c>
      <c r="B300" s="30" t="s">
        <v>344</v>
      </c>
      <c r="C300" s="11">
        <v>82.0</v>
      </c>
      <c r="D300" s="11">
        <f t="shared" si="1"/>
        <v>65.6</v>
      </c>
      <c r="E300" s="24">
        <v>3.0</v>
      </c>
      <c r="F300" s="33">
        <f>Ocupacao_Calendario!B300*D300*31</f>
        <v>1891.248</v>
      </c>
      <c r="G300" s="33">
        <f>Ocupacao_Calendario!C300*D300*28</f>
        <v>1432.704</v>
      </c>
      <c r="H300" s="33">
        <f>Ocupacao_Calendario!D300*D300*31</f>
        <v>1565.872</v>
      </c>
      <c r="I300" s="33">
        <f>Ocupacao_Calendario!E300*D300*30</f>
        <v>1771.2</v>
      </c>
      <c r="J300" s="33">
        <f>Ocupacao_Calendario!F300*D300*31</f>
        <v>1057.472</v>
      </c>
      <c r="K300" s="33">
        <f>Ocupacao_Calendario!G300*D300*30</f>
        <v>1377.6</v>
      </c>
      <c r="L300" s="33">
        <f>Ocupacao_Calendario!H300*D300*31</f>
        <v>1769.232</v>
      </c>
      <c r="M300" s="33">
        <f>Ocupacao_Calendario!I300*D300*31</f>
        <v>1708.224</v>
      </c>
      <c r="N300" s="33">
        <f>Ocupacao_Calendario!J300*D300*30</f>
        <v>1633.44</v>
      </c>
      <c r="O300" s="33">
        <f>Ocupacao_Calendario!K300*D300*31</f>
        <v>1931.92</v>
      </c>
      <c r="P300" s="33">
        <f>Ocupacao_Calendario!L300*D300*31</f>
        <v>1830.24</v>
      </c>
      <c r="Q300" s="33">
        <f>Ocupacao_Calendario!M300*D300*31</f>
        <v>1443.856</v>
      </c>
      <c r="R300" s="33">
        <f t="shared" si="2"/>
        <v>19413.008</v>
      </c>
      <c r="S300" s="33">
        <f>IFS(E300=2,vacation_home_main_costs!$M$2,E300=3,vacation_home_main_costs!$M$3,E300=4,vacation_home_main_costs!$M$4,E300=5,vacation_home_main_costs!$M$5,E300=6,vacation_home_main_costs!$M$6)</f>
        <v>34800</v>
      </c>
      <c r="T300" s="33">
        <f t="shared" si="20"/>
        <v>-15386.992</v>
      </c>
      <c r="U300" s="41" t="str">
        <f t="shared" si="4"/>
        <v>Prejuizo</v>
      </c>
    </row>
    <row r="301" ht="12.75" customHeight="1">
      <c r="A301" s="8">
        <v>933642.0</v>
      </c>
      <c r="B301" s="30" t="s">
        <v>345</v>
      </c>
      <c r="C301" s="11">
        <v>77.0</v>
      </c>
      <c r="D301" s="11">
        <f t="shared" si="1"/>
        <v>61.6</v>
      </c>
      <c r="E301" s="24">
        <v>2.0</v>
      </c>
      <c r="F301" s="33">
        <f>Ocupacao_Calendario!B301*D301*31</f>
        <v>1604.064</v>
      </c>
      <c r="G301" s="33">
        <f>Ocupacao_Calendario!C301*D301*28</f>
        <v>1328.096</v>
      </c>
      <c r="H301" s="33">
        <f>Ocupacao_Calendario!D301*D301*31</f>
        <v>1012.088</v>
      </c>
      <c r="I301" s="33">
        <f>Ocupacao_Calendario!E301*D301*30</f>
        <v>1552.32</v>
      </c>
      <c r="J301" s="33">
        <f>Ocupacao_Calendario!F301*D301*31</f>
        <v>1336.72</v>
      </c>
      <c r="K301" s="33">
        <f>Ocupacao_Calendario!G301*D301*30</f>
        <v>1848</v>
      </c>
      <c r="L301" s="33">
        <f>Ocupacao_Calendario!H301*D301*31</f>
        <v>1394.008</v>
      </c>
      <c r="M301" s="33">
        <f>Ocupacao_Calendario!I301*D301*31</f>
        <v>1355.816</v>
      </c>
      <c r="N301" s="33">
        <f>Ocupacao_Calendario!J301*D301*30</f>
        <v>1459.92</v>
      </c>
      <c r="O301" s="33">
        <f>Ocupacao_Calendario!K301*D301*31</f>
        <v>1852.312</v>
      </c>
      <c r="P301" s="33">
        <f>Ocupacao_Calendario!L301*D301*31</f>
        <v>1775.928</v>
      </c>
      <c r="Q301" s="33">
        <f>Ocupacao_Calendario!M301*D301*31</f>
        <v>1814.12</v>
      </c>
      <c r="R301" s="33">
        <f t="shared" si="2"/>
        <v>18333.392</v>
      </c>
      <c r="S301" s="33">
        <f>IFS(E301=2,vacation_home_main_costs!$M$2,E301=3,vacation_home_main_costs!$M$3,E301=4,vacation_home_main_costs!$M$4,E301=5,vacation_home_main_costs!$M$5,E301=6,vacation_home_main_costs!$M$6)</f>
        <v>31100</v>
      </c>
      <c r="T301" s="33">
        <f t="shared" si="20"/>
        <v>-12766.608</v>
      </c>
      <c r="U301" s="41" t="str">
        <f t="shared" si="4"/>
        <v>Prejuizo</v>
      </c>
    </row>
    <row r="302" ht="12.75" customHeight="1">
      <c r="A302" s="8">
        <v>2074278.0</v>
      </c>
      <c r="B302" s="30" t="s">
        <v>346</v>
      </c>
      <c r="C302" s="11">
        <v>111.0</v>
      </c>
      <c r="D302" s="11">
        <f t="shared" si="1"/>
        <v>88.8</v>
      </c>
      <c r="E302" s="24">
        <v>4.0</v>
      </c>
      <c r="F302" s="33">
        <f>Ocupacao_Calendario!B302*D302*31</f>
        <v>2257.296</v>
      </c>
      <c r="G302" s="33">
        <f>Ocupacao_Calendario!C302*D302*28</f>
        <v>2386.944</v>
      </c>
      <c r="H302" s="33">
        <f>Ocupacao_Calendario!D302*D302*31</f>
        <v>2257.296</v>
      </c>
      <c r="I302" s="33">
        <f>Ocupacao_Calendario!E302*D302*30</f>
        <v>2104.56</v>
      </c>
      <c r="J302" s="33">
        <f>Ocupacao_Calendario!F302*D302*31</f>
        <v>1238.76</v>
      </c>
      <c r="K302" s="33">
        <f>Ocupacao_Calendario!G302*D302*30</f>
        <v>1918.08</v>
      </c>
      <c r="L302" s="33">
        <f>Ocupacao_Calendario!H302*D302*31</f>
        <v>2670.216</v>
      </c>
      <c r="M302" s="33">
        <f>Ocupacao_Calendario!I302*D302*31</f>
        <v>2615.16</v>
      </c>
      <c r="N302" s="33">
        <f>Ocupacao_Calendario!J302*D302*30</f>
        <v>2637.36</v>
      </c>
      <c r="O302" s="33">
        <f>Ocupacao_Calendario!K302*D302*31</f>
        <v>2642.688</v>
      </c>
      <c r="P302" s="33">
        <f>Ocupacao_Calendario!L302*D302*31</f>
        <v>2147.184</v>
      </c>
      <c r="Q302" s="33">
        <f>Ocupacao_Calendario!M302*D302*31</f>
        <v>2202.24</v>
      </c>
      <c r="R302" s="33">
        <f t="shared" si="2"/>
        <v>27077.784</v>
      </c>
      <c r="S302" s="33">
        <f>IFS(E302=2,vacation_home_main_costs!$M$2,E302=3,vacation_home_main_costs!$M$3,E302=4,vacation_home_main_costs!$M$4,E302=5,vacation_home_main_costs!$M$5,E302=6,vacation_home_main_costs!$M$6)</f>
        <v>40660</v>
      </c>
      <c r="T302" s="33">
        <f t="shared" si="20"/>
        <v>-13582.216</v>
      </c>
      <c r="U302" s="41" t="str">
        <f t="shared" si="4"/>
        <v>Prejuizo</v>
      </c>
    </row>
    <row r="303" ht="12.75" customHeight="1">
      <c r="A303" s="8">
        <v>2078529.0</v>
      </c>
      <c r="B303" s="30" t="s">
        <v>347</v>
      </c>
      <c r="C303" s="11">
        <v>99.0</v>
      </c>
      <c r="D303" s="11">
        <f t="shared" si="1"/>
        <v>79.2</v>
      </c>
      <c r="E303" s="24">
        <v>3.0</v>
      </c>
      <c r="F303" s="33">
        <f>Ocupacao_Calendario!B303*D303*31</f>
        <v>1669.536</v>
      </c>
      <c r="G303" s="33">
        <f>Ocupacao_Calendario!C303*D303*28</f>
        <v>1796.256</v>
      </c>
      <c r="H303" s="33">
        <f>Ocupacao_Calendario!D303*D303*31</f>
        <v>1374.912</v>
      </c>
      <c r="I303" s="33">
        <f>Ocupacao_Calendario!E303*D303*30</f>
        <v>1520.64</v>
      </c>
      <c r="J303" s="33">
        <f>Ocupacao_Calendario!F303*D303*31</f>
        <v>982.08</v>
      </c>
      <c r="K303" s="33">
        <f>Ocupacao_Calendario!G303*D303*30</f>
        <v>1924.56</v>
      </c>
      <c r="L303" s="33">
        <f>Ocupacao_Calendario!H303*D303*31</f>
        <v>2062.368</v>
      </c>
      <c r="M303" s="33">
        <f>Ocupacao_Calendario!I303*D303*31</f>
        <v>1841.4</v>
      </c>
      <c r="N303" s="33">
        <f>Ocupacao_Calendario!J303*D303*30</f>
        <v>1853.28</v>
      </c>
      <c r="O303" s="33">
        <f>Ocupacao_Calendario!K303*D303*31</f>
        <v>2455.2</v>
      </c>
      <c r="P303" s="33">
        <f>Ocupacao_Calendario!L303*D303*31</f>
        <v>1988.712</v>
      </c>
      <c r="Q303" s="33">
        <f>Ocupacao_Calendario!M303*D303*31</f>
        <v>2307.888</v>
      </c>
      <c r="R303" s="33">
        <f t="shared" si="2"/>
        <v>21776.832</v>
      </c>
      <c r="S303" s="33">
        <f>IFS(E303=2,vacation_home_main_costs!$M$2,E303=3,vacation_home_main_costs!$M$3,E303=4,vacation_home_main_costs!$M$4,E303=5,vacation_home_main_costs!$M$5,E303=6,vacation_home_main_costs!$M$6)</f>
        <v>34800</v>
      </c>
      <c r="T303" s="33">
        <f t="shared" si="20"/>
        <v>-13023.168</v>
      </c>
      <c r="U303" s="41" t="str">
        <f t="shared" si="4"/>
        <v>Prejuizo</v>
      </c>
    </row>
    <row r="304" ht="12.75" customHeight="1">
      <c r="A304" s="8">
        <v>1.6714966E7</v>
      </c>
      <c r="B304" s="30" t="s">
        <v>348</v>
      </c>
      <c r="C304" s="11">
        <v>75.0</v>
      </c>
      <c r="D304" s="11">
        <f t="shared" si="1"/>
        <v>60</v>
      </c>
      <c r="E304" s="24">
        <v>4.0</v>
      </c>
      <c r="F304" s="33">
        <f>Ocupacao_Calendario!B304*D304*31</f>
        <v>1655.4</v>
      </c>
      <c r="G304" s="33">
        <f>Ocupacao_Calendario!C304*D304*28</f>
        <v>1663.2</v>
      </c>
      <c r="H304" s="33">
        <f>Ocupacao_Calendario!D304*D304*31</f>
        <v>818.4</v>
      </c>
      <c r="I304" s="33">
        <f>Ocupacao_Calendario!E304*D304*30</f>
        <v>846</v>
      </c>
      <c r="J304" s="33">
        <f>Ocupacao_Calendario!F304*D304*31</f>
        <v>1134.6</v>
      </c>
      <c r="K304" s="33">
        <f>Ocupacao_Calendario!G304*D304*30</f>
        <v>1656</v>
      </c>
      <c r="L304" s="33">
        <f>Ocupacao_Calendario!H304*D304*31</f>
        <v>1785.6</v>
      </c>
      <c r="M304" s="33">
        <f>Ocupacao_Calendario!I304*D304*31</f>
        <v>1804.2</v>
      </c>
      <c r="N304" s="33">
        <f>Ocupacao_Calendario!J304*D304*30</f>
        <v>1368</v>
      </c>
      <c r="O304" s="33">
        <f>Ocupacao_Calendario!K304*D304*31</f>
        <v>1822.8</v>
      </c>
      <c r="P304" s="33">
        <f>Ocupacao_Calendario!L304*D304*31</f>
        <v>1339.2</v>
      </c>
      <c r="Q304" s="33">
        <f>Ocupacao_Calendario!M304*D304*31</f>
        <v>1339.2</v>
      </c>
      <c r="R304" s="33">
        <f t="shared" si="2"/>
        <v>17232.6</v>
      </c>
      <c r="S304" s="33">
        <f>IFS(E304=2,vacation_home_main_costs!$M$2,E304=3,vacation_home_main_costs!$M$3,E304=4,vacation_home_main_costs!$M$4,E304=5,vacation_home_main_costs!$M$5,E304=6,vacation_home_main_costs!$M$6)</f>
        <v>40660</v>
      </c>
      <c r="T304" s="33">
        <f t="shared" si="20"/>
        <v>-23427.4</v>
      </c>
      <c r="U304" s="41" t="str">
        <f t="shared" si="4"/>
        <v>Prejuizo</v>
      </c>
    </row>
    <row r="305" ht="12.75" customHeight="1">
      <c r="A305" s="8">
        <v>1.8652692E7</v>
      </c>
      <c r="B305" s="30" t="s">
        <v>349</v>
      </c>
      <c r="C305" s="11">
        <v>145.0</v>
      </c>
      <c r="D305" s="11">
        <f t="shared" si="1"/>
        <v>116</v>
      </c>
      <c r="E305" s="24">
        <v>3.0</v>
      </c>
      <c r="F305" s="33">
        <f>Ocupacao_Calendario!B305*D305*31</f>
        <v>3272.36</v>
      </c>
      <c r="G305" s="33">
        <f>Ocupacao_Calendario!C305*D305*28</f>
        <v>2533.44</v>
      </c>
      <c r="H305" s="33">
        <f>Ocupacao_Calendario!D305*D305*31</f>
        <v>2804.88</v>
      </c>
      <c r="I305" s="33">
        <f>Ocupacao_Calendario!E305*D305*30</f>
        <v>2784</v>
      </c>
      <c r="J305" s="33">
        <f>Ocupacao_Calendario!F305*D305*31</f>
        <v>1618.2</v>
      </c>
      <c r="K305" s="33">
        <f>Ocupacao_Calendario!G305*D305*30</f>
        <v>2610</v>
      </c>
      <c r="L305" s="33">
        <f>Ocupacao_Calendario!H305*D305*31</f>
        <v>2948.72</v>
      </c>
      <c r="M305" s="33">
        <f>Ocupacao_Calendario!I305*D305*31</f>
        <v>2553.16</v>
      </c>
      <c r="N305" s="33">
        <f>Ocupacao_Calendario!J305*D305*30</f>
        <v>2575.2</v>
      </c>
      <c r="O305" s="33">
        <f>Ocupacao_Calendario!K305*D305*31</f>
        <v>3452.16</v>
      </c>
      <c r="P305" s="33">
        <f>Ocupacao_Calendario!L305*D305*31</f>
        <v>3200.44</v>
      </c>
      <c r="Q305" s="33">
        <f>Ocupacao_Calendario!M305*D305*31</f>
        <v>2589.12</v>
      </c>
      <c r="R305" s="33">
        <f t="shared" si="2"/>
        <v>32941.68</v>
      </c>
      <c r="S305" s="33">
        <f>IFS(E305=2,vacation_home_main_costs!$M$2,E305=3,vacation_home_main_costs!$M$3,E305=4,vacation_home_main_costs!$M$4,E305=5,vacation_home_main_costs!$M$5,E305=6,vacation_home_main_costs!$M$6)</f>
        <v>34800</v>
      </c>
      <c r="T305" s="33">
        <f t="shared" si="20"/>
        <v>-1858.32</v>
      </c>
      <c r="U305" s="41" t="str">
        <f t="shared" si="4"/>
        <v>Prejuizo</v>
      </c>
    </row>
    <row r="306" ht="12.75" customHeight="1">
      <c r="A306" s="8">
        <v>1332145.0</v>
      </c>
      <c r="B306" s="30" t="s">
        <v>350</v>
      </c>
      <c r="C306" s="11">
        <v>119.0</v>
      </c>
      <c r="D306" s="11">
        <f t="shared" si="1"/>
        <v>95.2</v>
      </c>
      <c r="E306" s="24">
        <v>5.0</v>
      </c>
      <c r="F306" s="33">
        <f>Ocupacao_Calendario!B306*D306*31</f>
        <v>1977.304</v>
      </c>
      <c r="G306" s="33">
        <f>Ocupacao_Calendario!C306*D306*28</f>
        <v>1919.232</v>
      </c>
      <c r="H306" s="33">
        <f>Ocupacao_Calendario!D306*D306*31</f>
        <v>1770.72</v>
      </c>
      <c r="I306" s="33">
        <f>Ocupacao_Calendario!E306*D306*30</f>
        <v>1456.56</v>
      </c>
      <c r="J306" s="33">
        <f>Ocupacao_Calendario!F306*D306*31</f>
        <v>1829.744</v>
      </c>
      <c r="K306" s="33">
        <f>Ocupacao_Calendario!G306*D306*30</f>
        <v>2856</v>
      </c>
      <c r="L306" s="33">
        <f>Ocupacao_Calendario!H306*D306*31</f>
        <v>2390.472</v>
      </c>
      <c r="M306" s="33">
        <f>Ocupacao_Calendario!I306*D306*31</f>
        <v>2360.96</v>
      </c>
      <c r="N306" s="33">
        <f>Ocupacao_Calendario!J306*D306*30</f>
        <v>2113.44</v>
      </c>
      <c r="O306" s="33">
        <f>Ocupacao_Calendario!K306*D306*31</f>
        <v>2892.176</v>
      </c>
      <c r="P306" s="33">
        <f>Ocupacao_Calendario!L306*D306*31</f>
        <v>2419.984</v>
      </c>
      <c r="Q306" s="33">
        <f>Ocupacao_Calendario!M306*D306*31</f>
        <v>2538.032</v>
      </c>
      <c r="R306" s="33">
        <f t="shared" si="2"/>
        <v>26524.624</v>
      </c>
      <c r="S306" s="33">
        <f>IFS(E306=2,vacation_home_main_costs!$M$2,E306=3,vacation_home_main_costs!$M$3,E306=4,vacation_home_main_costs!$M$4,E306=5,vacation_home_main_costs!$M$5,E306=6,vacation_home_main_costs!$M$6)</f>
        <v>45400</v>
      </c>
      <c r="T306" s="33">
        <f t="shared" si="20"/>
        <v>-18875.376</v>
      </c>
      <c r="U306" s="41" t="str">
        <f t="shared" si="4"/>
        <v>Prejuizo</v>
      </c>
    </row>
    <row r="307" ht="12.75" customHeight="1">
      <c r="A307" s="8">
        <v>1665428.0</v>
      </c>
      <c r="B307" s="30" t="s">
        <v>351</v>
      </c>
      <c r="C307" s="11">
        <v>199.0</v>
      </c>
      <c r="D307" s="11">
        <f t="shared" si="1"/>
        <v>159.2</v>
      </c>
      <c r="E307" s="24">
        <v>4.0</v>
      </c>
      <c r="F307" s="33">
        <f>Ocupacao_Calendario!B307*D307*31</f>
        <v>4194.92</v>
      </c>
      <c r="G307" s="33">
        <f>Ocupacao_Calendario!C307*D307*28</f>
        <v>3967.264</v>
      </c>
      <c r="H307" s="33">
        <f>Ocupacao_Calendario!D307*D307*31</f>
        <v>3306.584</v>
      </c>
      <c r="I307" s="33">
        <f>Ocupacao_Calendario!E307*D307*30</f>
        <v>3199.92</v>
      </c>
      <c r="J307" s="33">
        <f>Ocupacao_Calendario!F307*D307*31</f>
        <v>3059.824</v>
      </c>
      <c r="K307" s="33">
        <f>Ocupacao_Calendario!G307*D307*30</f>
        <v>3964.08</v>
      </c>
      <c r="L307" s="33">
        <f>Ocupacao_Calendario!H307*D307*31</f>
        <v>4787.144</v>
      </c>
      <c r="M307" s="33">
        <f>Ocupacao_Calendario!I307*D307*31</f>
        <v>4441.68</v>
      </c>
      <c r="N307" s="33">
        <f>Ocupacao_Calendario!J307*D307*30</f>
        <v>3534.24</v>
      </c>
      <c r="O307" s="33">
        <f>Ocupacao_Calendario!K307*D307*31</f>
        <v>3750.752</v>
      </c>
      <c r="P307" s="33">
        <f>Ocupacao_Calendario!L307*D307*31</f>
        <v>3553.344</v>
      </c>
      <c r="Q307" s="33">
        <f>Ocupacao_Calendario!M307*D307*31</f>
        <v>4688.44</v>
      </c>
      <c r="R307" s="33">
        <f t="shared" si="2"/>
        <v>46448.192</v>
      </c>
      <c r="S307" s="33">
        <f>IFS(E307=2,vacation_home_main_costs!$M$2,E307=3,vacation_home_main_costs!$M$3,E307=4,vacation_home_main_costs!$M$4,E307=5,vacation_home_main_costs!$M$5,E307=6,vacation_home_main_costs!$M$6)</f>
        <v>40660</v>
      </c>
      <c r="T307" s="33">
        <f t="shared" si="20"/>
        <v>5788.192</v>
      </c>
      <c r="U307" s="41" t="str">
        <f t="shared" si="4"/>
        <v>Lucro</v>
      </c>
    </row>
    <row r="308" ht="12.75" customHeight="1">
      <c r="A308" s="8">
        <v>2127058.0</v>
      </c>
      <c r="B308" s="30" t="s">
        <v>352</v>
      </c>
      <c r="C308" s="11">
        <v>169.0</v>
      </c>
      <c r="D308" s="11">
        <f t="shared" si="1"/>
        <v>135.2</v>
      </c>
      <c r="E308" s="24">
        <v>3.0</v>
      </c>
      <c r="F308" s="33">
        <f>Ocupacao_Calendario!B308*D308*31</f>
        <v>3269.136</v>
      </c>
      <c r="G308" s="33">
        <f>Ocupacao_Calendario!C308*D308*28</f>
        <v>3255.616</v>
      </c>
      <c r="H308" s="33">
        <f>Ocupacao_Calendario!D308*D308*31</f>
        <v>2808.104</v>
      </c>
      <c r="I308" s="33">
        <f>Ocupacao_Calendario!E308*D308*30</f>
        <v>2028</v>
      </c>
      <c r="J308" s="33">
        <f>Ocupacao_Calendario!F308*D308*31</f>
        <v>2347.072</v>
      </c>
      <c r="K308" s="33">
        <f>Ocupacao_Calendario!G308*D308*30</f>
        <v>3285.36</v>
      </c>
      <c r="L308" s="33">
        <f>Ocupacao_Calendario!H308*D308*31</f>
        <v>3017.664</v>
      </c>
      <c r="M308" s="33">
        <f>Ocupacao_Calendario!I308*D308*31</f>
        <v>2933.84</v>
      </c>
      <c r="N308" s="33">
        <f>Ocupacao_Calendario!J308*D308*30</f>
        <v>4015.44</v>
      </c>
      <c r="O308" s="33">
        <f>Ocupacao_Calendario!K308*D308*31</f>
        <v>3813.992</v>
      </c>
      <c r="P308" s="33">
        <f>Ocupacao_Calendario!L308*D308*31</f>
        <v>4065.464</v>
      </c>
      <c r="Q308" s="33">
        <f>Ocupacao_Calendario!M308*D308*31</f>
        <v>3352.96</v>
      </c>
      <c r="R308" s="33">
        <f t="shared" si="2"/>
        <v>38192.648</v>
      </c>
      <c r="S308" s="33">
        <f>IFS(E308=2,vacation_home_main_costs!$M$2,E308=3,vacation_home_main_costs!$M$3,E308=4,vacation_home_main_costs!$M$4,E308=5,vacation_home_main_costs!$M$5,E308=6,vacation_home_main_costs!$M$6)</f>
        <v>34800</v>
      </c>
      <c r="T308" s="33">
        <f t="shared" si="20"/>
        <v>3392.648</v>
      </c>
      <c r="U308" s="41" t="str">
        <f t="shared" si="4"/>
        <v>Lucro</v>
      </c>
    </row>
    <row r="309" ht="12.75" customHeight="1">
      <c r="A309" s="8">
        <v>3696964.0</v>
      </c>
      <c r="B309" s="30" t="s">
        <v>353</v>
      </c>
      <c r="C309" s="11">
        <v>169.0</v>
      </c>
      <c r="D309" s="11">
        <f t="shared" si="1"/>
        <v>135.2</v>
      </c>
      <c r="E309" s="24">
        <v>3.0</v>
      </c>
      <c r="F309" s="33">
        <f>Ocupacao_Calendario!B309*D309*31</f>
        <v>3688.256</v>
      </c>
      <c r="G309" s="33">
        <f>Ocupacao_Calendario!C309*D309*28</f>
        <v>3217.76</v>
      </c>
      <c r="H309" s="33">
        <f>Ocupacao_Calendario!D309*D309*31</f>
        <v>1760.304</v>
      </c>
      <c r="I309" s="33">
        <f>Ocupacao_Calendario!E309*D309*30</f>
        <v>3244.8</v>
      </c>
      <c r="J309" s="33">
        <f>Ocupacao_Calendario!F309*D309*31</f>
        <v>1592.656</v>
      </c>
      <c r="K309" s="33">
        <f>Ocupacao_Calendario!G309*D309*30</f>
        <v>3731.52</v>
      </c>
      <c r="L309" s="33">
        <f>Ocupacao_Calendario!H309*D309*31</f>
        <v>3352.96</v>
      </c>
      <c r="M309" s="33">
        <f>Ocupacao_Calendario!I309*D309*31</f>
        <v>2933.84</v>
      </c>
      <c r="N309" s="33">
        <f>Ocupacao_Calendario!J309*D309*30</f>
        <v>3447.6</v>
      </c>
      <c r="O309" s="33">
        <f>Ocupacao_Calendario!K309*D309*31</f>
        <v>3436.784</v>
      </c>
      <c r="P309" s="33">
        <f>Ocupacao_Calendario!L309*D309*31</f>
        <v>3730.168</v>
      </c>
      <c r="Q309" s="33">
        <f>Ocupacao_Calendario!M309*D309*31</f>
        <v>3311.048</v>
      </c>
      <c r="R309" s="33">
        <f t="shared" si="2"/>
        <v>37447.696</v>
      </c>
      <c r="S309" s="33">
        <f>IFS(E309=2,vacation_home_main_costs!$M$2,E309=3,vacation_home_main_costs!$M$3,E309=4,vacation_home_main_costs!$M$4,E309=5,vacation_home_main_costs!$M$5,E309=6,vacation_home_main_costs!$M$6)</f>
        <v>34800</v>
      </c>
      <c r="T309" s="33">
        <f t="shared" si="20"/>
        <v>2647.696</v>
      </c>
      <c r="U309" s="41" t="str">
        <f t="shared" si="4"/>
        <v>Lucro</v>
      </c>
    </row>
    <row r="310" ht="12.75" customHeight="1">
      <c r="A310" s="8">
        <v>5882835.0</v>
      </c>
      <c r="B310" s="30" t="s">
        <v>354</v>
      </c>
      <c r="C310" s="11">
        <v>114.0</v>
      </c>
      <c r="D310" s="11">
        <f t="shared" si="1"/>
        <v>91.2</v>
      </c>
      <c r="E310" s="24">
        <v>3.0</v>
      </c>
      <c r="F310" s="33">
        <f>Ocupacao_Calendario!B310*D310*31</f>
        <v>1979.04</v>
      </c>
      <c r="G310" s="33">
        <f>Ocupacao_Calendario!C310*D310*28</f>
        <v>2247.168</v>
      </c>
      <c r="H310" s="33">
        <f>Ocupacao_Calendario!D310*D310*31</f>
        <v>1187.424</v>
      </c>
      <c r="I310" s="33">
        <f>Ocupacao_Calendario!E310*D310*30</f>
        <v>1532.16</v>
      </c>
      <c r="J310" s="33">
        <f>Ocupacao_Calendario!F310*D310*31</f>
        <v>1894.224</v>
      </c>
      <c r="K310" s="33">
        <f>Ocupacao_Calendario!G310*D310*30</f>
        <v>2571.84</v>
      </c>
      <c r="L310" s="33">
        <f>Ocupacao_Calendario!H310*D310*31</f>
        <v>2798.928</v>
      </c>
      <c r="M310" s="33">
        <f>Ocupacao_Calendario!I310*D310*31</f>
        <v>1950.768</v>
      </c>
      <c r="N310" s="33">
        <f>Ocupacao_Calendario!J310*D310*30</f>
        <v>2298.24</v>
      </c>
      <c r="O310" s="33">
        <f>Ocupacao_Calendario!K310*D310*31</f>
        <v>2459.664</v>
      </c>
      <c r="P310" s="33">
        <f>Ocupacao_Calendario!L310*D310*31</f>
        <v>2544.48</v>
      </c>
      <c r="Q310" s="33">
        <f>Ocupacao_Calendario!M310*D310*31</f>
        <v>2827.2</v>
      </c>
      <c r="R310" s="33">
        <f t="shared" si="2"/>
        <v>26291.136</v>
      </c>
      <c r="S310" s="33">
        <f>IFS(E310=2,vacation_home_main_costs!$M$2,E310=3,vacation_home_main_costs!$M$3,E310=4,vacation_home_main_costs!$M$4,E310=5,vacation_home_main_costs!$M$5,E310=6,vacation_home_main_costs!$M$6)</f>
        <v>34800</v>
      </c>
      <c r="T310" s="33">
        <f t="shared" si="20"/>
        <v>-8508.864</v>
      </c>
      <c r="U310" s="41" t="str">
        <f t="shared" si="4"/>
        <v>Prejuizo</v>
      </c>
    </row>
    <row r="311" ht="12.75" customHeight="1">
      <c r="A311" s="8">
        <v>6316725.0</v>
      </c>
      <c r="B311" s="30" t="s">
        <v>355</v>
      </c>
      <c r="C311" s="11">
        <v>139.0</v>
      </c>
      <c r="D311" s="11">
        <f t="shared" si="1"/>
        <v>111.2</v>
      </c>
      <c r="E311" s="24">
        <v>2.0</v>
      </c>
      <c r="F311" s="33">
        <f>Ocupacao_Calendario!B311*D311*31</f>
        <v>2999.064</v>
      </c>
      <c r="G311" s="33">
        <f>Ocupacao_Calendario!C311*D311*28</f>
        <v>2366.336</v>
      </c>
      <c r="H311" s="33">
        <f>Ocupacao_Calendario!D311*D311*31</f>
        <v>2102.792</v>
      </c>
      <c r="I311" s="33">
        <f>Ocupacao_Calendario!E311*D311*30</f>
        <v>2802.24</v>
      </c>
      <c r="J311" s="33">
        <f>Ocupacao_Calendario!F311*D311*31</f>
        <v>2550.928</v>
      </c>
      <c r="K311" s="33">
        <f>Ocupacao_Calendario!G311*D311*30</f>
        <v>2935.68</v>
      </c>
      <c r="L311" s="33">
        <f>Ocupacao_Calendario!H311*D311*31</f>
        <v>3343.784</v>
      </c>
      <c r="M311" s="33">
        <f>Ocupacao_Calendario!I311*D311*31</f>
        <v>2447.512</v>
      </c>
      <c r="N311" s="33">
        <f>Ocupacao_Calendario!J311*D311*30</f>
        <v>2768.88</v>
      </c>
      <c r="O311" s="33">
        <f>Ocupacao_Calendario!K311*D311*31</f>
        <v>2723.288</v>
      </c>
      <c r="P311" s="33">
        <f>Ocupacao_Calendario!L311*D311*31</f>
        <v>3412.728</v>
      </c>
      <c r="Q311" s="33">
        <f>Ocupacao_Calendario!M311*D311*31</f>
        <v>3378.256</v>
      </c>
      <c r="R311" s="33">
        <f t="shared" si="2"/>
        <v>33831.488</v>
      </c>
      <c r="S311" s="33">
        <f>IFS(E311=2,vacation_home_main_costs!$M$2,E311=3,vacation_home_main_costs!$M$3,E311=4,vacation_home_main_costs!$M$4,E311=5,vacation_home_main_costs!$M$5,E311=6,vacation_home_main_costs!$M$6)</f>
        <v>31100</v>
      </c>
      <c r="T311" s="33">
        <f t="shared" si="20"/>
        <v>2731.488</v>
      </c>
      <c r="U311" s="41" t="str">
        <f t="shared" si="4"/>
        <v>Lucro</v>
      </c>
    </row>
    <row r="312" ht="12.75" customHeight="1">
      <c r="A312" s="8">
        <v>1.0442883E7</v>
      </c>
      <c r="B312" s="30" t="s">
        <v>356</v>
      </c>
      <c r="C312" s="11">
        <v>91.0</v>
      </c>
      <c r="D312" s="11">
        <f t="shared" si="1"/>
        <v>72.8</v>
      </c>
      <c r="E312" s="24">
        <v>3.0</v>
      </c>
      <c r="F312" s="33">
        <f>Ocupacao_Calendario!B312*D312*31</f>
        <v>1850.576</v>
      </c>
      <c r="G312" s="33">
        <f>Ocupacao_Calendario!C312*D312*28</f>
        <v>1610.336</v>
      </c>
      <c r="H312" s="33">
        <f>Ocupacao_Calendario!D312*D312*31</f>
        <v>1895.712</v>
      </c>
      <c r="I312" s="33">
        <f>Ocupacao_Calendario!E312*D312*30</f>
        <v>1769.04</v>
      </c>
      <c r="J312" s="33">
        <f>Ocupacao_Calendario!F312*D312*31</f>
        <v>1263.808</v>
      </c>
      <c r="K312" s="33">
        <f>Ocupacao_Calendario!G312*D312*30</f>
        <v>1987.44</v>
      </c>
      <c r="L312" s="33">
        <f>Ocupacao_Calendario!H312*D312*31</f>
        <v>2256.8</v>
      </c>
      <c r="M312" s="33">
        <f>Ocupacao_Calendario!I312*D312*31</f>
        <v>1557.192</v>
      </c>
      <c r="N312" s="33">
        <f>Ocupacao_Calendario!J312*D312*30</f>
        <v>1594.32</v>
      </c>
      <c r="O312" s="33">
        <f>Ocupacao_Calendario!K312*D312*31</f>
        <v>1782.872</v>
      </c>
      <c r="P312" s="33">
        <f>Ocupacao_Calendario!L312*D312*31</f>
        <v>2256.8</v>
      </c>
      <c r="Q312" s="33">
        <f>Ocupacao_Calendario!M312*D312*31</f>
        <v>2211.664</v>
      </c>
      <c r="R312" s="33">
        <f t="shared" si="2"/>
        <v>22036.56</v>
      </c>
      <c r="S312" s="33">
        <f>IFS(E312=2,vacation_home_main_costs!$M$2,E312=3,vacation_home_main_costs!$M$3,E312=4,vacation_home_main_costs!$M$4,E312=5,vacation_home_main_costs!$M$5,E312=6,vacation_home_main_costs!$M$6)</f>
        <v>34800</v>
      </c>
      <c r="T312" s="33">
        <f t="shared" si="20"/>
        <v>-12763.44</v>
      </c>
      <c r="U312" s="41" t="str">
        <f t="shared" si="4"/>
        <v>Prejuizo</v>
      </c>
    </row>
    <row r="313" ht="12.75" customHeight="1">
      <c r="A313" s="8">
        <v>1.3016339E7</v>
      </c>
      <c r="B313" s="30" t="s">
        <v>357</v>
      </c>
      <c r="C313" s="11">
        <v>99.0</v>
      </c>
      <c r="D313" s="11">
        <f t="shared" si="1"/>
        <v>79.2</v>
      </c>
      <c r="E313" s="24">
        <v>3.0</v>
      </c>
      <c r="F313" s="33">
        <f>Ocupacao_Calendario!B313*D313*31</f>
        <v>2136.024</v>
      </c>
      <c r="G313" s="33">
        <f>Ocupacao_Calendario!C313*D313*28</f>
        <v>1774.08</v>
      </c>
      <c r="H313" s="33">
        <f>Ocupacao_Calendario!D313*D313*31</f>
        <v>1620.432</v>
      </c>
      <c r="I313" s="33">
        <f>Ocupacao_Calendario!E313*D313*30</f>
        <v>1615.68</v>
      </c>
      <c r="J313" s="33">
        <f>Ocupacao_Calendario!F313*D313*31</f>
        <v>1644.984</v>
      </c>
      <c r="K313" s="33">
        <f>Ocupacao_Calendario!G313*D313*30</f>
        <v>1829.52</v>
      </c>
      <c r="L313" s="33">
        <f>Ocupacao_Calendario!H313*D313*31</f>
        <v>1792.296</v>
      </c>
      <c r="M313" s="33">
        <f>Ocupacao_Calendario!I313*D313*31</f>
        <v>2332.44</v>
      </c>
      <c r="N313" s="33">
        <f>Ocupacao_Calendario!J313*D313*30</f>
        <v>1782</v>
      </c>
      <c r="O313" s="33">
        <f>Ocupacao_Calendario!K313*D313*31</f>
        <v>2307.888</v>
      </c>
      <c r="P313" s="33">
        <f>Ocupacao_Calendario!L313*D313*31</f>
        <v>1915.056</v>
      </c>
      <c r="Q313" s="33">
        <f>Ocupacao_Calendario!M313*D313*31</f>
        <v>1767.744</v>
      </c>
      <c r="R313" s="33">
        <f t="shared" si="2"/>
        <v>22518.144</v>
      </c>
      <c r="S313" s="33">
        <f>IFS(E313=2,vacation_home_main_costs!$M$2,E313=3,vacation_home_main_costs!$M$3,E313=4,vacation_home_main_costs!$M$4,E313=5,vacation_home_main_costs!$M$5,E313=6,vacation_home_main_costs!$M$6)</f>
        <v>34800</v>
      </c>
      <c r="T313" s="33">
        <f t="shared" si="20"/>
        <v>-12281.856</v>
      </c>
      <c r="U313" s="41" t="str">
        <f t="shared" si="4"/>
        <v>Prejuizo</v>
      </c>
    </row>
    <row r="314" ht="12.75" customHeight="1">
      <c r="A314" s="8">
        <v>1.3829391E7</v>
      </c>
      <c r="B314" s="30" t="s">
        <v>358</v>
      </c>
      <c r="C314" s="11">
        <v>99.0</v>
      </c>
      <c r="D314" s="11">
        <f t="shared" si="1"/>
        <v>79.2</v>
      </c>
      <c r="E314" s="24">
        <v>3.0</v>
      </c>
      <c r="F314" s="33">
        <f>Ocupacao_Calendario!B314*D314*31</f>
        <v>1669.536</v>
      </c>
      <c r="G314" s="33">
        <f>Ocupacao_Calendario!C314*D314*28</f>
        <v>1907.136</v>
      </c>
      <c r="H314" s="33">
        <f>Ocupacao_Calendario!D314*D314*31</f>
        <v>1743.192</v>
      </c>
      <c r="I314" s="33">
        <f>Ocupacao_Calendario!E314*D314*30</f>
        <v>1425.6</v>
      </c>
      <c r="J314" s="33">
        <f>Ocupacao_Calendario!F314*D314*31</f>
        <v>1325.808</v>
      </c>
      <c r="K314" s="33">
        <f>Ocupacao_Calendario!G314*D314*30</f>
        <v>1972.08</v>
      </c>
      <c r="L314" s="33">
        <f>Ocupacao_Calendario!H314*D314*31</f>
        <v>2086.92</v>
      </c>
      <c r="M314" s="33">
        <f>Ocupacao_Calendario!I314*D314*31</f>
        <v>1767.744</v>
      </c>
      <c r="N314" s="33">
        <f>Ocupacao_Calendario!J314*D314*30</f>
        <v>2090.88</v>
      </c>
      <c r="O314" s="33">
        <f>Ocupacao_Calendario!K314*D314*31</f>
        <v>2307.888</v>
      </c>
      <c r="P314" s="33">
        <f>Ocupacao_Calendario!L314*D314*31</f>
        <v>2455.2</v>
      </c>
      <c r="Q314" s="33">
        <f>Ocupacao_Calendario!M314*D314*31</f>
        <v>2406.096</v>
      </c>
      <c r="R314" s="33">
        <f t="shared" si="2"/>
        <v>23158.08</v>
      </c>
      <c r="S314" s="33">
        <f>IFS(E314=2,vacation_home_main_costs!$M$2,E314=3,vacation_home_main_costs!$M$3,E314=4,vacation_home_main_costs!$M$4,E314=5,vacation_home_main_costs!$M$5,E314=6,vacation_home_main_costs!$M$6)</f>
        <v>34800</v>
      </c>
      <c r="T314" s="33">
        <f t="shared" si="20"/>
        <v>-11641.92</v>
      </c>
      <c r="U314" s="41" t="str">
        <f t="shared" si="4"/>
        <v>Prejuizo</v>
      </c>
    </row>
    <row r="315" ht="12.75" customHeight="1">
      <c r="A315" s="8">
        <v>1.745514E7</v>
      </c>
      <c r="B315" s="30" t="s">
        <v>359</v>
      </c>
      <c r="C315" s="11">
        <v>55.0</v>
      </c>
      <c r="D315" s="11">
        <f t="shared" si="1"/>
        <v>44</v>
      </c>
      <c r="E315" s="24">
        <v>3.0</v>
      </c>
      <c r="F315" s="33">
        <f>Ocupacao_Calendario!B315*D315*31</f>
        <v>832.04</v>
      </c>
      <c r="G315" s="33">
        <f>Ocupacao_Calendario!C315*D315*28</f>
        <v>1108.8</v>
      </c>
      <c r="H315" s="33">
        <f>Ocupacao_Calendario!D315*D315*31</f>
        <v>859.32</v>
      </c>
      <c r="I315" s="33">
        <f>Ocupacao_Calendario!E315*D315*30</f>
        <v>818.4</v>
      </c>
      <c r="J315" s="33">
        <f>Ocupacao_Calendario!F315*D315*31</f>
        <v>832.04</v>
      </c>
      <c r="K315" s="33">
        <f>Ocupacao_Calendario!G315*D315*30</f>
        <v>1108.8</v>
      </c>
      <c r="L315" s="33">
        <f>Ocupacao_Calendario!H315*D315*31</f>
        <v>1364</v>
      </c>
      <c r="M315" s="33">
        <f>Ocupacao_Calendario!I315*D315*31</f>
        <v>954.8</v>
      </c>
      <c r="N315" s="33">
        <f>Ocupacao_Calendario!J315*D315*30</f>
        <v>1254</v>
      </c>
      <c r="O315" s="33">
        <f>Ocupacao_Calendario!K315*D315*31</f>
        <v>1268.52</v>
      </c>
      <c r="P315" s="33">
        <f>Ocupacao_Calendario!L315*D315*31</f>
        <v>1063.92</v>
      </c>
      <c r="Q315" s="33">
        <f>Ocupacao_Calendario!M315*D315*31</f>
        <v>1295.8</v>
      </c>
      <c r="R315" s="33">
        <f t="shared" si="2"/>
        <v>12760.44</v>
      </c>
      <c r="S315" s="33">
        <f>IFS(E315=2,vacation_home_main_costs!$M$2,E315=3,vacation_home_main_costs!$M$3,E315=4,vacation_home_main_costs!$M$4,E315=5,vacation_home_main_costs!$M$5,E315=6,vacation_home_main_costs!$M$6)</f>
        <v>34800</v>
      </c>
      <c r="T315" s="33">
        <f t="shared" si="20"/>
        <v>-22039.56</v>
      </c>
      <c r="U315" s="41" t="str">
        <f t="shared" si="4"/>
        <v>Prejuizo</v>
      </c>
    </row>
    <row r="316" ht="12.75" customHeight="1">
      <c r="A316" s="8">
        <v>1.7954004E7</v>
      </c>
      <c r="B316" s="30" t="s">
        <v>360</v>
      </c>
      <c r="C316" s="11">
        <v>119.0</v>
      </c>
      <c r="D316" s="11">
        <f t="shared" si="1"/>
        <v>95.2</v>
      </c>
      <c r="E316" s="24">
        <v>5.0</v>
      </c>
      <c r="F316" s="33">
        <f>Ocupacao_Calendario!B316*D316*31</f>
        <v>2538.032</v>
      </c>
      <c r="G316" s="33">
        <f>Ocupacao_Calendario!C316*D316*28</f>
        <v>2399.04</v>
      </c>
      <c r="H316" s="33">
        <f>Ocupacao_Calendario!D316*D316*31</f>
        <v>1298.528</v>
      </c>
      <c r="I316" s="33">
        <f>Ocupacao_Calendario!E316*D316*30</f>
        <v>2256.24</v>
      </c>
      <c r="J316" s="33">
        <f>Ocupacao_Calendario!F316*D316*31</f>
        <v>2124.864</v>
      </c>
      <c r="K316" s="33">
        <f>Ocupacao_Calendario!G316*D316*30</f>
        <v>2399.04</v>
      </c>
      <c r="L316" s="33">
        <f>Ocupacao_Calendario!H316*D316*31</f>
        <v>2331.448</v>
      </c>
      <c r="M316" s="33">
        <f>Ocupacao_Calendario!I316*D316*31</f>
        <v>2833.152</v>
      </c>
      <c r="N316" s="33">
        <f>Ocupacao_Calendario!J316*D316*30</f>
        <v>2513.28</v>
      </c>
      <c r="O316" s="33">
        <f>Ocupacao_Calendario!K316*D316*31</f>
        <v>2360.96</v>
      </c>
      <c r="P316" s="33">
        <f>Ocupacao_Calendario!L316*D316*31</f>
        <v>2360.96</v>
      </c>
      <c r="Q316" s="33">
        <f>Ocupacao_Calendario!M316*D316*31</f>
        <v>2656.08</v>
      </c>
      <c r="R316" s="33">
        <f t="shared" si="2"/>
        <v>28071.624</v>
      </c>
      <c r="S316" s="33">
        <f>IFS(E316=2,vacation_home_main_costs!$M$2,E316=3,vacation_home_main_costs!$M$3,E316=4,vacation_home_main_costs!$M$4,E316=5,vacation_home_main_costs!$M$5,E316=6,vacation_home_main_costs!$M$6)</f>
        <v>45400</v>
      </c>
      <c r="T316" s="33">
        <f t="shared" si="20"/>
        <v>-17328.376</v>
      </c>
      <c r="U316" s="41" t="str">
        <f t="shared" si="4"/>
        <v>Prejuizo</v>
      </c>
    </row>
    <row r="317" ht="12.75" customHeight="1">
      <c r="A317" s="8">
        <v>1.9626737E7</v>
      </c>
      <c r="B317" s="30" t="s">
        <v>361</v>
      </c>
      <c r="C317" s="11">
        <v>115.0</v>
      </c>
      <c r="D317" s="11">
        <f t="shared" si="1"/>
        <v>92</v>
      </c>
      <c r="E317" s="24">
        <v>3.0</v>
      </c>
      <c r="F317" s="33">
        <f>Ocupacao_Calendario!B317*D317*31</f>
        <v>2623.84</v>
      </c>
      <c r="G317" s="33">
        <f>Ocupacao_Calendario!C317*D317*28</f>
        <v>1803.2</v>
      </c>
      <c r="H317" s="33">
        <f>Ocupacao_Calendario!D317*D317*31</f>
        <v>1397.48</v>
      </c>
      <c r="I317" s="33">
        <f>Ocupacao_Calendario!E317*D317*30</f>
        <v>1462.8</v>
      </c>
      <c r="J317" s="33">
        <f>Ocupacao_Calendario!F317*D317*31</f>
        <v>2024.92</v>
      </c>
      <c r="K317" s="33">
        <f>Ocupacao_Calendario!G317*D317*30</f>
        <v>2208</v>
      </c>
      <c r="L317" s="33">
        <f>Ocupacao_Calendario!H317*D317*31</f>
        <v>2310.12</v>
      </c>
      <c r="M317" s="33">
        <f>Ocupacao_Calendario!I317*D317*31</f>
        <v>2253.08</v>
      </c>
      <c r="N317" s="33">
        <f>Ocupacao_Calendario!J317*D317*30</f>
        <v>2208</v>
      </c>
      <c r="O317" s="33">
        <f>Ocupacao_Calendario!K317*D317*31</f>
        <v>2310.12</v>
      </c>
      <c r="P317" s="33">
        <f>Ocupacao_Calendario!L317*D317*31</f>
        <v>2595.32</v>
      </c>
      <c r="Q317" s="33">
        <f>Ocupacao_Calendario!M317*D317*31</f>
        <v>2053.44</v>
      </c>
      <c r="R317" s="33">
        <f t="shared" si="2"/>
        <v>25250.32</v>
      </c>
      <c r="S317" s="33">
        <f>IFS(E317=2,vacation_home_main_costs!$M$2,E317=3,vacation_home_main_costs!$M$3,E317=4,vacation_home_main_costs!$M$4,E317=5,vacation_home_main_costs!$M$5,E317=6,vacation_home_main_costs!$M$6)</f>
        <v>34800</v>
      </c>
      <c r="T317" s="33">
        <f t="shared" si="20"/>
        <v>-9549.68</v>
      </c>
      <c r="U317" s="41" t="str">
        <f t="shared" si="4"/>
        <v>Prejuizo</v>
      </c>
    </row>
    <row r="318" ht="12.75" customHeight="1">
      <c r="A318" s="8">
        <v>1700198.0</v>
      </c>
      <c r="B318" s="30" t="s">
        <v>362</v>
      </c>
      <c r="C318" s="11">
        <v>70.0</v>
      </c>
      <c r="D318" s="11">
        <f t="shared" si="1"/>
        <v>56</v>
      </c>
      <c r="E318" s="24">
        <v>3.0</v>
      </c>
      <c r="F318" s="33">
        <f>Ocupacao_Calendario!B318*D318*31</f>
        <v>1406.16</v>
      </c>
      <c r="G318" s="33">
        <f>Ocupacao_Calendario!C318*D318*28</f>
        <v>1128.96</v>
      </c>
      <c r="H318" s="33">
        <f>Ocupacao_Calendario!D318*D318*31</f>
        <v>868</v>
      </c>
      <c r="I318" s="33">
        <f>Ocupacao_Calendario!E318*D318*30</f>
        <v>1377.6</v>
      </c>
      <c r="J318" s="33">
        <f>Ocupacao_Calendario!F318*D318*31</f>
        <v>1284.64</v>
      </c>
      <c r="K318" s="33">
        <f>Ocupacao_Calendario!G318*D318*30</f>
        <v>1629.6</v>
      </c>
      <c r="L318" s="33">
        <f>Ocupacao_Calendario!H318*D318*31</f>
        <v>1354.08</v>
      </c>
      <c r="M318" s="33">
        <f>Ocupacao_Calendario!I318*D318*31</f>
        <v>1666.56</v>
      </c>
      <c r="N318" s="33">
        <f>Ocupacao_Calendario!J318*D318*30</f>
        <v>1310.4</v>
      </c>
      <c r="O318" s="33">
        <f>Ocupacao_Calendario!K318*D318*31</f>
        <v>1701.28</v>
      </c>
      <c r="P318" s="33">
        <f>Ocupacao_Calendario!L318*D318*31</f>
        <v>1545.04</v>
      </c>
      <c r="Q318" s="33">
        <f>Ocupacao_Calendario!M318*D318*31</f>
        <v>1666.56</v>
      </c>
      <c r="R318" s="33">
        <f t="shared" si="2"/>
        <v>16938.88</v>
      </c>
      <c r="S318" s="33">
        <f>IFS(E318=2,vacation_home_main_costs!$M$2,E318=3,vacation_home_main_costs!$M$3,E318=4,vacation_home_main_costs!$M$4,E318=5,vacation_home_main_costs!$M$5,E318=6,vacation_home_main_costs!$M$6)</f>
        <v>34800</v>
      </c>
      <c r="T318" s="33">
        <f t="shared" si="20"/>
        <v>-17861.12</v>
      </c>
      <c r="U318" s="41" t="str">
        <f t="shared" si="4"/>
        <v>Prejuizo</v>
      </c>
    </row>
    <row r="319" ht="12.75" customHeight="1">
      <c r="A319" s="8">
        <v>1728673.0</v>
      </c>
      <c r="B319" s="30" t="s">
        <v>363</v>
      </c>
      <c r="C319" s="11">
        <v>85.0</v>
      </c>
      <c r="D319" s="11">
        <f t="shared" si="1"/>
        <v>68</v>
      </c>
      <c r="E319" s="24">
        <v>3.0</v>
      </c>
      <c r="F319" s="33">
        <f>Ocupacao_Calendario!B319*D319*31</f>
        <v>1349.12</v>
      </c>
      <c r="G319" s="33">
        <f>Ocupacao_Calendario!C319*D319*28</f>
        <v>1294.72</v>
      </c>
      <c r="H319" s="33">
        <f>Ocupacao_Calendario!D319*D319*31</f>
        <v>1370.2</v>
      </c>
      <c r="I319" s="33">
        <f>Ocupacao_Calendario!E319*D319*30</f>
        <v>1795.2</v>
      </c>
      <c r="J319" s="33">
        <f>Ocupacao_Calendario!F319*D319*31</f>
        <v>1285.88</v>
      </c>
      <c r="K319" s="33">
        <f>Ocupacao_Calendario!G319*D319*30</f>
        <v>1652.4</v>
      </c>
      <c r="L319" s="33">
        <f>Ocupacao_Calendario!H319*D319*31</f>
        <v>1707.48</v>
      </c>
      <c r="M319" s="33">
        <f>Ocupacao_Calendario!I319*D319*31</f>
        <v>1749.64</v>
      </c>
      <c r="N319" s="33">
        <f>Ocupacao_Calendario!J319*D319*30</f>
        <v>1550.4</v>
      </c>
      <c r="O319" s="33">
        <f>Ocupacao_Calendario!K319*D319*31</f>
        <v>1644.24</v>
      </c>
      <c r="P319" s="33">
        <f>Ocupacao_Calendario!L319*D319*31</f>
        <v>1644.24</v>
      </c>
      <c r="Q319" s="33">
        <f>Ocupacao_Calendario!M319*D319*31</f>
        <v>1623.16</v>
      </c>
      <c r="R319" s="33">
        <f t="shared" si="2"/>
        <v>18666.68</v>
      </c>
      <c r="S319" s="33">
        <f>IFS(E319=2,vacation_home_main_costs!$M$2,E319=3,vacation_home_main_costs!$M$3,E319=4,vacation_home_main_costs!$M$4,E319=5,vacation_home_main_costs!$M$5,E319=6,vacation_home_main_costs!$M$6)</f>
        <v>34800</v>
      </c>
      <c r="T319" s="33">
        <f t="shared" si="20"/>
        <v>-16133.32</v>
      </c>
      <c r="U319" s="41" t="str">
        <f t="shared" si="4"/>
        <v>Prejuizo</v>
      </c>
    </row>
    <row r="320" ht="12.75" customHeight="1">
      <c r="A320" s="8">
        <v>2206869.0</v>
      </c>
      <c r="B320" s="30" t="s">
        <v>364</v>
      </c>
      <c r="C320" s="11">
        <v>81.0</v>
      </c>
      <c r="D320" s="11">
        <f t="shared" si="1"/>
        <v>64.8</v>
      </c>
      <c r="E320" s="24">
        <v>2.0</v>
      </c>
      <c r="F320" s="33">
        <f>Ocupacao_Calendario!B320*D320*31</f>
        <v>1647.216</v>
      </c>
      <c r="G320" s="33">
        <f>Ocupacao_Calendario!C320*D320*28</f>
        <v>1632.96</v>
      </c>
      <c r="H320" s="33">
        <f>Ocupacao_Calendario!D320*D320*31</f>
        <v>1265.544</v>
      </c>
      <c r="I320" s="33">
        <f>Ocupacao_Calendario!E320*D320*30</f>
        <v>1496.88</v>
      </c>
      <c r="J320" s="33">
        <f>Ocupacao_Calendario!F320*D320*31</f>
        <v>803.52</v>
      </c>
      <c r="K320" s="33">
        <f>Ocupacao_Calendario!G320*D320*30</f>
        <v>1710.72</v>
      </c>
      <c r="L320" s="33">
        <f>Ocupacao_Calendario!H320*D320*31</f>
        <v>1627.128</v>
      </c>
      <c r="M320" s="33">
        <f>Ocupacao_Calendario!I320*D320*31</f>
        <v>1627.128</v>
      </c>
      <c r="N320" s="33">
        <f>Ocupacao_Calendario!J320*D320*30</f>
        <v>1477.44</v>
      </c>
      <c r="O320" s="33">
        <f>Ocupacao_Calendario!K320*D320*31</f>
        <v>1707.48</v>
      </c>
      <c r="P320" s="33">
        <f>Ocupacao_Calendario!L320*D320*31</f>
        <v>1546.776</v>
      </c>
      <c r="Q320" s="33">
        <f>Ocupacao_Calendario!M320*D320*31</f>
        <v>1426.248</v>
      </c>
      <c r="R320" s="33">
        <f t="shared" si="2"/>
        <v>17969.04</v>
      </c>
      <c r="S320" s="33">
        <f>IFS(E320=2,vacation_home_main_costs!$M$2,E320=3,vacation_home_main_costs!$M$3,E320=4,vacation_home_main_costs!$M$4,E320=5,vacation_home_main_costs!$M$5,E320=6,vacation_home_main_costs!$M$6)</f>
        <v>31100</v>
      </c>
      <c r="T320" s="33">
        <f t="shared" si="20"/>
        <v>-13130.96</v>
      </c>
      <c r="U320" s="41" t="str">
        <f t="shared" si="4"/>
        <v>Prejuizo</v>
      </c>
    </row>
    <row r="321" ht="12.75" customHeight="1">
      <c r="A321" s="8">
        <v>6133023.0</v>
      </c>
      <c r="B321" s="30" t="s">
        <v>365</v>
      </c>
      <c r="C321" s="11">
        <v>123.0</v>
      </c>
      <c r="D321" s="11">
        <f t="shared" si="1"/>
        <v>98.4</v>
      </c>
      <c r="E321" s="24">
        <v>3.0</v>
      </c>
      <c r="F321" s="33">
        <f>Ocupacao_Calendario!B321*D321*31</f>
        <v>1891.248</v>
      </c>
      <c r="G321" s="33">
        <f>Ocupacao_Calendario!C321*D321*28</f>
        <v>2038.848</v>
      </c>
      <c r="H321" s="33">
        <f>Ocupacao_Calendario!D321*D321*31</f>
        <v>1555.704</v>
      </c>
      <c r="I321" s="33">
        <f>Ocupacao_Calendario!E321*D321*30</f>
        <v>2007.36</v>
      </c>
      <c r="J321" s="33">
        <f>Ocupacao_Calendario!F321*D321*31</f>
        <v>1281.168</v>
      </c>
      <c r="K321" s="33">
        <f>Ocupacao_Calendario!G321*D321*30</f>
        <v>2361.6</v>
      </c>
      <c r="L321" s="33">
        <f>Ocupacao_Calendario!H321*D321*31</f>
        <v>2714.856</v>
      </c>
      <c r="M321" s="33">
        <f>Ocupacao_Calendario!I321*D321*31</f>
        <v>2989.392</v>
      </c>
      <c r="N321" s="33">
        <f>Ocupacao_Calendario!J321*D321*30</f>
        <v>2302.56</v>
      </c>
      <c r="O321" s="33">
        <f>Ocupacao_Calendario!K321*D321*31</f>
        <v>2592.84</v>
      </c>
      <c r="P321" s="33">
        <f>Ocupacao_Calendario!L321*D321*31</f>
        <v>2745.36</v>
      </c>
      <c r="Q321" s="33">
        <f>Ocupacao_Calendario!M321*D321*31</f>
        <v>2501.328</v>
      </c>
      <c r="R321" s="33">
        <f t="shared" si="2"/>
        <v>26982.264</v>
      </c>
      <c r="S321" s="33">
        <f>IFS(E321=2,vacation_home_main_costs!$M$2,E321=3,vacation_home_main_costs!$M$3,E321=4,vacation_home_main_costs!$M$4,E321=5,vacation_home_main_costs!$M$5,E321=6,vacation_home_main_costs!$M$6)</f>
        <v>34800</v>
      </c>
      <c r="T321" s="33">
        <f t="shared" si="20"/>
        <v>-7817.736</v>
      </c>
      <c r="U321" s="41" t="str">
        <f t="shared" si="4"/>
        <v>Prejuizo</v>
      </c>
    </row>
    <row r="322" ht="12.75" customHeight="1">
      <c r="A322" s="8">
        <v>6184085.0</v>
      </c>
      <c r="B322" s="30" t="s">
        <v>366</v>
      </c>
      <c r="C322" s="11">
        <v>119.0</v>
      </c>
      <c r="D322" s="11">
        <f t="shared" si="1"/>
        <v>95.2</v>
      </c>
      <c r="E322" s="24">
        <v>3.0</v>
      </c>
      <c r="F322" s="33">
        <f>Ocupacao_Calendario!B322*D322*31</f>
        <v>2154.376</v>
      </c>
      <c r="G322" s="33">
        <f>Ocupacao_Calendario!C322*D322*28</f>
        <v>2638.944</v>
      </c>
      <c r="H322" s="33">
        <f>Ocupacao_Calendario!D322*D322*31</f>
        <v>1623.16</v>
      </c>
      <c r="I322" s="33">
        <f>Ocupacao_Calendario!E322*D322*30</f>
        <v>1428</v>
      </c>
      <c r="J322" s="33">
        <f>Ocupacao_Calendario!F322*D322*31</f>
        <v>1209.992</v>
      </c>
      <c r="K322" s="33">
        <f>Ocupacao_Calendario!G322*D322*30</f>
        <v>2199.12</v>
      </c>
      <c r="L322" s="33">
        <f>Ocupacao_Calendario!H322*D322*31</f>
        <v>2449.496</v>
      </c>
      <c r="M322" s="33">
        <f>Ocupacao_Calendario!I322*D322*31</f>
        <v>2685.592</v>
      </c>
      <c r="N322" s="33">
        <f>Ocupacao_Calendario!J322*D322*30</f>
        <v>2598.96</v>
      </c>
      <c r="O322" s="33">
        <f>Ocupacao_Calendario!K322*D322*31</f>
        <v>2124.864</v>
      </c>
      <c r="P322" s="33">
        <f>Ocupacao_Calendario!L322*D322*31</f>
        <v>2301.936</v>
      </c>
      <c r="Q322" s="33">
        <f>Ocupacao_Calendario!M322*D322*31</f>
        <v>2951.2</v>
      </c>
      <c r="R322" s="33">
        <f t="shared" si="2"/>
        <v>26365.64</v>
      </c>
      <c r="S322" s="33">
        <f>IFS(E322=2,vacation_home_main_costs!$M$2,E322=3,vacation_home_main_costs!$M$3,E322=4,vacation_home_main_costs!$M$4,E322=5,vacation_home_main_costs!$M$5,E322=6,vacation_home_main_costs!$M$6)</f>
        <v>34800</v>
      </c>
      <c r="T322" s="33">
        <f t="shared" si="20"/>
        <v>-8434.36</v>
      </c>
      <c r="U322" s="41" t="str">
        <f t="shared" si="4"/>
        <v>Prejuizo</v>
      </c>
    </row>
    <row r="323" ht="12.75" customHeight="1">
      <c r="A323" s="8">
        <v>6629060.0</v>
      </c>
      <c r="B323" s="30" t="s">
        <v>367</v>
      </c>
      <c r="C323" s="11">
        <v>100.0</v>
      </c>
      <c r="D323" s="11">
        <f t="shared" si="1"/>
        <v>80</v>
      </c>
      <c r="E323" s="24">
        <v>2.0</v>
      </c>
      <c r="F323" s="33">
        <f>Ocupacao_Calendario!B323*D323*31</f>
        <v>2405.6</v>
      </c>
      <c r="G323" s="33">
        <f>Ocupacao_Calendario!C323*D323*28</f>
        <v>1500.8</v>
      </c>
      <c r="H323" s="33">
        <f>Ocupacao_Calendario!D323*D323*31</f>
        <v>1562.4</v>
      </c>
      <c r="I323" s="33">
        <f>Ocupacao_Calendario!E323*D323*30</f>
        <v>1368</v>
      </c>
      <c r="J323" s="33">
        <f>Ocupacao_Calendario!F323*D323*31</f>
        <v>1463.2</v>
      </c>
      <c r="K323" s="33">
        <f>Ocupacao_Calendario!G323*D323*30</f>
        <v>1944</v>
      </c>
      <c r="L323" s="33">
        <f>Ocupacao_Calendario!H323*D323*31</f>
        <v>1810.4</v>
      </c>
      <c r="M323" s="33">
        <f>Ocupacao_Calendario!I323*D323*31</f>
        <v>1711.2</v>
      </c>
      <c r="N323" s="33">
        <f>Ocupacao_Calendario!J323*D323*30</f>
        <v>2184</v>
      </c>
      <c r="O323" s="33">
        <f>Ocupacao_Calendario!K323*D323*31</f>
        <v>1860</v>
      </c>
      <c r="P323" s="33">
        <f>Ocupacao_Calendario!L323*D323*31</f>
        <v>2455.2</v>
      </c>
      <c r="Q323" s="33">
        <f>Ocupacao_Calendario!M323*D323*31</f>
        <v>2058.4</v>
      </c>
      <c r="R323" s="33">
        <f t="shared" si="2"/>
        <v>22323.2</v>
      </c>
      <c r="S323" s="33">
        <f>IFS(E323=2,vacation_home_main_costs!$M$2,E323=3,vacation_home_main_costs!$M$3,E323=4,vacation_home_main_costs!$M$4,E323=5,vacation_home_main_costs!$M$5,E323=6,vacation_home_main_costs!$M$6)</f>
        <v>31100</v>
      </c>
      <c r="T323" s="33">
        <f t="shared" si="20"/>
        <v>-8776.8</v>
      </c>
      <c r="U323" s="41" t="str">
        <f t="shared" si="4"/>
        <v>Prejuizo</v>
      </c>
    </row>
    <row r="324" ht="12.75" customHeight="1">
      <c r="A324" s="8">
        <v>7158567.0</v>
      </c>
      <c r="B324" s="30" t="s">
        <v>368</v>
      </c>
      <c r="C324" s="11">
        <v>119.0</v>
      </c>
      <c r="D324" s="11">
        <f t="shared" si="1"/>
        <v>95.2</v>
      </c>
      <c r="E324" s="24">
        <v>2.0</v>
      </c>
      <c r="F324" s="33">
        <f>Ocupacao_Calendario!B324*D324*31</f>
        <v>2183.888</v>
      </c>
      <c r="G324" s="33">
        <f>Ocupacao_Calendario!C324*D324*28</f>
        <v>1865.92</v>
      </c>
      <c r="H324" s="33">
        <f>Ocupacao_Calendario!D324*D324*31</f>
        <v>1416.576</v>
      </c>
      <c r="I324" s="33">
        <f>Ocupacao_Calendario!E324*D324*30</f>
        <v>1542.24</v>
      </c>
      <c r="J324" s="33">
        <f>Ocupacao_Calendario!F324*D324*31</f>
        <v>1918.28</v>
      </c>
      <c r="K324" s="33">
        <f>Ocupacao_Calendario!G324*D324*30</f>
        <v>2484.72</v>
      </c>
      <c r="L324" s="33">
        <f>Ocupacao_Calendario!H324*D324*31</f>
        <v>2301.936</v>
      </c>
      <c r="M324" s="33">
        <f>Ocupacao_Calendario!I324*D324*31</f>
        <v>2124.864</v>
      </c>
      <c r="N324" s="33">
        <f>Ocupacao_Calendario!J324*D324*30</f>
        <v>2170.56</v>
      </c>
      <c r="O324" s="33">
        <f>Ocupacao_Calendario!K324*D324*31</f>
        <v>2656.08</v>
      </c>
      <c r="P324" s="33">
        <f>Ocupacao_Calendario!L324*D324*31</f>
        <v>2095.352</v>
      </c>
      <c r="Q324" s="33">
        <f>Ocupacao_Calendario!M324*D324*31</f>
        <v>2508.52</v>
      </c>
      <c r="R324" s="33">
        <f t="shared" si="2"/>
        <v>25268.936</v>
      </c>
      <c r="S324" s="33">
        <f>IFS(E324=2,vacation_home_main_costs!$M$2,E324=3,vacation_home_main_costs!$M$3,E324=4,vacation_home_main_costs!$M$4,E324=5,vacation_home_main_costs!$M$5,E324=6,vacation_home_main_costs!$M$6)</f>
        <v>31100</v>
      </c>
      <c r="T324" s="33">
        <f t="shared" si="20"/>
        <v>-5831.064</v>
      </c>
      <c r="U324" s="41" t="str">
        <f t="shared" si="4"/>
        <v>Prejuizo</v>
      </c>
    </row>
    <row r="325" ht="12.75" customHeight="1">
      <c r="A325" s="8">
        <v>8185243.0</v>
      </c>
      <c r="B325" s="30" t="s">
        <v>369</v>
      </c>
      <c r="C325" s="11">
        <v>108.0</v>
      </c>
      <c r="D325" s="11">
        <f t="shared" si="1"/>
        <v>86.4</v>
      </c>
      <c r="E325" s="24">
        <v>3.0</v>
      </c>
      <c r="F325" s="33">
        <f>Ocupacao_Calendario!B325*D325*31</f>
        <v>2115.936</v>
      </c>
      <c r="G325" s="33">
        <f>Ocupacao_Calendario!C325*D325*28</f>
        <v>2346.624</v>
      </c>
      <c r="H325" s="33">
        <f>Ocupacao_Calendario!D325*D325*31</f>
        <v>2276.64</v>
      </c>
      <c r="I325" s="33">
        <f>Ocupacao_Calendario!E325*D325*30</f>
        <v>1840.32</v>
      </c>
      <c r="J325" s="33">
        <f>Ocupacao_Calendario!F325*D325*31</f>
        <v>2008.8</v>
      </c>
      <c r="K325" s="33">
        <f>Ocupacao_Calendario!G325*D325*30</f>
        <v>1788.48</v>
      </c>
      <c r="L325" s="33">
        <f>Ocupacao_Calendario!H325*D325*31</f>
        <v>2651.616</v>
      </c>
      <c r="M325" s="33">
        <f>Ocupacao_Calendario!I325*D325*31</f>
        <v>2678.4</v>
      </c>
      <c r="N325" s="33">
        <f>Ocupacao_Calendario!J325*D325*30</f>
        <v>2229.12</v>
      </c>
      <c r="O325" s="33">
        <f>Ocupacao_Calendario!K325*D325*31</f>
        <v>2115.936</v>
      </c>
      <c r="P325" s="33">
        <f>Ocupacao_Calendario!L325*D325*31</f>
        <v>2356.992</v>
      </c>
      <c r="Q325" s="33">
        <f>Ocupacao_Calendario!M325*D325*31</f>
        <v>2169.504</v>
      </c>
      <c r="R325" s="33">
        <f t="shared" si="2"/>
        <v>26578.368</v>
      </c>
      <c r="S325" s="33">
        <f>IFS(E325=2,vacation_home_main_costs!$M$2,E325=3,vacation_home_main_costs!$M$3,E325=4,vacation_home_main_costs!$M$4,E325=5,vacation_home_main_costs!$M$5,E325=6,vacation_home_main_costs!$M$6)</f>
        <v>34800</v>
      </c>
      <c r="T325" s="33">
        <f t="shared" si="20"/>
        <v>-8221.632</v>
      </c>
      <c r="U325" s="41" t="str">
        <f t="shared" si="4"/>
        <v>Prejuizo</v>
      </c>
    </row>
    <row r="326" ht="12.75" customHeight="1">
      <c r="A326" s="8">
        <v>8552155.0</v>
      </c>
      <c r="B326" s="30" t="s">
        <v>370</v>
      </c>
      <c r="C326" s="11">
        <v>150.0</v>
      </c>
      <c r="D326" s="11">
        <f t="shared" si="1"/>
        <v>120</v>
      </c>
      <c r="E326" s="24">
        <v>3.0</v>
      </c>
      <c r="F326" s="33">
        <f>Ocupacao_Calendario!B326*D326*31</f>
        <v>3422.4</v>
      </c>
      <c r="G326" s="33">
        <f>Ocupacao_Calendario!C326*D326*28</f>
        <v>2385.6</v>
      </c>
      <c r="H326" s="33">
        <f>Ocupacao_Calendario!D326*D326*31</f>
        <v>3236.4</v>
      </c>
      <c r="I326" s="33">
        <f>Ocupacao_Calendario!E326*D326*30</f>
        <v>2880</v>
      </c>
      <c r="J326" s="33">
        <f>Ocupacao_Calendario!F326*D326*31</f>
        <v>2976</v>
      </c>
      <c r="K326" s="33">
        <f>Ocupacao_Calendario!G326*D326*30</f>
        <v>3312</v>
      </c>
      <c r="L326" s="33">
        <f>Ocupacao_Calendario!H326*D326*31</f>
        <v>2864.4</v>
      </c>
      <c r="M326" s="33">
        <f>Ocupacao_Calendario!I326*D326*31</f>
        <v>2678.4</v>
      </c>
      <c r="N326" s="33">
        <f>Ocupacao_Calendario!J326*D326*30</f>
        <v>2736</v>
      </c>
      <c r="O326" s="33">
        <f>Ocupacao_Calendario!K326*D326*31</f>
        <v>3571.2</v>
      </c>
      <c r="P326" s="33">
        <f>Ocupacao_Calendario!L326*D326*31</f>
        <v>3273.6</v>
      </c>
      <c r="Q326" s="33">
        <f>Ocupacao_Calendario!M326*D326*31</f>
        <v>2827.2</v>
      </c>
      <c r="R326" s="33">
        <f t="shared" si="2"/>
        <v>36163.2</v>
      </c>
      <c r="S326" s="33">
        <f>IFS(E326=2,vacation_home_main_costs!$M$2,E326=3,vacation_home_main_costs!$M$3,E326=4,vacation_home_main_costs!$M$4,E326=5,vacation_home_main_costs!$M$5,E326=6,vacation_home_main_costs!$M$6)</f>
        <v>34800</v>
      </c>
      <c r="T326" s="33">
        <f t="shared" si="20"/>
        <v>1363.2</v>
      </c>
      <c r="U326" s="41" t="str">
        <f t="shared" si="4"/>
        <v>Lucro</v>
      </c>
    </row>
    <row r="327" ht="12.75" customHeight="1">
      <c r="A327" s="8">
        <v>8608361.0</v>
      </c>
      <c r="B327" s="30" t="s">
        <v>371</v>
      </c>
      <c r="C327" s="11">
        <v>82.0</v>
      </c>
      <c r="D327" s="11">
        <f t="shared" si="1"/>
        <v>65.6</v>
      </c>
      <c r="E327" s="24">
        <v>2.0</v>
      </c>
      <c r="F327" s="33">
        <f>Ocupacao_Calendario!B327*D327*31</f>
        <v>2013.264</v>
      </c>
      <c r="G327" s="33">
        <f>Ocupacao_Calendario!C327*D327*28</f>
        <v>1800.064</v>
      </c>
      <c r="H327" s="33">
        <f>Ocupacao_Calendario!D327*D327*31</f>
        <v>1748.896</v>
      </c>
      <c r="I327" s="33">
        <f>Ocupacao_Calendario!E327*D327*30</f>
        <v>1220.16</v>
      </c>
      <c r="J327" s="33">
        <f>Ocupacao_Calendario!F327*D327*31</f>
        <v>854.112</v>
      </c>
      <c r="K327" s="33">
        <f>Ocupacao_Calendario!G327*D327*30</f>
        <v>1495.68</v>
      </c>
      <c r="L327" s="33">
        <f>Ocupacao_Calendario!H327*D327*31</f>
        <v>1728.56</v>
      </c>
      <c r="M327" s="33">
        <f>Ocupacao_Calendario!I327*D327*31</f>
        <v>1382.848</v>
      </c>
      <c r="N327" s="33">
        <f>Ocupacao_Calendario!J327*D327*30</f>
        <v>1712.16</v>
      </c>
      <c r="O327" s="33">
        <f>Ocupacao_Calendario!K327*D327*31</f>
        <v>1687.888</v>
      </c>
      <c r="P327" s="33">
        <f>Ocupacao_Calendario!L327*D327*31</f>
        <v>1687.888</v>
      </c>
      <c r="Q327" s="33">
        <f>Ocupacao_Calendario!M327*D327*31</f>
        <v>1789.568</v>
      </c>
      <c r="R327" s="33">
        <f t="shared" si="2"/>
        <v>19121.088</v>
      </c>
      <c r="S327" s="33">
        <f>IFS(E327=2,vacation_home_main_costs!$M$2,E327=3,vacation_home_main_costs!$M$3,E327=4,vacation_home_main_costs!$M$4,E327=5,vacation_home_main_costs!$M$5,E327=6,vacation_home_main_costs!$M$6)</f>
        <v>31100</v>
      </c>
      <c r="T327" s="33">
        <f t="shared" si="20"/>
        <v>-11978.912</v>
      </c>
      <c r="U327" s="41" t="str">
        <f t="shared" si="4"/>
        <v>Prejuizo</v>
      </c>
    </row>
    <row r="328" ht="12.75" customHeight="1">
      <c r="A328" s="8">
        <v>9488794.0</v>
      </c>
      <c r="B328" s="30" t="s">
        <v>372</v>
      </c>
      <c r="C328" s="11">
        <v>91.0</v>
      </c>
      <c r="D328" s="11">
        <f t="shared" si="1"/>
        <v>72.8</v>
      </c>
      <c r="E328" s="24">
        <v>4.0</v>
      </c>
      <c r="F328" s="33">
        <f>Ocupacao_Calendario!B328*D328*31</f>
        <v>1985.984</v>
      </c>
      <c r="G328" s="33">
        <f>Ocupacao_Calendario!C328*D328*28</f>
        <v>1732.64</v>
      </c>
      <c r="H328" s="33">
        <f>Ocupacao_Calendario!D328*D328*31</f>
        <v>1895.712</v>
      </c>
      <c r="I328" s="33">
        <f>Ocupacao_Calendario!E328*D328*30</f>
        <v>1223.04</v>
      </c>
      <c r="J328" s="33">
        <f>Ocupacao_Calendario!F328*D328*31</f>
        <v>1399.216</v>
      </c>
      <c r="K328" s="33">
        <f>Ocupacao_Calendario!G328*D328*30</f>
        <v>2162.16</v>
      </c>
      <c r="L328" s="33">
        <f>Ocupacao_Calendario!H328*D328*31</f>
        <v>1737.736</v>
      </c>
      <c r="M328" s="33">
        <f>Ocupacao_Calendario!I328*D328*31</f>
        <v>2256.8</v>
      </c>
      <c r="N328" s="33">
        <f>Ocupacao_Calendario!J328*D328*30</f>
        <v>1965.6</v>
      </c>
      <c r="O328" s="33">
        <f>Ocupacao_Calendario!K328*D328*31</f>
        <v>1873.144</v>
      </c>
      <c r="P328" s="33">
        <f>Ocupacao_Calendario!L328*D328*31</f>
        <v>2098.824</v>
      </c>
      <c r="Q328" s="33">
        <f>Ocupacao_Calendario!M328*D328*31</f>
        <v>1850.576</v>
      </c>
      <c r="R328" s="33">
        <f t="shared" si="2"/>
        <v>22181.432</v>
      </c>
      <c r="S328" s="33">
        <f>IFS(E328=2,vacation_home_main_costs!$M$2,E328=3,vacation_home_main_costs!$M$3,E328=4,vacation_home_main_costs!$M$4,E328=5,vacation_home_main_costs!$M$5,E328=6,vacation_home_main_costs!$M$6)</f>
        <v>40660</v>
      </c>
      <c r="T328" s="33">
        <f t="shared" si="20"/>
        <v>-18478.568</v>
      </c>
      <c r="U328" s="41" t="str">
        <f t="shared" si="4"/>
        <v>Prejuizo</v>
      </c>
    </row>
    <row r="329" ht="12.75" customHeight="1">
      <c r="A329" s="8">
        <v>1.1336987E7</v>
      </c>
      <c r="B329" s="30" t="s">
        <v>373</v>
      </c>
      <c r="C329" s="11">
        <v>107.0</v>
      </c>
      <c r="D329" s="11">
        <f t="shared" si="1"/>
        <v>85.6</v>
      </c>
      <c r="E329" s="24">
        <v>3.0</v>
      </c>
      <c r="F329" s="33">
        <f>Ocupacao_Calendario!B329*D329*31</f>
        <v>2255.56</v>
      </c>
      <c r="G329" s="33">
        <f>Ocupacao_Calendario!C329*D329*28</f>
        <v>2037.28</v>
      </c>
      <c r="H329" s="33">
        <f>Ocupacao_Calendario!D329*D329*31</f>
        <v>1751.376</v>
      </c>
      <c r="I329" s="33">
        <f>Ocupacao_Calendario!E329*D329*30</f>
        <v>2285.52</v>
      </c>
      <c r="J329" s="33">
        <f>Ocupacao_Calendario!F329*D329*31</f>
        <v>2175.952</v>
      </c>
      <c r="K329" s="33">
        <f>Ocupacao_Calendario!G329*D329*30</f>
        <v>1669.2</v>
      </c>
      <c r="L329" s="33">
        <f>Ocupacao_Calendario!H329*D329*31</f>
        <v>2308.632</v>
      </c>
      <c r="M329" s="33">
        <f>Ocupacao_Calendario!I329*D329*31</f>
        <v>1857.52</v>
      </c>
      <c r="N329" s="33">
        <f>Ocupacao_Calendario!J329*D329*30</f>
        <v>2542.32</v>
      </c>
      <c r="O329" s="33">
        <f>Ocupacao_Calendario!K329*D329*31</f>
        <v>2122.88</v>
      </c>
      <c r="P329" s="33">
        <f>Ocupacao_Calendario!L329*D329*31</f>
        <v>2441.312</v>
      </c>
      <c r="Q329" s="33">
        <f>Ocupacao_Calendario!M329*D329*31</f>
        <v>1990.2</v>
      </c>
      <c r="R329" s="33">
        <f t="shared" si="2"/>
        <v>25437.752</v>
      </c>
      <c r="S329" s="33">
        <f>IFS(E329=2,vacation_home_main_costs!$M$2,E329=3,vacation_home_main_costs!$M$3,E329=4,vacation_home_main_costs!$M$4,E329=5,vacation_home_main_costs!$M$5,E329=6,vacation_home_main_costs!$M$6)</f>
        <v>34800</v>
      </c>
      <c r="T329" s="33">
        <f t="shared" si="20"/>
        <v>-9362.248</v>
      </c>
      <c r="U329" s="41" t="str">
        <f t="shared" si="4"/>
        <v>Prejuizo</v>
      </c>
    </row>
    <row r="330" ht="12.75" customHeight="1">
      <c r="A330" s="8">
        <v>1.3060936E7</v>
      </c>
      <c r="B330" s="30" t="s">
        <v>374</v>
      </c>
      <c r="C330" s="11">
        <v>125.0</v>
      </c>
      <c r="D330" s="11">
        <f t="shared" si="1"/>
        <v>100</v>
      </c>
      <c r="E330" s="24">
        <v>5.0</v>
      </c>
      <c r="F330" s="33">
        <f>Ocupacao_Calendario!B330*D330*31</f>
        <v>1891</v>
      </c>
      <c r="G330" s="33">
        <f>Ocupacao_Calendario!C330*D330*28</f>
        <v>2268</v>
      </c>
      <c r="H330" s="33">
        <f>Ocupacao_Calendario!D330*D330*31</f>
        <v>2325</v>
      </c>
      <c r="I330" s="33">
        <f>Ocupacao_Calendario!E330*D330*30</f>
        <v>2190</v>
      </c>
      <c r="J330" s="33">
        <f>Ocupacao_Calendario!F330*D330*31</f>
        <v>1302</v>
      </c>
      <c r="K330" s="33">
        <f>Ocupacao_Calendario!G330*D330*30</f>
        <v>2040</v>
      </c>
      <c r="L330" s="33">
        <f>Ocupacao_Calendario!H330*D330*31</f>
        <v>2666</v>
      </c>
      <c r="M330" s="33">
        <f>Ocupacao_Calendario!I330*D330*31</f>
        <v>2325</v>
      </c>
      <c r="N330" s="33">
        <f>Ocupacao_Calendario!J330*D330*30</f>
        <v>2340</v>
      </c>
      <c r="O330" s="33">
        <f>Ocupacao_Calendario!K330*D330*31</f>
        <v>3069</v>
      </c>
      <c r="P330" s="33">
        <f>Ocupacao_Calendario!L330*D330*31</f>
        <v>2821</v>
      </c>
      <c r="Q330" s="33">
        <f>Ocupacao_Calendario!M330*D330*31</f>
        <v>2480</v>
      </c>
      <c r="R330" s="33">
        <f t="shared" si="2"/>
        <v>27717</v>
      </c>
      <c r="S330" s="33">
        <f>IFS(E330=2,vacation_home_main_costs!$M$2,E330=3,vacation_home_main_costs!$M$3,E330=4,vacation_home_main_costs!$M$4,E330=5,vacation_home_main_costs!$M$5,E330=6,vacation_home_main_costs!$M$6)</f>
        <v>45400</v>
      </c>
      <c r="T330" s="33">
        <f t="shared" si="20"/>
        <v>-17683</v>
      </c>
      <c r="U330" s="41" t="str">
        <f t="shared" si="4"/>
        <v>Prejuizo</v>
      </c>
    </row>
    <row r="331" ht="12.75" customHeight="1">
      <c r="A331" s="8">
        <v>1.3675429E7</v>
      </c>
      <c r="B331" s="30" t="s">
        <v>375</v>
      </c>
      <c r="C331" s="11">
        <v>102.0</v>
      </c>
      <c r="D331" s="11">
        <f t="shared" si="1"/>
        <v>81.6</v>
      </c>
      <c r="E331" s="24">
        <v>4.0</v>
      </c>
      <c r="F331" s="33">
        <f>Ocupacao_Calendario!B331*D331*31</f>
        <v>2301.936</v>
      </c>
      <c r="G331" s="33">
        <f>Ocupacao_Calendario!C331*D331*28</f>
        <v>2010.624</v>
      </c>
      <c r="H331" s="33">
        <f>Ocupacao_Calendario!D331*D331*31</f>
        <v>1517.76</v>
      </c>
      <c r="I331" s="33">
        <f>Ocupacao_Calendario!E331*D331*30</f>
        <v>1150.56</v>
      </c>
      <c r="J331" s="33">
        <f>Ocupacao_Calendario!F331*D331*31</f>
        <v>1745.424</v>
      </c>
      <c r="K331" s="33">
        <f>Ocupacao_Calendario!G331*D331*30</f>
        <v>1591.2</v>
      </c>
      <c r="L331" s="33">
        <f>Ocupacao_Calendario!H331*D331*31</f>
        <v>2352.528</v>
      </c>
      <c r="M331" s="33">
        <f>Ocupacao_Calendario!I331*D331*31</f>
        <v>2428.416</v>
      </c>
      <c r="N331" s="33">
        <f>Ocupacao_Calendario!J331*D331*30</f>
        <v>2399.04</v>
      </c>
      <c r="O331" s="33">
        <f>Ocupacao_Calendario!K331*D331*31</f>
        <v>2150.16</v>
      </c>
      <c r="P331" s="33">
        <f>Ocupacao_Calendario!L331*D331*31</f>
        <v>2403.12</v>
      </c>
      <c r="Q331" s="33">
        <f>Ocupacao_Calendario!M331*D331*31</f>
        <v>2150.16</v>
      </c>
      <c r="R331" s="33">
        <f t="shared" si="2"/>
        <v>24200.928</v>
      </c>
      <c r="S331" s="33">
        <f>IFS(E331=2,vacation_home_main_costs!$M$2,E331=3,vacation_home_main_costs!$M$3,E331=4,vacation_home_main_costs!$M$4,E331=5,vacation_home_main_costs!$M$5,E331=6,vacation_home_main_costs!$M$6)</f>
        <v>40660</v>
      </c>
      <c r="T331" s="33">
        <f t="shared" si="20"/>
        <v>-16459.072</v>
      </c>
      <c r="U331" s="41" t="str">
        <f t="shared" si="4"/>
        <v>Prejuizo</v>
      </c>
    </row>
    <row r="332" ht="12.75" customHeight="1">
      <c r="A332" s="8">
        <v>1.4120755E7</v>
      </c>
      <c r="B332" s="30" t="s">
        <v>376</v>
      </c>
      <c r="C332" s="11">
        <v>125.0</v>
      </c>
      <c r="D332" s="11">
        <f t="shared" si="1"/>
        <v>100</v>
      </c>
      <c r="E332" s="24">
        <v>5.0</v>
      </c>
      <c r="F332" s="33">
        <f>Ocupacao_Calendario!B332*D332*31</f>
        <v>2232</v>
      </c>
      <c r="G332" s="33">
        <f>Ocupacao_Calendario!C332*D332*28</f>
        <v>2380</v>
      </c>
      <c r="H332" s="33">
        <f>Ocupacao_Calendario!D332*D332*31</f>
        <v>2108</v>
      </c>
      <c r="I332" s="33">
        <f>Ocupacao_Calendario!E332*D332*30</f>
        <v>2100</v>
      </c>
      <c r="J332" s="33">
        <f>Ocupacao_Calendario!F332*D332*31</f>
        <v>1178</v>
      </c>
      <c r="K332" s="33">
        <f>Ocupacao_Calendario!G332*D332*30</f>
        <v>2910</v>
      </c>
      <c r="L332" s="33">
        <f>Ocupacao_Calendario!H332*D332*31</f>
        <v>2356</v>
      </c>
      <c r="M332" s="33">
        <f>Ocupacao_Calendario!I332*D332*31</f>
        <v>3038</v>
      </c>
      <c r="N332" s="33">
        <f>Ocupacao_Calendario!J332*D332*30</f>
        <v>2730</v>
      </c>
      <c r="O332" s="33">
        <f>Ocupacao_Calendario!K332*D332*31</f>
        <v>2418</v>
      </c>
      <c r="P332" s="33">
        <f>Ocupacao_Calendario!L332*D332*31</f>
        <v>3069</v>
      </c>
      <c r="Q332" s="33">
        <f>Ocupacao_Calendario!M332*D332*31</f>
        <v>2356</v>
      </c>
      <c r="R332" s="33">
        <f t="shared" si="2"/>
        <v>28875</v>
      </c>
      <c r="S332" s="33">
        <f>IFS(E332=2,vacation_home_main_costs!$M$2,E332=3,vacation_home_main_costs!$M$3,E332=4,vacation_home_main_costs!$M$4,E332=5,vacation_home_main_costs!$M$5,E332=6,vacation_home_main_costs!$M$6)</f>
        <v>45400</v>
      </c>
      <c r="T332" s="33">
        <f t="shared" si="20"/>
        <v>-16525</v>
      </c>
      <c r="U332" s="41" t="str">
        <f t="shared" si="4"/>
        <v>Prejuizo</v>
      </c>
    </row>
    <row r="333" ht="12.75" customHeight="1">
      <c r="A333" s="8">
        <v>1.5599447E7</v>
      </c>
      <c r="B333" s="30" t="s">
        <v>377</v>
      </c>
      <c r="C333" s="11">
        <v>189.0</v>
      </c>
      <c r="D333" s="11">
        <f t="shared" si="1"/>
        <v>151.2</v>
      </c>
      <c r="E333" s="24">
        <v>3.0</v>
      </c>
      <c r="F333" s="33">
        <f>Ocupacao_Calendario!B333*D333*31</f>
        <v>3327.912</v>
      </c>
      <c r="G333" s="33">
        <f>Ocupacao_Calendario!C333*D333*28</f>
        <v>4021.92</v>
      </c>
      <c r="H333" s="33">
        <f>Ocupacao_Calendario!D333*D333*31</f>
        <v>3796.632</v>
      </c>
      <c r="I333" s="33">
        <f>Ocupacao_Calendario!E333*D333*30</f>
        <v>2449.44</v>
      </c>
      <c r="J333" s="33">
        <f>Ocupacao_Calendario!F333*D333*31</f>
        <v>2249.856</v>
      </c>
      <c r="K333" s="33">
        <f>Ocupacao_Calendario!G333*D333*30</f>
        <v>3447.36</v>
      </c>
      <c r="L333" s="33">
        <f>Ocupacao_Calendario!H333*D333*31</f>
        <v>3937.248</v>
      </c>
      <c r="M333" s="33">
        <f>Ocupacao_Calendario!I333*D333*31</f>
        <v>3562.272</v>
      </c>
      <c r="N333" s="33">
        <f>Ocupacao_Calendario!J333*D333*30</f>
        <v>3447.36</v>
      </c>
      <c r="O333" s="33">
        <f>Ocupacao_Calendario!K333*D333*31</f>
        <v>4030.992</v>
      </c>
      <c r="P333" s="33">
        <f>Ocupacao_Calendario!L333*D333*31</f>
        <v>4405.968</v>
      </c>
      <c r="Q333" s="33">
        <f>Ocupacao_Calendario!M333*D333*31</f>
        <v>3374.784</v>
      </c>
      <c r="R333" s="33">
        <f t="shared" si="2"/>
        <v>42051.744</v>
      </c>
      <c r="S333" s="33">
        <f>IFS(E333=2,vacation_home_main_costs!$M$2,E333=3,vacation_home_main_costs!$M$3,E333=4,vacation_home_main_costs!$M$4,E333=5,vacation_home_main_costs!$M$5,E333=6,vacation_home_main_costs!$M$6)</f>
        <v>34800</v>
      </c>
      <c r="T333" s="33">
        <f t="shared" si="20"/>
        <v>7251.744</v>
      </c>
      <c r="U333" s="41" t="str">
        <f t="shared" si="4"/>
        <v>Lucro</v>
      </c>
    </row>
    <row r="334" ht="12.75" customHeight="1">
      <c r="A334" s="8">
        <v>1.6437727E7</v>
      </c>
      <c r="B334" s="30" t="s">
        <v>378</v>
      </c>
      <c r="C334" s="11">
        <v>125.0</v>
      </c>
      <c r="D334" s="11">
        <f t="shared" si="1"/>
        <v>100</v>
      </c>
      <c r="E334" s="24">
        <v>4.0</v>
      </c>
      <c r="F334" s="33">
        <f>Ocupacao_Calendario!B334*D334*31</f>
        <v>1922</v>
      </c>
      <c r="G334" s="33">
        <f>Ocupacao_Calendario!C334*D334*28</f>
        <v>2800</v>
      </c>
      <c r="H334" s="33">
        <f>Ocupacao_Calendario!D334*D334*31</f>
        <v>1984</v>
      </c>
      <c r="I334" s="33">
        <f>Ocupacao_Calendario!E334*D334*30</f>
        <v>2040</v>
      </c>
      <c r="J334" s="33">
        <f>Ocupacao_Calendario!F334*D334*31</f>
        <v>1891</v>
      </c>
      <c r="K334" s="33">
        <f>Ocupacao_Calendario!G334*D334*30</f>
        <v>2790</v>
      </c>
      <c r="L334" s="33">
        <f>Ocupacao_Calendario!H334*D334*31</f>
        <v>2666</v>
      </c>
      <c r="M334" s="33">
        <f>Ocupacao_Calendario!I334*D334*31</f>
        <v>2542</v>
      </c>
      <c r="N334" s="33">
        <f>Ocupacao_Calendario!J334*D334*30</f>
        <v>2580</v>
      </c>
      <c r="O334" s="33">
        <f>Ocupacao_Calendario!K334*D334*31</f>
        <v>2635</v>
      </c>
      <c r="P334" s="33">
        <f>Ocupacao_Calendario!L334*D334*31</f>
        <v>2604</v>
      </c>
      <c r="Q334" s="33">
        <f>Ocupacao_Calendario!M334*D334*31</f>
        <v>2635</v>
      </c>
      <c r="R334" s="33">
        <f t="shared" si="2"/>
        <v>29089</v>
      </c>
      <c r="S334" s="33">
        <f>IFS(E334=2,vacation_home_main_costs!$M$2,E334=3,vacation_home_main_costs!$M$3,E334=4,vacation_home_main_costs!$M$4,E334=5,vacation_home_main_costs!$M$5,E334=6,vacation_home_main_costs!$M$6)</f>
        <v>40660</v>
      </c>
      <c r="T334" s="33">
        <f t="shared" si="20"/>
        <v>-11571</v>
      </c>
      <c r="U334" s="41" t="str">
        <f t="shared" si="4"/>
        <v>Prejuizo</v>
      </c>
    </row>
    <row r="335" ht="12.75" customHeight="1">
      <c r="A335" s="8">
        <v>1.6871676E7</v>
      </c>
      <c r="B335" s="30" t="s">
        <v>379</v>
      </c>
      <c r="C335" s="11">
        <v>102.0</v>
      </c>
      <c r="D335" s="11">
        <f t="shared" si="1"/>
        <v>81.6</v>
      </c>
      <c r="E335" s="24">
        <v>5.0</v>
      </c>
      <c r="F335" s="33">
        <f>Ocupacao_Calendario!B335*D335*31</f>
        <v>2048.976</v>
      </c>
      <c r="G335" s="33">
        <f>Ocupacao_Calendario!C335*D335*28</f>
        <v>1942.08</v>
      </c>
      <c r="H335" s="33">
        <f>Ocupacao_Calendario!D335*D335*31</f>
        <v>1113.024</v>
      </c>
      <c r="I335" s="33">
        <f>Ocupacao_Calendario!E335*D335*30</f>
        <v>1664.64</v>
      </c>
      <c r="J335" s="33">
        <f>Ocupacao_Calendario!F335*D335*31</f>
        <v>1163.616</v>
      </c>
      <c r="K335" s="33">
        <f>Ocupacao_Calendario!G335*D335*30</f>
        <v>1615.68</v>
      </c>
      <c r="L335" s="33">
        <f>Ocupacao_Calendario!H335*D335*31</f>
        <v>1973.088</v>
      </c>
      <c r="M335" s="33">
        <f>Ocupacao_Calendario!I335*D335*31</f>
        <v>1720.128</v>
      </c>
      <c r="N335" s="33">
        <f>Ocupacao_Calendario!J335*D335*30</f>
        <v>1958.4</v>
      </c>
      <c r="O335" s="33">
        <f>Ocupacao_Calendario!K335*D335*31</f>
        <v>2352.528</v>
      </c>
      <c r="P335" s="33">
        <f>Ocupacao_Calendario!L335*D335*31</f>
        <v>1973.088</v>
      </c>
      <c r="Q335" s="33">
        <f>Ocupacao_Calendario!M335*D335*31</f>
        <v>1922.496</v>
      </c>
      <c r="R335" s="33">
        <f t="shared" si="2"/>
        <v>21447.744</v>
      </c>
      <c r="S335" s="33">
        <f>IFS(E335=2,vacation_home_main_costs!$M$2,E335=3,vacation_home_main_costs!$M$3,E335=4,vacation_home_main_costs!$M$4,E335=5,vacation_home_main_costs!$M$5,E335=6,vacation_home_main_costs!$M$6)</f>
        <v>45400</v>
      </c>
      <c r="T335" s="33">
        <f t="shared" si="20"/>
        <v>-23952.256</v>
      </c>
      <c r="U335" s="41" t="str">
        <f t="shared" si="4"/>
        <v>Prejuizo</v>
      </c>
    </row>
    <row r="336" ht="12.75" customHeight="1">
      <c r="A336" s="8">
        <v>1.9605653E7</v>
      </c>
      <c r="B336" s="30" t="s">
        <v>380</v>
      </c>
      <c r="C336" s="11">
        <v>119.0</v>
      </c>
      <c r="D336" s="11">
        <f t="shared" si="1"/>
        <v>95.2</v>
      </c>
      <c r="E336" s="24">
        <v>3.0</v>
      </c>
      <c r="F336" s="33">
        <f>Ocupacao_Calendario!B336*D336*31</f>
        <v>2892.176</v>
      </c>
      <c r="G336" s="33">
        <f>Ocupacao_Calendario!C336*D336*28</f>
        <v>2345.728</v>
      </c>
      <c r="H336" s="33">
        <f>Ocupacao_Calendario!D336*D336*31</f>
        <v>1859.256</v>
      </c>
      <c r="I336" s="33">
        <f>Ocupacao_Calendario!E336*D336*30</f>
        <v>1999.2</v>
      </c>
      <c r="J336" s="33">
        <f>Ocupacao_Calendario!F336*D336*31</f>
        <v>2213.4</v>
      </c>
      <c r="K336" s="33">
        <f>Ocupacao_Calendario!G336*D336*30</f>
        <v>2142</v>
      </c>
      <c r="L336" s="33">
        <f>Ocupacao_Calendario!H336*D336*31</f>
        <v>2567.544</v>
      </c>
      <c r="M336" s="33">
        <f>Ocupacao_Calendario!I336*D336*31</f>
        <v>2744.616</v>
      </c>
      <c r="N336" s="33">
        <f>Ocupacao_Calendario!J336*D336*30</f>
        <v>2456.16</v>
      </c>
      <c r="O336" s="33">
        <f>Ocupacao_Calendario!K336*D336*31</f>
        <v>2685.592</v>
      </c>
      <c r="P336" s="33">
        <f>Ocupacao_Calendario!L336*D336*31</f>
        <v>2272.424</v>
      </c>
      <c r="Q336" s="33">
        <f>Ocupacao_Calendario!M336*D336*31</f>
        <v>2656.08</v>
      </c>
      <c r="R336" s="33">
        <f t="shared" si="2"/>
        <v>28834.176</v>
      </c>
      <c r="S336" s="33">
        <f>IFS(E336=2,vacation_home_main_costs!$M$2,E336=3,vacation_home_main_costs!$M$3,E336=4,vacation_home_main_costs!$M$4,E336=5,vacation_home_main_costs!$M$5,E336=6,vacation_home_main_costs!$M$6)</f>
        <v>34800</v>
      </c>
      <c r="T336" s="33">
        <f t="shared" si="20"/>
        <v>-5965.824</v>
      </c>
      <c r="U336" s="41" t="str">
        <f t="shared" si="4"/>
        <v>Prejuizo</v>
      </c>
    </row>
    <row r="337" ht="12.75" customHeight="1">
      <c r="A337" s="8">
        <v>2.0483092E7</v>
      </c>
      <c r="B337" s="30" t="s">
        <v>381</v>
      </c>
      <c r="C337" s="11">
        <v>85.0</v>
      </c>
      <c r="D337" s="11">
        <f t="shared" si="1"/>
        <v>68</v>
      </c>
      <c r="E337" s="24">
        <v>2.0</v>
      </c>
      <c r="F337" s="33">
        <f>Ocupacao_Calendario!B337*D337*31</f>
        <v>1833.96</v>
      </c>
      <c r="G337" s="33">
        <f>Ocupacao_Calendario!C337*D337*28</f>
        <v>1561.28</v>
      </c>
      <c r="H337" s="33">
        <f>Ocupacao_Calendario!D337*D337*31</f>
        <v>1370.2</v>
      </c>
      <c r="I337" s="33">
        <f>Ocupacao_Calendario!E337*D337*30</f>
        <v>999.6</v>
      </c>
      <c r="J337" s="33">
        <f>Ocupacao_Calendario!F337*D337*31</f>
        <v>864.28</v>
      </c>
      <c r="K337" s="33">
        <f>Ocupacao_Calendario!G337*D337*30</f>
        <v>1958.4</v>
      </c>
      <c r="L337" s="33">
        <f>Ocupacao_Calendario!H337*D337*31</f>
        <v>1517.76</v>
      </c>
      <c r="M337" s="33">
        <f>Ocupacao_Calendario!I337*D337*31</f>
        <v>1791.8</v>
      </c>
      <c r="N337" s="33">
        <f>Ocupacao_Calendario!J337*D337*30</f>
        <v>1897.2</v>
      </c>
      <c r="O337" s="33">
        <f>Ocupacao_Calendario!K337*D337*31</f>
        <v>1707.48</v>
      </c>
      <c r="P337" s="33">
        <f>Ocupacao_Calendario!L337*D337*31</f>
        <v>1791.8</v>
      </c>
      <c r="Q337" s="33">
        <f>Ocupacao_Calendario!M337*D337*31</f>
        <v>1918.28</v>
      </c>
      <c r="R337" s="33">
        <f t="shared" si="2"/>
        <v>19212.04</v>
      </c>
      <c r="S337" s="33">
        <f>IFS(E337=2,vacation_home_main_costs!$M$2,E337=3,vacation_home_main_costs!$M$3,E337=4,vacation_home_main_costs!$M$4,E337=5,vacation_home_main_costs!$M$5,E337=6,vacation_home_main_costs!$M$6)</f>
        <v>31100</v>
      </c>
      <c r="T337" s="33">
        <f t="shared" si="20"/>
        <v>-11887.96</v>
      </c>
      <c r="U337" s="41" t="str">
        <f t="shared" si="4"/>
        <v>Prejuizo</v>
      </c>
    </row>
    <row r="338" ht="12.75" customHeight="1">
      <c r="A338" s="8">
        <v>2.0709378E7</v>
      </c>
      <c r="B338" s="30" t="s">
        <v>382</v>
      </c>
      <c r="C338" s="11">
        <v>132.0</v>
      </c>
      <c r="D338" s="11">
        <f t="shared" si="1"/>
        <v>105.6</v>
      </c>
      <c r="E338" s="24">
        <v>5.0</v>
      </c>
      <c r="F338" s="33">
        <f>Ocupacao_Calendario!B338*D338*31</f>
        <v>3044.448</v>
      </c>
      <c r="G338" s="33">
        <f>Ocupacao_Calendario!C338*D338*28</f>
        <v>2010.624</v>
      </c>
      <c r="H338" s="33">
        <f>Ocupacao_Calendario!D338*D338*31</f>
        <v>1538.592</v>
      </c>
      <c r="I338" s="33">
        <f>Ocupacao_Calendario!E338*D338*30</f>
        <v>1995.84</v>
      </c>
      <c r="J338" s="33">
        <f>Ocupacao_Calendario!F338*D338*31</f>
        <v>1964.16</v>
      </c>
      <c r="K338" s="33">
        <f>Ocupacao_Calendario!G338*D338*30</f>
        <v>2090.88</v>
      </c>
      <c r="L338" s="33">
        <f>Ocupacao_Calendario!H338*D338*31</f>
        <v>3273.6</v>
      </c>
      <c r="M338" s="33">
        <f>Ocupacao_Calendario!I338*D338*31</f>
        <v>3175.392</v>
      </c>
      <c r="N338" s="33">
        <f>Ocupacao_Calendario!J338*D338*30</f>
        <v>3041.28</v>
      </c>
      <c r="O338" s="33">
        <f>Ocupacao_Calendario!K338*D338*31</f>
        <v>2717.088</v>
      </c>
      <c r="P338" s="33">
        <f>Ocupacao_Calendario!L338*D338*31</f>
        <v>2651.616</v>
      </c>
      <c r="Q338" s="33">
        <f>Ocupacao_Calendario!M338*D338*31</f>
        <v>2487.936</v>
      </c>
      <c r="R338" s="33">
        <f t="shared" si="2"/>
        <v>29991.456</v>
      </c>
      <c r="S338" s="33">
        <f>IFS(E338=2,vacation_home_main_costs!$M$2,E338=3,vacation_home_main_costs!$M$3,E338=4,vacation_home_main_costs!$M$4,E338=5,vacation_home_main_costs!$M$5,E338=6,vacation_home_main_costs!$M$6)</f>
        <v>45400</v>
      </c>
      <c r="T338" s="33">
        <f t="shared" si="20"/>
        <v>-15408.544</v>
      </c>
      <c r="U338" s="41" t="str">
        <f t="shared" si="4"/>
        <v>Prejuizo</v>
      </c>
    </row>
    <row r="339" ht="12.75" customHeight="1">
      <c r="A339" s="8">
        <v>2.2829341E7</v>
      </c>
      <c r="B339" s="30" t="s">
        <v>383</v>
      </c>
      <c r="C339" s="11">
        <v>125.0</v>
      </c>
      <c r="D339" s="11">
        <f t="shared" si="1"/>
        <v>100</v>
      </c>
      <c r="E339" s="24">
        <v>5.0</v>
      </c>
      <c r="F339" s="33">
        <f>Ocupacao_Calendario!B339*D339*31</f>
        <v>2077</v>
      </c>
      <c r="G339" s="33">
        <f>Ocupacao_Calendario!C339*D339*28</f>
        <v>2800</v>
      </c>
      <c r="H339" s="33">
        <f>Ocupacao_Calendario!D339*D339*31</f>
        <v>2666</v>
      </c>
      <c r="I339" s="33">
        <f>Ocupacao_Calendario!E339*D339*30</f>
        <v>1440</v>
      </c>
      <c r="J339" s="33">
        <f>Ocupacao_Calendario!F339*D339*31</f>
        <v>1550</v>
      </c>
      <c r="K339" s="33">
        <f>Ocupacao_Calendario!G339*D339*30</f>
        <v>3000</v>
      </c>
      <c r="L339" s="33">
        <f>Ocupacao_Calendario!H339*D339*31</f>
        <v>2604</v>
      </c>
      <c r="M339" s="33">
        <f>Ocupacao_Calendario!I339*D339*31</f>
        <v>2449</v>
      </c>
      <c r="N339" s="33">
        <f>Ocupacao_Calendario!J339*D339*30</f>
        <v>2850</v>
      </c>
      <c r="O339" s="33">
        <f>Ocupacao_Calendario!K339*D339*31</f>
        <v>2294</v>
      </c>
      <c r="P339" s="33">
        <f>Ocupacao_Calendario!L339*D339*31</f>
        <v>2790</v>
      </c>
      <c r="Q339" s="33">
        <f>Ocupacao_Calendario!M339*D339*31</f>
        <v>2232</v>
      </c>
      <c r="R339" s="33">
        <f t="shared" si="2"/>
        <v>28752</v>
      </c>
      <c r="S339" s="33">
        <f>IFS(E339=2,vacation_home_main_costs!$M$2,E339=3,vacation_home_main_costs!$M$3,E339=4,vacation_home_main_costs!$M$4,E339=5,vacation_home_main_costs!$M$5,E339=6,vacation_home_main_costs!$M$6)</f>
        <v>45400</v>
      </c>
      <c r="T339" s="33">
        <f t="shared" si="20"/>
        <v>-16648</v>
      </c>
      <c r="U339" s="41" t="str">
        <f t="shared" si="4"/>
        <v>Prejuizo</v>
      </c>
    </row>
    <row r="340" ht="12.75" customHeight="1">
      <c r="A340" s="8">
        <v>2.3921376E7</v>
      </c>
      <c r="B340" s="30" t="s">
        <v>384</v>
      </c>
      <c r="C340" s="11">
        <v>141.0</v>
      </c>
      <c r="D340" s="11">
        <f t="shared" si="1"/>
        <v>112.8</v>
      </c>
      <c r="E340" s="24">
        <v>3.0</v>
      </c>
      <c r="F340" s="33">
        <f>Ocupacao_Calendario!B340*D340*31</f>
        <v>2902.344</v>
      </c>
      <c r="G340" s="33">
        <f>Ocupacao_Calendario!C340*D340*28</f>
        <v>2684.64</v>
      </c>
      <c r="H340" s="33">
        <f>Ocupacao_Calendario!D340*D340*31</f>
        <v>1748.4</v>
      </c>
      <c r="I340" s="33">
        <f>Ocupacao_Calendario!E340*D340*30</f>
        <v>1522.8</v>
      </c>
      <c r="J340" s="33">
        <f>Ocupacao_Calendario!F340*D340*31</f>
        <v>2762.472</v>
      </c>
      <c r="K340" s="33">
        <f>Ocupacao_Calendario!G340*D340*30</f>
        <v>2842.56</v>
      </c>
      <c r="L340" s="33">
        <f>Ocupacao_Calendario!H340*D340*31</f>
        <v>3356.928</v>
      </c>
      <c r="M340" s="33">
        <f>Ocupacao_Calendario!I340*D340*31</f>
        <v>3077.184</v>
      </c>
      <c r="N340" s="33">
        <f>Ocupacao_Calendario!J340*D340*30</f>
        <v>3350.16</v>
      </c>
      <c r="O340" s="33">
        <f>Ocupacao_Calendario!K340*D340*31</f>
        <v>2727.504</v>
      </c>
      <c r="P340" s="33">
        <f>Ocupacao_Calendario!L340*D340*31</f>
        <v>2972.28</v>
      </c>
      <c r="Q340" s="33">
        <f>Ocupacao_Calendario!M340*D340*31</f>
        <v>2377.824</v>
      </c>
      <c r="R340" s="33">
        <f t="shared" si="2"/>
        <v>32325.096</v>
      </c>
      <c r="S340" s="33">
        <f>IFS(E340=2,vacation_home_main_costs!$M$2,E340=3,vacation_home_main_costs!$M$3,E340=4,vacation_home_main_costs!$M$4,E340=5,vacation_home_main_costs!$M$5,E340=6,vacation_home_main_costs!$M$6)</f>
        <v>34800</v>
      </c>
      <c r="T340" s="33">
        <f t="shared" si="20"/>
        <v>-2474.904</v>
      </c>
      <c r="U340" s="41" t="str">
        <f t="shared" si="4"/>
        <v>Prejuizo</v>
      </c>
    </row>
    <row r="341" ht="12.75" customHeight="1">
      <c r="A341" s="8">
        <v>9729912.0</v>
      </c>
      <c r="B341" s="30" t="s">
        <v>385</v>
      </c>
      <c r="C341" s="11">
        <v>120.0</v>
      </c>
      <c r="D341" s="11">
        <f t="shared" si="1"/>
        <v>96</v>
      </c>
      <c r="E341" s="24">
        <v>4.0</v>
      </c>
      <c r="F341" s="33">
        <f>Ocupacao_Calendario!B341*D341*31</f>
        <v>2470.08</v>
      </c>
      <c r="G341" s="33">
        <f>Ocupacao_Calendario!C341*D341*28</f>
        <v>2365.44</v>
      </c>
      <c r="H341" s="33">
        <f>Ocupacao_Calendario!D341*D341*31</f>
        <v>2351.04</v>
      </c>
      <c r="I341" s="33">
        <f>Ocupacao_Calendario!E341*D341*30</f>
        <v>1785.6</v>
      </c>
      <c r="J341" s="33">
        <f>Ocupacao_Calendario!F341*D341*31</f>
        <v>2232</v>
      </c>
      <c r="K341" s="33">
        <f>Ocupacao_Calendario!G341*D341*30</f>
        <v>2563.2</v>
      </c>
      <c r="L341" s="33">
        <f>Ocupacao_Calendario!H341*D341*31</f>
        <v>2678.4</v>
      </c>
      <c r="M341" s="33">
        <f>Ocupacao_Calendario!I341*D341*31</f>
        <v>2380.8</v>
      </c>
      <c r="N341" s="33">
        <f>Ocupacao_Calendario!J341*D341*30</f>
        <v>2822.4</v>
      </c>
      <c r="O341" s="33">
        <f>Ocupacao_Calendario!K341*D341*31</f>
        <v>2202.24</v>
      </c>
      <c r="P341" s="33">
        <f>Ocupacao_Calendario!L341*D341*31</f>
        <v>2112.96</v>
      </c>
      <c r="Q341" s="33">
        <f>Ocupacao_Calendario!M341*D341*31</f>
        <v>2380.8</v>
      </c>
      <c r="R341" s="33">
        <f t="shared" si="2"/>
        <v>28344.96</v>
      </c>
      <c r="S341" s="33">
        <f>IFS(E341=2,vacation_home_main_costs!$M$2,E341=3,vacation_home_main_costs!$M$3,E341=4,vacation_home_main_costs!$M$4,E341=5,vacation_home_main_costs!$M$5,E341=6,vacation_home_main_costs!$M$6)</f>
        <v>40660</v>
      </c>
      <c r="T341" s="33">
        <f t="shared" si="20"/>
        <v>-12315.04</v>
      </c>
      <c r="U341" s="41" t="str">
        <f t="shared" si="4"/>
        <v>Prejuizo</v>
      </c>
    </row>
    <row r="342" ht="12.75" customHeight="1">
      <c r="A342" s="8">
        <v>2411447.0</v>
      </c>
      <c r="B342" s="30" t="s">
        <v>386</v>
      </c>
      <c r="C342" s="11">
        <v>128.0</v>
      </c>
      <c r="D342" s="11">
        <f t="shared" si="1"/>
        <v>102.4</v>
      </c>
      <c r="E342" s="24">
        <v>3.0</v>
      </c>
      <c r="F342" s="33">
        <f>Ocupacao_Calendario!B342*D342*31</f>
        <v>2729.984</v>
      </c>
      <c r="G342" s="33">
        <f>Ocupacao_Calendario!C342*D342*28</f>
        <v>2867.2</v>
      </c>
      <c r="H342" s="33">
        <f>Ocupacao_Calendario!D342*D342*31</f>
        <v>2698.24</v>
      </c>
      <c r="I342" s="33">
        <f>Ocupacao_Calendario!E342*D342*30</f>
        <v>2150.4</v>
      </c>
      <c r="J342" s="33">
        <f>Ocupacao_Calendario!F342*D342*31</f>
        <v>1872.896</v>
      </c>
      <c r="K342" s="33">
        <f>Ocupacao_Calendario!G342*D342*30</f>
        <v>2088.96</v>
      </c>
      <c r="L342" s="33">
        <f>Ocupacao_Calendario!H342*D342*31</f>
        <v>2856.96</v>
      </c>
      <c r="M342" s="33">
        <f>Ocupacao_Calendario!I342*D342*31</f>
        <v>2983.936</v>
      </c>
      <c r="N342" s="33">
        <f>Ocupacao_Calendario!J342*D342*30</f>
        <v>2457.6</v>
      </c>
      <c r="O342" s="33">
        <f>Ocupacao_Calendario!K342*D342*31</f>
        <v>3174.4</v>
      </c>
      <c r="P342" s="33">
        <f>Ocupacao_Calendario!L342*D342*31</f>
        <v>3142.656</v>
      </c>
      <c r="Q342" s="33">
        <f>Ocupacao_Calendario!M342*D342*31</f>
        <v>2983.936</v>
      </c>
      <c r="R342" s="33">
        <f t="shared" si="2"/>
        <v>32007.168</v>
      </c>
      <c r="S342" s="33">
        <f>IFS(E342=2,vacation_home_main_costs!$M$2,E342=3,vacation_home_main_costs!$M$3,E342=4,vacation_home_main_costs!$M$4,E342=5,vacation_home_main_costs!$M$5,E342=6,vacation_home_main_costs!$M$6)</f>
        <v>34800</v>
      </c>
      <c r="T342" s="33">
        <f t="shared" si="20"/>
        <v>-2792.832</v>
      </c>
      <c r="U342" s="41" t="str">
        <f t="shared" si="4"/>
        <v>Prejuizo</v>
      </c>
    </row>
    <row r="343" ht="12.75" customHeight="1">
      <c r="A343" s="8">
        <v>1.1187399E7</v>
      </c>
      <c r="B343" s="30" t="s">
        <v>387</v>
      </c>
      <c r="C343" s="11">
        <v>160.0</v>
      </c>
      <c r="D343" s="11">
        <f t="shared" si="1"/>
        <v>128</v>
      </c>
      <c r="E343" s="24">
        <v>3.0</v>
      </c>
      <c r="F343" s="33">
        <f>Ocupacao_Calendario!B343*D343*31</f>
        <v>3610.88</v>
      </c>
      <c r="G343" s="33">
        <f>Ocupacao_Calendario!C343*D343*28</f>
        <v>3584</v>
      </c>
      <c r="H343" s="33">
        <f>Ocupacao_Calendario!D343*D343*31</f>
        <v>2182.4</v>
      </c>
      <c r="I343" s="33">
        <f>Ocupacao_Calendario!E343*D343*30</f>
        <v>2841.6</v>
      </c>
      <c r="J343" s="33">
        <f>Ocupacao_Calendario!F343*D343*31</f>
        <v>1864.96</v>
      </c>
      <c r="K343" s="33">
        <f>Ocupacao_Calendario!G343*D343*30</f>
        <v>2611.2</v>
      </c>
      <c r="L343" s="33">
        <f>Ocupacao_Calendario!H343*D343*31</f>
        <v>3968</v>
      </c>
      <c r="M343" s="33">
        <f>Ocupacao_Calendario!I343*D343*31</f>
        <v>3214.08</v>
      </c>
      <c r="N343" s="33">
        <f>Ocupacao_Calendario!J343*D343*30</f>
        <v>3225.6</v>
      </c>
      <c r="O343" s="33">
        <f>Ocupacao_Calendario!K343*D343*31</f>
        <v>3610.88</v>
      </c>
      <c r="P343" s="33">
        <f>Ocupacao_Calendario!L343*D343*31</f>
        <v>3333.12</v>
      </c>
      <c r="Q343" s="33">
        <f>Ocupacao_Calendario!M343*D343*31</f>
        <v>2817.28</v>
      </c>
      <c r="R343" s="33">
        <f t="shared" si="2"/>
        <v>36864</v>
      </c>
      <c r="S343" s="33">
        <f>IFS(E343=2,vacation_home_main_costs!$M$2,E343=3,vacation_home_main_costs!$M$3,E343=4,vacation_home_main_costs!$M$4,E343=5,vacation_home_main_costs!$M$5,E343=6,vacation_home_main_costs!$M$6)</f>
        <v>34800</v>
      </c>
      <c r="T343" s="33">
        <f t="shared" si="20"/>
        <v>2064</v>
      </c>
      <c r="U343" s="41" t="str">
        <f t="shared" si="4"/>
        <v>Lucro</v>
      </c>
    </row>
    <row r="344" ht="12.75" customHeight="1">
      <c r="A344" s="8">
        <v>1.9239509E7</v>
      </c>
      <c r="B344" s="30" t="s">
        <v>388</v>
      </c>
      <c r="C344" s="11">
        <v>159.0</v>
      </c>
      <c r="D344" s="11">
        <f t="shared" si="1"/>
        <v>127.2</v>
      </c>
      <c r="E344" s="24">
        <v>4.0</v>
      </c>
      <c r="F344" s="33">
        <f>Ocupacao_Calendario!B344*D344*31</f>
        <v>3785.472</v>
      </c>
      <c r="G344" s="33">
        <f>Ocupacao_Calendario!C344*D344*28</f>
        <v>3027.36</v>
      </c>
      <c r="H344" s="33">
        <f>Ocupacao_Calendario!D344*D344*31</f>
        <v>1932.168</v>
      </c>
      <c r="I344" s="33">
        <f>Ocupacao_Calendario!E344*D344*30</f>
        <v>3243.6</v>
      </c>
      <c r="J344" s="33">
        <f>Ocupacao_Calendario!F344*D344*31</f>
        <v>2050.464</v>
      </c>
      <c r="K344" s="33">
        <f>Ocupacao_Calendario!G344*D344*30</f>
        <v>3434.4</v>
      </c>
      <c r="L344" s="33">
        <f>Ocupacao_Calendario!H344*D344*31</f>
        <v>3036.264</v>
      </c>
      <c r="M344" s="33">
        <f>Ocupacao_Calendario!I344*D344*31</f>
        <v>3115.128</v>
      </c>
      <c r="N344" s="33">
        <f>Ocupacao_Calendario!J344*D344*30</f>
        <v>3739.68</v>
      </c>
      <c r="O344" s="33">
        <f>Ocupacao_Calendario!K344*D344*31</f>
        <v>2957.4</v>
      </c>
      <c r="P344" s="33">
        <f>Ocupacao_Calendario!L344*D344*31</f>
        <v>3075.696</v>
      </c>
      <c r="Q344" s="33">
        <f>Ocupacao_Calendario!M344*D344*31</f>
        <v>2878.536</v>
      </c>
      <c r="R344" s="33">
        <f t="shared" si="2"/>
        <v>36276.168</v>
      </c>
      <c r="S344" s="33">
        <f>IFS(E344=2,vacation_home_main_costs!$M$2,E344=3,vacation_home_main_costs!$M$3,E344=4,vacation_home_main_costs!$M$4,E344=5,vacation_home_main_costs!$M$5,E344=6,vacation_home_main_costs!$M$6)</f>
        <v>40660</v>
      </c>
      <c r="T344" s="33">
        <f t="shared" si="20"/>
        <v>-4383.832</v>
      </c>
      <c r="U344" s="41" t="str">
        <f t="shared" si="4"/>
        <v>Prejuizo</v>
      </c>
    </row>
    <row r="345" ht="12.75" customHeight="1">
      <c r="A345" s="8">
        <v>2332809.0</v>
      </c>
      <c r="B345" s="30" t="s">
        <v>389</v>
      </c>
      <c r="C345" s="11">
        <v>51.0</v>
      </c>
      <c r="D345" s="11">
        <f t="shared" si="1"/>
        <v>40.8</v>
      </c>
      <c r="E345" s="24">
        <v>3.0</v>
      </c>
      <c r="F345" s="33">
        <f>Ocupacao_Calendario!B345*D345*31</f>
        <v>834.768</v>
      </c>
      <c r="G345" s="33">
        <f>Ocupacao_Calendario!C345*D345*28</f>
        <v>868.224</v>
      </c>
      <c r="H345" s="33">
        <f>Ocupacao_Calendario!D345*D345*31</f>
        <v>720.936</v>
      </c>
      <c r="I345" s="33">
        <f>Ocupacao_Calendario!E345*D345*30</f>
        <v>807.84</v>
      </c>
      <c r="J345" s="33">
        <f>Ocupacao_Calendario!F345*D345*31</f>
        <v>822.12</v>
      </c>
      <c r="K345" s="33">
        <f>Ocupacao_Calendario!G345*D345*30</f>
        <v>1040.4</v>
      </c>
      <c r="L345" s="33">
        <f>Ocupacao_Calendario!H345*D345*31</f>
        <v>1024.488</v>
      </c>
      <c r="M345" s="33">
        <f>Ocupacao_Calendario!I345*D345*31</f>
        <v>1188.912</v>
      </c>
      <c r="N345" s="33">
        <f>Ocupacao_Calendario!J345*D345*30</f>
        <v>1052.64</v>
      </c>
      <c r="O345" s="33">
        <f>Ocupacao_Calendario!K345*D345*31</f>
        <v>898.008</v>
      </c>
      <c r="P345" s="33">
        <f>Ocupacao_Calendario!L345*D345*31</f>
        <v>1163.616</v>
      </c>
      <c r="Q345" s="33">
        <f>Ocupacao_Calendario!M345*D345*31</f>
        <v>1201.56</v>
      </c>
      <c r="R345" s="33">
        <f t="shared" si="2"/>
        <v>11623.512</v>
      </c>
      <c r="S345" s="33">
        <f>IFS(E345=2,vacation_home_main_costs!$M$2,E345=3,vacation_home_main_costs!$M$3,E345=4,vacation_home_main_costs!$M$4,E345=5,vacation_home_main_costs!$M$5,E345=6,vacation_home_main_costs!$M$6)</f>
        <v>34800</v>
      </c>
      <c r="T345" s="33">
        <f t="shared" si="20"/>
        <v>-23176.488</v>
      </c>
      <c r="U345" s="41" t="str">
        <f t="shared" si="4"/>
        <v>Prejuizo</v>
      </c>
    </row>
    <row r="346" ht="12.75" customHeight="1">
      <c r="A346" s="8">
        <v>1.5002172E7</v>
      </c>
      <c r="B346" s="30" t="s">
        <v>390</v>
      </c>
      <c r="C346" s="11">
        <v>59.0</v>
      </c>
      <c r="D346" s="11">
        <f t="shared" si="1"/>
        <v>47.2</v>
      </c>
      <c r="E346" s="24">
        <v>3.0</v>
      </c>
      <c r="F346" s="33">
        <f>Ocupacao_Calendario!B346*D346*31</f>
        <v>1243.72</v>
      </c>
      <c r="G346" s="33">
        <f>Ocupacao_Calendario!C346*D346*28</f>
        <v>1215.872</v>
      </c>
      <c r="H346" s="33">
        <f>Ocupacao_Calendario!D346*D346*31</f>
        <v>1141.296</v>
      </c>
      <c r="I346" s="33">
        <f>Ocupacao_Calendario!E346*D346*30</f>
        <v>1146.96</v>
      </c>
      <c r="J346" s="33">
        <f>Ocupacao_Calendario!F346*D346*31</f>
        <v>790.128</v>
      </c>
      <c r="K346" s="33">
        <f>Ocupacao_Calendario!G346*D346*30</f>
        <v>1104.48</v>
      </c>
      <c r="L346" s="33">
        <f>Ocupacao_Calendario!H346*D346*31</f>
        <v>1229.088</v>
      </c>
      <c r="M346" s="33">
        <f>Ocupacao_Calendario!I346*D346*31</f>
        <v>1141.296</v>
      </c>
      <c r="N346" s="33">
        <f>Ocupacao_Calendario!J346*D346*30</f>
        <v>1274.4</v>
      </c>
      <c r="O346" s="33">
        <f>Ocupacao_Calendario!K346*D346*31</f>
        <v>1068.136</v>
      </c>
      <c r="P346" s="33">
        <f>Ocupacao_Calendario!L346*D346*31</f>
        <v>1097.4</v>
      </c>
      <c r="Q346" s="33">
        <f>Ocupacao_Calendario!M346*D346*31</f>
        <v>1082.768</v>
      </c>
      <c r="R346" s="33">
        <f t="shared" si="2"/>
        <v>13535.544</v>
      </c>
      <c r="S346" s="33">
        <f>IFS(E346=2,vacation_home_main_costs!$M$2,E346=3,vacation_home_main_costs!$M$3,E346=4,vacation_home_main_costs!$M$4,E346=5,vacation_home_main_costs!$M$5,E346=6,vacation_home_main_costs!$M$6)</f>
        <v>34800</v>
      </c>
      <c r="T346" s="33">
        <f t="shared" si="20"/>
        <v>-21264.456</v>
      </c>
      <c r="U346" s="41" t="str">
        <f t="shared" si="4"/>
        <v>Prejuizo</v>
      </c>
    </row>
    <row r="347" ht="12.75" customHeight="1">
      <c r="A347" s="8">
        <v>1.8132228E7</v>
      </c>
      <c r="B347" s="30" t="s">
        <v>391</v>
      </c>
      <c r="C347" s="11">
        <v>49.0</v>
      </c>
      <c r="D347" s="11">
        <f t="shared" si="1"/>
        <v>39.2</v>
      </c>
      <c r="E347" s="24">
        <v>3.0</v>
      </c>
      <c r="F347" s="33">
        <f>Ocupacao_Calendario!B347*D347*31</f>
        <v>887.096</v>
      </c>
      <c r="G347" s="33">
        <f>Ocupacao_Calendario!C347*D347*28</f>
        <v>1053.696</v>
      </c>
      <c r="H347" s="33">
        <f>Ocupacao_Calendario!D347*D347*31</f>
        <v>862.792</v>
      </c>
      <c r="I347" s="33">
        <f>Ocupacao_Calendario!E347*D347*30</f>
        <v>976.08</v>
      </c>
      <c r="J347" s="33">
        <f>Ocupacao_Calendario!F347*D347*31</f>
        <v>546.84</v>
      </c>
      <c r="K347" s="33">
        <f>Ocupacao_Calendario!G347*D347*30</f>
        <v>1023.12</v>
      </c>
      <c r="L347" s="33">
        <f>Ocupacao_Calendario!H347*D347*31</f>
        <v>1057.224</v>
      </c>
      <c r="M347" s="33">
        <f>Ocupacao_Calendario!I347*D347*31</f>
        <v>1069.376</v>
      </c>
      <c r="N347" s="33">
        <f>Ocupacao_Calendario!J347*D347*30</f>
        <v>1070.16</v>
      </c>
      <c r="O347" s="33">
        <f>Ocupacao_Calendario!K347*D347*31</f>
        <v>874.944</v>
      </c>
      <c r="P347" s="33">
        <f>Ocupacao_Calendario!L347*D347*31</f>
        <v>1190.896</v>
      </c>
      <c r="Q347" s="33">
        <f>Ocupacao_Calendario!M347*D347*31</f>
        <v>1057.224</v>
      </c>
      <c r="R347" s="33">
        <f t="shared" si="2"/>
        <v>11669.448</v>
      </c>
      <c r="S347" s="33">
        <f>IFS(E347=2,vacation_home_main_costs!$M$2,E347=3,vacation_home_main_costs!$M$3,E347=4,vacation_home_main_costs!$M$4,E347=5,vacation_home_main_costs!$M$5,E347=6,vacation_home_main_costs!$M$6)</f>
        <v>34800</v>
      </c>
      <c r="T347" s="33">
        <f t="shared" si="20"/>
        <v>-23130.552</v>
      </c>
      <c r="U347" s="41" t="str">
        <f t="shared" si="4"/>
        <v>Prejuizo</v>
      </c>
    </row>
    <row r="348" ht="12.75" customHeight="1">
      <c r="A348" s="8">
        <v>2887828.0</v>
      </c>
      <c r="B348" s="30" t="s">
        <v>392</v>
      </c>
      <c r="C348" s="11">
        <v>139.0</v>
      </c>
      <c r="D348" s="11">
        <f t="shared" si="1"/>
        <v>111.2</v>
      </c>
      <c r="E348" s="24">
        <v>3.0</v>
      </c>
      <c r="F348" s="33">
        <f>Ocupacao_Calendario!B348*D348*31</f>
        <v>2137.264</v>
      </c>
      <c r="G348" s="33">
        <f>Ocupacao_Calendario!C348*D348*28</f>
        <v>2833.376</v>
      </c>
      <c r="H348" s="33">
        <f>Ocupacao_Calendario!D348*D348*31</f>
        <v>2413.04</v>
      </c>
      <c r="I348" s="33">
        <f>Ocupacao_Calendario!E348*D348*30</f>
        <v>2435.28</v>
      </c>
      <c r="J348" s="33">
        <f>Ocupacao_Calendario!F348*D348*31</f>
        <v>2447.512</v>
      </c>
      <c r="K348" s="33">
        <f>Ocupacao_Calendario!G348*D348*30</f>
        <v>2735.52</v>
      </c>
      <c r="L348" s="33">
        <f>Ocupacao_Calendario!H348*D348*31</f>
        <v>2516.456</v>
      </c>
      <c r="M348" s="33">
        <f>Ocupacao_Calendario!I348*D348*31</f>
        <v>3309.312</v>
      </c>
      <c r="N348" s="33">
        <f>Ocupacao_Calendario!J348*D348*30</f>
        <v>2668.8</v>
      </c>
      <c r="O348" s="33">
        <f>Ocupacao_Calendario!K348*D348*31</f>
        <v>3343.784</v>
      </c>
      <c r="P348" s="33">
        <f>Ocupacao_Calendario!L348*D348*31</f>
        <v>3136.952</v>
      </c>
      <c r="Q348" s="33">
        <f>Ocupacao_Calendario!M348*D348*31</f>
        <v>3102.48</v>
      </c>
      <c r="R348" s="33">
        <f t="shared" si="2"/>
        <v>33079.776</v>
      </c>
      <c r="S348" s="33">
        <f>IFS(E348=2,vacation_home_main_costs!$M$2,E348=3,vacation_home_main_costs!$M$3,E348=4,vacation_home_main_costs!$M$4,E348=5,vacation_home_main_costs!$M$5,E348=6,vacation_home_main_costs!$M$6)</f>
        <v>34800</v>
      </c>
      <c r="T348" s="33">
        <f t="shared" si="20"/>
        <v>-1720.224</v>
      </c>
      <c r="U348" s="41" t="str">
        <f t="shared" si="4"/>
        <v>Prejuizo</v>
      </c>
    </row>
    <row r="349" ht="12.75" customHeight="1">
      <c r="A349" s="8">
        <v>1.8490436E7</v>
      </c>
      <c r="B349" s="30" t="s">
        <v>393</v>
      </c>
      <c r="C349" s="11">
        <v>160.0</v>
      </c>
      <c r="D349" s="11">
        <f t="shared" si="1"/>
        <v>128</v>
      </c>
      <c r="E349" s="24">
        <v>4.0</v>
      </c>
      <c r="F349" s="33">
        <f>Ocupacao_Calendario!B349*D349*31</f>
        <v>3928.32</v>
      </c>
      <c r="G349" s="33">
        <f>Ocupacao_Calendario!C349*D349*28</f>
        <v>2938.88</v>
      </c>
      <c r="H349" s="33">
        <f>Ocupacao_Calendario!D349*D349*31</f>
        <v>3095.04</v>
      </c>
      <c r="I349" s="33">
        <f>Ocupacao_Calendario!E349*D349*30</f>
        <v>2764.8</v>
      </c>
      <c r="J349" s="33">
        <f>Ocupacao_Calendario!F349*D349*31</f>
        <v>2499.84</v>
      </c>
      <c r="K349" s="33">
        <f>Ocupacao_Calendario!G349*D349*30</f>
        <v>3072</v>
      </c>
      <c r="L349" s="33">
        <f>Ocupacao_Calendario!H349*D349*31</f>
        <v>3293.44</v>
      </c>
      <c r="M349" s="33">
        <f>Ocupacao_Calendario!I349*D349*31</f>
        <v>3015.68</v>
      </c>
      <c r="N349" s="33">
        <f>Ocupacao_Calendario!J349*D349*30</f>
        <v>3264</v>
      </c>
      <c r="O349" s="33">
        <f>Ocupacao_Calendario!K349*D349*31</f>
        <v>3729.92</v>
      </c>
      <c r="P349" s="33">
        <f>Ocupacao_Calendario!L349*D349*31</f>
        <v>3690.24</v>
      </c>
      <c r="Q349" s="33">
        <f>Ocupacao_Calendario!M349*D349*31</f>
        <v>2896.64</v>
      </c>
      <c r="R349" s="33">
        <f t="shared" si="2"/>
        <v>38188.8</v>
      </c>
      <c r="S349" s="33">
        <f>IFS(E349=2,vacation_home_main_costs!$M$2,E349=3,vacation_home_main_costs!$M$3,E349=4,vacation_home_main_costs!$M$4,E349=5,vacation_home_main_costs!$M$5,E349=6,vacation_home_main_costs!$M$6)</f>
        <v>40660</v>
      </c>
      <c r="T349" s="33">
        <f t="shared" si="20"/>
        <v>-2471.2</v>
      </c>
      <c r="U349" s="41" t="str">
        <f t="shared" si="4"/>
        <v>Prejuizo</v>
      </c>
    </row>
    <row r="350" ht="12.75" customHeight="1">
      <c r="A350" s="8">
        <v>2687369.0</v>
      </c>
      <c r="B350" s="30" t="s">
        <v>394</v>
      </c>
      <c r="C350" s="11">
        <v>71.0</v>
      </c>
      <c r="D350" s="11">
        <f t="shared" si="1"/>
        <v>56.8</v>
      </c>
      <c r="E350" s="24">
        <v>3.0</v>
      </c>
      <c r="F350" s="33">
        <f>Ocupacao_Calendario!B350*D350*31</f>
        <v>1672.76</v>
      </c>
      <c r="G350" s="33">
        <f>Ocupacao_Calendario!C350*D350*28</f>
        <v>1304.128</v>
      </c>
      <c r="H350" s="33">
        <f>Ocupacao_Calendario!D350*D350*31</f>
        <v>792.36</v>
      </c>
      <c r="I350" s="33">
        <f>Ocupacao_Calendario!E350*D350*30</f>
        <v>1448.4</v>
      </c>
      <c r="J350" s="33">
        <f>Ocupacao_Calendario!F350*D350*31</f>
        <v>950.832</v>
      </c>
      <c r="K350" s="33">
        <f>Ocupacao_Calendario!G350*D350*30</f>
        <v>1363.2</v>
      </c>
      <c r="L350" s="33">
        <f>Ocupacao_Calendario!H350*D350*31</f>
        <v>1391.032</v>
      </c>
      <c r="M350" s="33">
        <f>Ocupacao_Calendario!I350*D350*31</f>
        <v>1690.368</v>
      </c>
      <c r="N350" s="33">
        <f>Ocupacao_Calendario!J350*D350*30</f>
        <v>1704</v>
      </c>
      <c r="O350" s="33">
        <f>Ocupacao_Calendario!K350*D350*31</f>
        <v>1531.896</v>
      </c>
      <c r="P350" s="33">
        <f>Ocupacao_Calendario!L350*D350*31</f>
        <v>1690.368</v>
      </c>
      <c r="Q350" s="33">
        <f>Ocupacao_Calendario!M350*D350*31</f>
        <v>1496.68</v>
      </c>
      <c r="R350" s="33">
        <f t="shared" si="2"/>
        <v>17036.024</v>
      </c>
      <c r="S350" s="33">
        <f>IFS(E350=2,vacation_home_main_costs!$M$2,E350=3,vacation_home_main_costs!$M$3,E350=4,vacation_home_main_costs!$M$4,E350=5,vacation_home_main_costs!$M$5,E350=6,vacation_home_main_costs!$M$6)</f>
        <v>34800</v>
      </c>
      <c r="T350" s="33">
        <f t="shared" si="20"/>
        <v>-17763.976</v>
      </c>
      <c r="U350" s="41" t="str">
        <f t="shared" si="4"/>
        <v>Prejuizo</v>
      </c>
    </row>
    <row r="351" ht="12.75" customHeight="1">
      <c r="A351" s="8">
        <v>2889356.0</v>
      </c>
      <c r="B351" s="30" t="s">
        <v>395</v>
      </c>
      <c r="C351" s="11">
        <v>295.0</v>
      </c>
      <c r="D351" s="11">
        <f t="shared" si="1"/>
        <v>236</v>
      </c>
      <c r="E351" s="24">
        <v>4.0</v>
      </c>
      <c r="F351" s="33">
        <f>Ocupacao_Calendario!B351*D351*31</f>
        <v>7169.68</v>
      </c>
      <c r="G351" s="33">
        <f>Ocupacao_Calendario!C351*D351*28</f>
        <v>5748.96</v>
      </c>
      <c r="H351" s="33">
        <f>Ocupacao_Calendario!D351*D351*31</f>
        <v>6218.6</v>
      </c>
      <c r="I351" s="33">
        <f>Ocupacao_Calendario!E351*D351*30</f>
        <v>4814.4</v>
      </c>
      <c r="J351" s="33">
        <f>Ocupacao_Calendario!F351*D351*31</f>
        <v>3365.36</v>
      </c>
      <c r="K351" s="33">
        <f>Ocupacao_Calendario!G351*D351*30</f>
        <v>6018</v>
      </c>
      <c r="L351" s="33">
        <f>Ocupacao_Calendario!H351*D351*31</f>
        <v>5194.36</v>
      </c>
      <c r="M351" s="33">
        <f>Ocupacao_Calendario!I351*D351*31</f>
        <v>5487</v>
      </c>
      <c r="N351" s="33">
        <f>Ocupacao_Calendario!J351*D351*30</f>
        <v>5664</v>
      </c>
      <c r="O351" s="33">
        <f>Ocupacao_Calendario!K351*D351*31</f>
        <v>6803.88</v>
      </c>
      <c r="P351" s="33">
        <f>Ocupacao_Calendario!L351*D351*31</f>
        <v>5560.16</v>
      </c>
      <c r="Q351" s="33">
        <f>Ocupacao_Calendario!M351*D351*31</f>
        <v>5560.16</v>
      </c>
      <c r="R351" s="33">
        <f t="shared" si="2"/>
        <v>67604.56</v>
      </c>
      <c r="S351" s="33">
        <f>IFS(E351=2,vacation_home_main_costs!$M$2,E351=3,vacation_home_main_costs!$M$3,E351=4,vacation_home_main_costs!$M$4,E351=5,vacation_home_main_costs!$M$5,E351=6,vacation_home_main_costs!$M$6)</f>
        <v>40660</v>
      </c>
      <c r="T351" s="33">
        <f t="shared" si="20"/>
        <v>26944.56</v>
      </c>
      <c r="U351" s="41" t="str">
        <f t="shared" si="4"/>
        <v>Lucro</v>
      </c>
    </row>
    <row r="352" ht="12.75" customHeight="1">
      <c r="A352" s="8">
        <v>6305833.0</v>
      </c>
      <c r="B352" s="30" t="s">
        <v>396</v>
      </c>
      <c r="C352" s="11">
        <v>112.0</v>
      </c>
      <c r="D352" s="11">
        <f t="shared" si="1"/>
        <v>89.6</v>
      </c>
      <c r="E352" s="24">
        <v>4.0</v>
      </c>
      <c r="F352" s="33">
        <f>Ocupacao_Calendario!B352*D352*31</f>
        <v>2305.408</v>
      </c>
      <c r="G352" s="33">
        <f>Ocupacao_Calendario!C352*D352*28</f>
        <v>2232.832</v>
      </c>
      <c r="H352" s="33">
        <f>Ocupacao_Calendario!D352*D352*31</f>
        <v>1527.68</v>
      </c>
      <c r="I352" s="33">
        <f>Ocupacao_Calendario!E352*D352*30</f>
        <v>1317.12</v>
      </c>
      <c r="J352" s="33">
        <f>Ocupacao_Calendario!F352*D352*31</f>
        <v>1944.32</v>
      </c>
      <c r="K352" s="33">
        <f>Ocupacao_Calendario!G352*D352*30</f>
        <v>1747.2</v>
      </c>
      <c r="L352" s="33">
        <f>Ocupacao_Calendario!H352*D352*31</f>
        <v>2583.168</v>
      </c>
      <c r="M352" s="33">
        <f>Ocupacao_Calendario!I352*D352*31</f>
        <v>2444.288</v>
      </c>
      <c r="N352" s="33">
        <f>Ocupacao_Calendario!J352*D352*30</f>
        <v>2688</v>
      </c>
      <c r="O352" s="33">
        <f>Ocupacao_Calendario!K352*D352*31</f>
        <v>2083.2</v>
      </c>
      <c r="P352" s="33">
        <f>Ocupacao_Calendario!L352*D352*31</f>
        <v>2666.496</v>
      </c>
      <c r="Q352" s="33">
        <f>Ocupacao_Calendario!M352*D352*31</f>
        <v>2277.632</v>
      </c>
      <c r="R352" s="33">
        <f t="shared" si="2"/>
        <v>25817.344</v>
      </c>
      <c r="S352" s="33">
        <f>IFS(E352=2,vacation_home_main_costs!$M$2,E352=3,vacation_home_main_costs!$M$3,E352=4,vacation_home_main_costs!$M$4,E352=5,vacation_home_main_costs!$M$5,E352=6,vacation_home_main_costs!$M$6)</f>
        <v>40660</v>
      </c>
      <c r="T352" s="33">
        <f t="shared" si="20"/>
        <v>-14842.656</v>
      </c>
      <c r="U352" s="41" t="str">
        <f t="shared" si="4"/>
        <v>Prejuizo</v>
      </c>
    </row>
    <row r="353" ht="12.75" customHeight="1">
      <c r="A353" s="8">
        <v>8809051.0</v>
      </c>
      <c r="B353" s="30" t="s">
        <v>397</v>
      </c>
      <c r="C353" s="11">
        <v>210.0</v>
      </c>
      <c r="D353" s="11">
        <f t="shared" si="1"/>
        <v>168</v>
      </c>
      <c r="E353" s="24">
        <v>3.0</v>
      </c>
      <c r="F353" s="33">
        <f>Ocupacao_Calendario!B353*D353*31</f>
        <v>3541.44</v>
      </c>
      <c r="G353" s="33">
        <f>Ocupacao_Calendario!C353*D353*28</f>
        <v>3151.68</v>
      </c>
      <c r="H353" s="33">
        <f>Ocupacao_Calendario!D353*D353*31</f>
        <v>2551.92</v>
      </c>
      <c r="I353" s="33">
        <f>Ocupacao_Calendario!E353*D353*30</f>
        <v>2520</v>
      </c>
      <c r="J353" s="33">
        <f>Ocupacao_Calendario!F353*D353*31</f>
        <v>4010.16</v>
      </c>
      <c r="K353" s="33">
        <f>Ocupacao_Calendario!G353*D353*30</f>
        <v>4435.2</v>
      </c>
      <c r="L353" s="33">
        <f>Ocupacao_Calendario!H353*D353*31</f>
        <v>4895.52</v>
      </c>
      <c r="M353" s="33">
        <f>Ocupacao_Calendario!I353*D353*31</f>
        <v>4010.16</v>
      </c>
      <c r="N353" s="33">
        <f>Ocupacao_Calendario!J353*D353*30</f>
        <v>4233.6</v>
      </c>
      <c r="O353" s="33">
        <f>Ocupacao_Calendario!K353*D353*31</f>
        <v>4739.28</v>
      </c>
      <c r="P353" s="33">
        <f>Ocupacao_Calendario!L353*D353*31</f>
        <v>4478.88</v>
      </c>
      <c r="Q353" s="33">
        <f>Ocupacao_Calendario!M353*D353*31</f>
        <v>4270.56</v>
      </c>
      <c r="R353" s="33">
        <f t="shared" si="2"/>
        <v>46838.4</v>
      </c>
      <c r="S353" s="33">
        <f>IFS(E353=2,vacation_home_main_costs!$M$2,E353=3,vacation_home_main_costs!$M$3,E353=4,vacation_home_main_costs!$M$4,E353=5,vacation_home_main_costs!$M$5,E353=6,vacation_home_main_costs!$M$6)</f>
        <v>34800</v>
      </c>
      <c r="T353" s="33">
        <f t="shared" si="20"/>
        <v>12038.4</v>
      </c>
      <c r="U353" s="41" t="str">
        <f t="shared" si="4"/>
        <v>Lucro</v>
      </c>
    </row>
    <row r="354" ht="12.75" customHeight="1">
      <c r="A354" s="8">
        <v>1.7731571E7</v>
      </c>
      <c r="B354" s="30" t="s">
        <v>398</v>
      </c>
      <c r="C354" s="11">
        <v>71.0</v>
      </c>
      <c r="D354" s="11">
        <f t="shared" si="1"/>
        <v>56.8</v>
      </c>
      <c r="E354" s="24">
        <v>3.0</v>
      </c>
      <c r="F354" s="33">
        <f>Ocupacao_Calendario!B354*D354*31</f>
        <v>1373.424</v>
      </c>
      <c r="G354" s="33">
        <f>Ocupacao_Calendario!C354*D354*28</f>
        <v>1510.88</v>
      </c>
      <c r="H354" s="33">
        <f>Ocupacao_Calendario!D354*D354*31</f>
        <v>1250.168</v>
      </c>
      <c r="I354" s="33">
        <f>Ocupacao_Calendario!E354*D354*30</f>
        <v>971.28</v>
      </c>
      <c r="J354" s="33">
        <f>Ocupacao_Calendario!F354*D354*31</f>
        <v>1214.952</v>
      </c>
      <c r="K354" s="33">
        <f>Ocupacao_Calendario!G354*D354*30</f>
        <v>1499.52</v>
      </c>
      <c r="L354" s="33">
        <f>Ocupacao_Calendario!H354*D354*31</f>
        <v>1707.976</v>
      </c>
      <c r="M354" s="33">
        <f>Ocupacao_Calendario!I354*D354*31</f>
        <v>1725.584</v>
      </c>
      <c r="N354" s="33">
        <f>Ocupacao_Calendario!J354*D354*30</f>
        <v>1516.56</v>
      </c>
      <c r="O354" s="33">
        <f>Ocupacao_Calendario!K354*D354*31</f>
        <v>1320.6</v>
      </c>
      <c r="P354" s="33">
        <f>Ocupacao_Calendario!L354*D354*31</f>
        <v>1479.072</v>
      </c>
      <c r="Q354" s="33">
        <f>Ocupacao_Calendario!M354*D354*31</f>
        <v>1637.544</v>
      </c>
      <c r="R354" s="33">
        <f t="shared" si="2"/>
        <v>17207.56</v>
      </c>
      <c r="S354" s="33">
        <f>IFS(E354=2,vacation_home_main_costs!$M$2,E354=3,vacation_home_main_costs!$M$3,E354=4,vacation_home_main_costs!$M$4,E354=5,vacation_home_main_costs!$M$5,E354=6,vacation_home_main_costs!$M$6)</f>
        <v>34800</v>
      </c>
      <c r="T354" s="33">
        <f t="shared" si="20"/>
        <v>-17592.44</v>
      </c>
      <c r="U354" s="41" t="str">
        <f t="shared" si="4"/>
        <v>Prejuizo</v>
      </c>
    </row>
    <row r="355" ht="12.75" customHeight="1">
      <c r="A355" s="8">
        <v>1.9437507E7</v>
      </c>
      <c r="B355" s="30" t="s">
        <v>399</v>
      </c>
      <c r="C355" s="11">
        <v>135.0</v>
      </c>
      <c r="D355" s="11">
        <f t="shared" si="1"/>
        <v>108</v>
      </c>
      <c r="E355" s="24">
        <v>3.0</v>
      </c>
      <c r="F355" s="33">
        <f>Ocupacao_Calendario!B355*D355*31</f>
        <v>3046.68</v>
      </c>
      <c r="G355" s="33">
        <f>Ocupacao_Calendario!C355*D355*28</f>
        <v>2358.72</v>
      </c>
      <c r="H355" s="33">
        <f>Ocupacao_Calendario!D355*D355*31</f>
        <v>1941.84</v>
      </c>
      <c r="I355" s="33">
        <f>Ocupacao_Calendario!E355*D355*30</f>
        <v>2268</v>
      </c>
      <c r="J355" s="33">
        <f>Ocupacao_Calendario!F355*D355*31</f>
        <v>2544.48</v>
      </c>
      <c r="K355" s="33">
        <f>Ocupacao_Calendario!G355*D355*30</f>
        <v>2592</v>
      </c>
      <c r="L355" s="33">
        <f>Ocupacao_Calendario!H355*D355*31</f>
        <v>2745.36</v>
      </c>
      <c r="M355" s="33">
        <f>Ocupacao_Calendario!I355*D355*31</f>
        <v>2343.6</v>
      </c>
      <c r="N355" s="33">
        <f>Ocupacao_Calendario!J355*D355*30</f>
        <v>2818.8</v>
      </c>
      <c r="O355" s="33">
        <f>Ocupacao_Calendario!K355*D355*31</f>
        <v>3113.64</v>
      </c>
      <c r="P355" s="33">
        <f>Ocupacao_Calendario!L355*D355*31</f>
        <v>3013.2</v>
      </c>
      <c r="Q355" s="33">
        <f>Ocupacao_Calendario!M355*D355*31</f>
        <v>2544.48</v>
      </c>
      <c r="R355" s="33">
        <f t="shared" si="2"/>
        <v>31330.8</v>
      </c>
      <c r="S355" s="33">
        <f>IFS(E355=2,vacation_home_main_costs!$M$2,E355=3,vacation_home_main_costs!$M$3,E355=4,vacation_home_main_costs!$M$4,E355=5,vacation_home_main_costs!$M$5,E355=6,vacation_home_main_costs!$M$6)</f>
        <v>34800</v>
      </c>
      <c r="T355" s="33">
        <f t="shared" si="20"/>
        <v>-3469.2</v>
      </c>
      <c r="U355" s="41" t="str">
        <f t="shared" si="4"/>
        <v>Prejuizo</v>
      </c>
    </row>
    <row r="356" ht="12.75" customHeight="1">
      <c r="A356" s="8">
        <v>2985306.0</v>
      </c>
      <c r="B356" s="30" t="s">
        <v>400</v>
      </c>
      <c r="C356" s="11">
        <v>140.0</v>
      </c>
      <c r="D356" s="11">
        <f t="shared" si="1"/>
        <v>112</v>
      </c>
      <c r="E356" s="24">
        <v>3.0</v>
      </c>
      <c r="F356" s="33">
        <f>Ocupacao_Calendario!B356*D356*31</f>
        <v>3298.4</v>
      </c>
      <c r="G356" s="33">
        <f>Ocupacao_Calendario!C356*D356*28</f>
        <v>2320.64</v>
      </c>
      <c r="H356" s="33">
        <f>Ocupacao_Calendario!D356*D356*31</f>
        <v>1527.68</v>
      </c>
      <c r="I356" s="33">
        <f>Ocupacao_Calendario!E356*D356*30</f>
        <v>1881.6</v>
      </c>
      <c r="J356" s="33">
        <f>Ocupacao_Calendario!F356*D356*31</f>
        <v>1423.52</v>
      </c>
      <c r="K356" s="33">
        <f>Ocupacao_Calendario!G356*D356*30</f>
        <v>2284.8</v>
      </c>
      <c r="L356" s="33">
        <f>Ocupacao_Calendario!H356*D356*31</f>
        <v>3228.96</v>
      </c>
      <c r="M356" s="33">
        <f>Ocupacao_Calendario!I356*D356*31</f>
        <v>3020.64</v>
      </c>
      <c r="N356" s="33">
        <f>Ocupacao_Calendario!J356*D356*30</f>
        <v>2856</v>
      </c>
      <c r="O356" s="33">
        <f>Ocupacao_Calendario!K356*D356*31</f>
        <v>2465.12</v>
      </c>
      <c r="P356" s="33">
        <f>Ocupacao_Calendario!L356*D356*31</f>
        <v>3055.36</v>
      </c>
      <c r="Q356" s="33">
        <f>Ocupacao_Calendario!M356*D356*31</f>
        <v>3090.08</v>
      </c>
      <c r="R356" s="33">
        <f t="shared" si="2"/>
        <v>30452.8</v>
      </c>
      <c r="S356" s="33">
        <f>IFS(E356=2,vacation_home_main_costs!$M$2,E356=3,vacation_home_main_costs!$M$3,E356=4,vacation_home_main_costs!$M$4,E356=5,vacation_home_main_costs!$M$5,E356=6,vacation_home_main_costs!$M$6)</f>
        <v>34800</v>
      </c>
      <c r="T356" s="33">
        <f t="shared" si="20"/>
        <v>-4347.2</v>
      </c>
      <c r="U356" s="41" t="str">
        <f t="shared" si="4"/>
        <v>Prejuizo</v>
      </c>
    </row>
    <row r="357" ht="12.75" customHeight="1">
      <c r="A357" s="8">
        <v>8014031.0</v>
      </c>
      <c r="B357" s="30" t="s">
        <v>401</v>
      </c>
      <c r="C357" s="11">
        <v>150.0</v>
      </c>
      <c r="D357" s="11">
        <f t="shared" si="1"/>
        <v>120</v>
      </c>
      <c r="E357" s="24">
        <v>3.0</v>
      </c>
      <c r="F357" s="33">
        <f>Ocupacao_Calendario!B357*D357*31</f>
        <v>2418</v>
      </c>
      <c r="G357" s="33">
        <f>Ocupacao_Calendario!C357*D357*28</f>
        <v>3225.6</v>
      </c>
      <c r="H357" s="33">
        <f>Ocupacao_Calendario!D357*D357*31</f>
        <v>2529.6</v>
      </c>
      <c r="I357" s="33">
        <f>Ocupacao_Calendario!E357*D357*30</f>
        <v>2268</v>
      </c>
      <c r="J357" s="33">
        <f>Ocupacao_Calendario!F357*D357*31</f>
        <v>3013.2</v>
      </c>
      <c r="K357" s="33">
        <f>Ocupacao_Calendario!G357*D357*30</f>
        <v>3456</v>
      </c>
      <c r="L357" s="33">
        <f>Ocupacao_Calendario!H357*D357*31</f>
        <v>3348</v>
      </c>
      <c r="M357" s="33">
        <f>Ocupacao_Calendario!I357*D357*31</f>
        <v>2790</v>
      </c>
      <c r="N357" s="33">
        <f>Ocupacao_Calendario!J357*D357*30</f>
        <v>3564</v>
      </c>
      <c r="O357" s="33">
        <f>Ocupacao_Calendario!K357*D357*31</f>
        <v>3496.8</v>
      </c>
      <c r="P357" s="33">
        <f>Ocupacao_Calendario!L357*D357*31</f>
        <v>3682.8</v>
      </c>
      <c r="Q357" s="33">
        <f>Ocupacao_Calendario!M357*D357*31</f>
        <v>2715.6</v>
      </c>
      <c r="R357" s="33">
        <f t="shared" si="2"/>
        <v>36507.6</v>
      </c>
      <c r="S357" s="33">
        <f>IFS(E357=2,vacation_home_main_costs!$M$2,E357=3,vacation_home_main_costs!$M$3,E357=4,vacation_home_main_costs!$M$4,E357=5,vacation_home_main_costs!$M$5,E357=6,vacation_home_main_costs!$M$6)</f>
        <v>34800</v>
      </c>
      <c r="T357" s="33">
        <f t="shared" si="20"/>
        <v>1707.6</v>
      </c>
      <c r="U357" s="41" t="str">
        <f t="shared" si="4"/>
        <v>Lucro</v>
      </c>
    </row>
    <row r="358" ht="12.75" customHeight="1">
      <c r="A358" s="8">
        <v>8274616.0</v>
      </c>
      <c r="B358" s="30" t="s">
        <v>402</v>
      </c>
      <c r="C358" s="11">
        <v>119.0</v>
      </c>
      <c r="D358" s="11">
        <f t="shared" si="1"/>
        <v>95.2</v>
      </c>
      <c r="E358" s="24">
        <v>4.0</v>
      </c>
      <c r="F358" s="33">
        <f>Ocupacao_Calendario!B358*D358*31</f>
        <v>1859.256</v>
      </c>
      <c r="G358" s="33">
        <f>Ocupacao_Calendario!C358*D358*28</f>
        <v>2212.448</v>
      </c>
      <c r="H358" s="33">
        <f>Ocupacao_Calendario!D358*D358*31</f>
        <v>1269.016</v>
      </c>
      <c r="I358" s="33">
        <f>Ocupacao_Calendario!E358*D358*30</f>
        <v>1627.92</v>
      </c>
      <c r="J358" s="33">
        <f>Ocupacao_Calendario!F358*D358*31</f>
        <v>1947.792</v>
      </c>
      <c r="K358" s="33">
        <f>Ocupacao_Calendario!G358*D358*30</f>
        <v>2284.8</v>
      </c>
      <c r="L358" s="33">
        <f>Ocupacao_Calendario!H358*D358*31</f>
        <v>2892.176</v>
      </c>
      <c r="M358" s="33">
        <f>Ocupacao_Calendario!I358*D358*31</f>
        <v>2951.2</v>
      </c>
      <c r="N358" s="33">
        <f>Ocupacao_Calendario!J358*D358*30</f>
        <v>2399.04</v>
      </c>
      <c r="O358" s="33">
        <f>Ocupacao_Calendario!K358*D358*31</f>
        <v>2744.616</v>
      </c>
      <c r="P358" s="33">
        <f>Ocupacao_Calendario!L358*D358*31</f>
        <v>2685.592</v>
      </c>
      <c r="Q358" s="33">
        <f>Ocupacao_Calendario!M358*D358*31</f>
        <v>2213.4</v>
      </c>
      <c r="R358" s="33">
        <f t="shared" si="2"/>
        <v>27087.256</v>
      </c>
      <c r="S358" s="33">
        <f>IFS(E358=2,vacation_home_main_costs!$M$2,E358=3,vacation_home_main_costs!$M$3,E358=4,vacation_home_main_costs!$M$4,E358=5,vacation_home_main_costs!$M$5,E358=6,vacation_home_main_costs!$M$6)</f>
        <v>40660</v>
      </c>
      <c r="T358" s="33">
        <f t="shared" si="20"/>
        <v>-13572.744</v>
      </c>
      <c r="U358" s="41" t="str">
        <f t="shared" si="4"/>
        <v>Prejuizo</v>
      </c>
    </row>
    <row r="359" ht="12.75" customHeight="1">
      <c r="A359" s="8">
        <v>3323744.0</v>
      </c>
      <c r="B359" s="30" t="s">
        <v>403</v>
      </c>
      <c r="C359" s="11">
        <v>110.0</v>
      </c>
      <c r="D359" s="11">
        <f t="shared" si="1"/>
        <v>88</v>
      </c>
      <c r="E359" s="24">
        <v>4.0</v>
      </c>
      <c r="F359" s="33">
        <f>Ocupacao_Calendario!B359*D359*31</f>
        <v>2509.76</v>
      </c>
      <c r="G359" s="33">
        <f>Ocupacao_Calendario!C359*D359*28</f>
        <v>2242.24</v>
      </c>
      <c r="H359" s="33">
        <f>Ocupacao_Calendario!D359*D359*31</f>
        <v>1254.88</v>
      </c>
      <c r="I359" s="33">
        <f>Ocupacao_Calendario!E359*D359*30</f>
        <v>2085.6</v>
      </c>
      <c r="J359" s="33">
        <f>Ocupacao_Calendario!F359*D359*31</f>
        <v>2291.52</v>
      </c>
      <c r="K359" s="33">
        <f>Ocupacao_Calendario!G359*D359*30</f>
        <v>2112</v>
      </c>
      <c r="L359" s="33">
        <f>Ocupacao_Calendario!H359*D359*31</f>
        <v>2291.52</v>
      </c>
      <c r="M359" s="33">
        <f>Ocupacao_Calendario!I359*D359*31</f>
        <v>1936.88</v>
      </c>
      <c r="N359" s="33">
        <f>Ocupacao_Calendario!J359*D359*30</f>
        <v>2244</v>
      </c>
      <c r="O359" s="33">
        <f>Ocupacao_Calendario!K359*D359*31</f>
        <v>1936.88</v>
      </c>
      <c r="P359" s="33">
        <f>Ocupacao_Calendario!L359*D359*31</f>
        <v>2509.76</v>
      </c>
      <c r="Q359" s="33">
        <f>Ocupacao_Calendario!M359*D359*31</f>
        <v>2618.88</v>
      </c>
      <c r="R359" s="33">
        <f t="shared" si="2"/>
        <v>26033.92</v>
      </c>
      <c r="S359" s="33">
        <f>IFS(E359=2,vacation_home_main_costs!$M$2,E359=3,vacation_home_main_costs!$M$3,E359=4,vacation_home_main_costs!$M$4,E359=5,vacation_home_main_costs!$M$5,E359=6,vacation_home_main_costs!$M$6)</f>
        <v>40660</v>
      </c>
      <c r="T359" s="33">
        <f t="shared" si="20"/>
        <v>-14626.08</v>
      </c>
      <c r="U359" s="41" t="str">
        <f t="shared" si="4"/>
        <v>Prejuizo</v>
      </c>
    </row>
    <row r="360" ht="12.75" customHeight="1">
      <c r="A360" s="8">
        <v>3414014.0</v>
      </c>
      <c r="B360" s="30" t="s">
        <v>404</v>
      </c>
      <c r="C360" s="11">
        <v>195.0</v>
      </c>
      <c r="D360" s="11">
        <f t="shared" si="1"/>
        <v>156</v>
      </c>
      <c r="E360" s="24">
        <v>4.0</v>
      </c>
      <c r="F360" s="33">
        <f>Ocupacao_Calendario!B360*D360*31</f>
        <v>4110.6</v>
      </c>
      <c r="G360" s="33">
        <f>Ocupacao_Calendario!C360*D360*28</f>
        <v>3363.36</v>
      </c>
      <c r="H360" s="33">
        <f>Ocupacao_Calendario!D360*D360*31</f>
        <v>3481.92</v>
      </c>
      <c r="I360" s="33">
        <f>Ocupacao_Calendario!E360*D360*30</f>
        <v>3650.4</v>
      </c>
      <c r="J360" s="33">
        <f>Ocupacao_Calendario!F360*D360*31</f>
        <v>3578.64</v>
      </c>
      <c r="K360" s="33">
        <f>Ocupacao_Calendario!G360*D360*30</f>
        <v>3042</v>
      </c>
      <c r="L360" s="33">
        <f>Ocupacao_Calendario!H360*D360*31</f>
        <v>4352.4</v>
      </c>
      <c r="M360" s="33">
        <f>Ocupacao_Calendario!I360*D360*31</f>
        <v>4594.2</v>
      </c>
      <c r="N360" s="33">
        <f>Ocupacao_Calendario!J360*D360*30</f>
        <v>3463.2</v>
      </c>
      <c r="O360" s="33">
        <f>Ocupacao_Calendario!K360*D360*31</f>
        <v>3820.44</v>
      </c>
      <c r="P360" s="33">
        <f>Ocupacao_Calendario!L360*D360*31</f>
        <v>4739.28</v>
      </c>
      <c r="Q360" s="33">
        <f>Ocupacao_Calendario!M360*D360*31</f>
        <v>4739.28</v>
      </c>
      <c r="R360" s="33">
        <f t="shared" si="2"/>
        <v>46935.72</v>
      </c>
      <c r="S360" s="33">
        <f>IFS(E360=2,vacation_home_main_costs!$M$2,E360=3,vacation_home_main_costs!$M$3,E360=4,vacation_home_main_costs!$M$4,E360=5,vacation_home_main_costs!$M$5,E360=6,vacation_home_main_costs!$M$6)</f>
        <v>40660</v>
      </c>
      <c r="T360" s="33">
        <f t="shared" si="20"/>
        <v>6275.72</v>
      </c>
      <c r="U360" s="41" t="str">
        <f t="shared" si="4"/>
        <v>Lucro</v>
      </c>
    </row>
    <row r="361" ht="12.75" customHeight="1">
      <c r="A361" s="8">
        <v>1.9769199E7</v>
      </c>
      <c r="B361" s="30" t="s">
        <v>405</v>
      </c>
      <c r="C361" s="11">
        <v>135.0</v>
      </c>
      <c r="D361" s="11">
        <f t="shared" si="1"/>
        <v>108</v>
      </c>
      <c r="E361" s="24">
        <v>4.0</v>
      </c>
      <c r="F361" s="33">
        <f>Ocupacao_Calendario!B361*D361*31</f>
        <v>3214.08</v>
      </c>
      <c r="G361" s="33">
        <f>Ocupacao_Calendario!C361*D361*28</f>
        <v>2872.8</v>
      </c>
      <c r="H361" s="33">
        <f>Ocupacao_Calendario!D361*D361*31</f>
        <v>1439.64</v>
      </c>
      <c r="I361" s="33">
        <f>Ocupacao_Calendario!E361*D361*30</f>
        <v>2559.6</v>
      </c>
      <c r="J361" s="33">
        <f>Ocupacao_Calendario!F361*D361*31</f>
        <v>2377.08</v>
      </c>
      <c r="K361" s="33">
        <f>Ocupacao_Calendario!G361*D361*30</f>
        <v>3110.4</v>
      </c>
      <c r="L361" s="33">
        <f>Ocupacao_Calendario!H361*D361*31</f>
        <v>3281.04</v>
      </c>
      <c r="M361" s="33">
        <f>Ocupacao_Calendario!I361*D361*31</f>
        <v>2678.4</v>
      </c>
      <c r="N361" s="33">
        <f>Ocupacao_Calendario!J361*D361*30</f>
        <v>3078</v>
      </c>
      <c r="O361" s="33">
        <f>Ocupacao_Calendario!K361*D361*31</f>
        <v>3113.64</v>
      </c>
      <c r="P361" s="33">
        <f>Ocupacao_Calendario!L361*D361*31</f>
        <v>2912.76</v>
      </c>
      <c r="Q361" s="33">
        <f>Ocupacao_Calendario!M361*D361*31</f>
        <v>2912.76</v>
      </c>
      <c r="R361" s="33">
        <f t="shared" si="2"/>
        <v>33550.2</v>
      </c>
      <c r="S361" s="33">
        <f>IFS(E361=2,vacation_home_main_costs!$M$2,E361=3,vacation_home_main_costs!$M$3,E361=4,vacation_home_main_costs!$M$4,E361=5,vacation_home_main_costs!$M$5,E361=6,vacation_home_main_costs!$M$6)</f>
        <v>40660</v>
      </c>
      <c r="T361" s="33">
        <f t="shared" si="20"/>
        <v>-7109.8</v>
      </c>
      <c r="U361" s="41" t="str">
        <f t="shared" si="4"/>
        <v>Prejuizo</v>
      </c>
    </row>
    <row r="362" ht="12.75" customHeight="1">
      <c r="A362" s="8">
        <v>1.0729095E7</v>
      </c>
      <c r="B362" s="30" t="s">
        <v>406</v>
      </c>
      <c r="C362" s="11">
        <v>150.0</v>
      </c>
      <c r="D362" s="11">
        <f t="shared" si="1"/>
        <v>120</v>
      </c>
      <c r="E362" s="24">
        <v>4.0</v>
      </c>
      <c r="F362" s="33">
        <f>Ocupacao_Calendario!B362*D362*31</f>
        <v>3571.2</v>
      </c>
      <c r="G362" s="33">
        <f>Ocupacao_Calendario!C362*D362*28</f>
        <v>2486.4</v>
      </c>
      <c r="H362" s="33">
        <f>Ocupacao_Calendario!D362*D362*31</f>
        <v>3087.6</v>
      </c>
      <c r="I362" s="33">
        <f>Ocupacao_Calendario!E362*D362*30</f>
        <v>3060</v>
      </c>
      <c r="J362" s="33">
        <f>Ocupacao_Calendario!F362*D362*31</f>
        <v>2641.2</v>
      </c>
      <c r="K362" s="33">
        <f>Ocupacao_Calendario!G362*D362*30</f>
        <v>3168</v>
      </c>
      <c r="L362" s="33">
        <f>Ocupacao_Calendario!H362*D362*31</f>
        <v>3087.6</v>
      </c>
      <c r="M362" s="33">
        <f>Ocupacao_Calendario!I362*D362*31</f>
        <v>2752.8</v>
      </c>
      <c r="N362" s="33">
        <f>Ocupacao_Calendario!J362*D362*30</f>
        <v>3384</v>
      </c>
      <c r="O362" s="33">
        <f>Ocupacao_Calendario!K362*D362*31</f>
        <v>3162</v>
      </c>
      <c r="P362" s="33">
        <f>Ocupacao_Calendario!L362*D362*31</f>
        <v>3682.8</v>
      </c>
      <c r="Q362" s="33">
        <f>Ocupacao_Calendario!M362*D362*31</f>
        <v>2976</v>
      </c>
      <c r="R362" s="33">
        <f t="shared" si="2"/>
        <v>37059.6</v>
      </c>
      <c r="S362" s="33">
        <f>IFS(E362=2,vacation_home_main_costs!$M$2,E362=3,vacation_home_main_costs!$M$3,E362=4,vacation_home_main_costs!$M$4,E362=5,vacation_home_main_costs!$M$5,E362=6,vacation_home_main_costs!$M$6)</f>
        <v>40660</v>
      </c>
      <c r="T362" s="33">
        <f t="shared" si="20"/>
        <v>-3600.4</v>
      </c>
      <c r="U362" s="41" t="str">
        <f t="shared" si="4"/>
        <v>Prejuizo</v>
      </c>
    </row>
    <row r="363" ht="12.75" customHeight="1">
      <c r="A363" s="8">
        <v>1.1658737E7</v>
      </c>
      <c r="B363" s="30" t="s">
        <v>407</v>
      </c>
      <c r="C363" s="11">
        <v>129.0</v>
      </c>
      <c r="D363" s="11">
        <f t="shared" si="1"/>
        <v>103.2</v>
      </c>
      <c r="E363" s="24">
        <v>3.0</v>
      </c>
      <c r="F363" s="33">
        <f>Ocupacao_Calendario!B363*D363*31</f>
        <v>2335.416</v>
      </c>
      <c r="G363" s="33">
        <f>Ocupacao_Calendario!C363*D363*28</f>
        <v>2369.472</v>
      </c>
      <c r="H363" s="33">
        <f>Ocupacao_Calendario!D363*D363*31</f>
        <v>1407.648</v>
      </c>
      <c r="I363" s="33">
        <f>Ocupacao_Calendario!E363*D363*30</f>
        <v>1702.8</v>
      </c>
      <c r="J363" s="33">
        <f>Ocupacao_Calendario!F363*D363*31</f>
        <v>1759.56</v>
      </c>
      <c r="K363" s="33">
        <f>Ocupacao_Calendario!G363*D363*30</f>
        <v>2941.2</v>
      </c>
      <c r="L363" s="33">
        <f>Ocupacao_Calendario!H363*D363*31</f>
        <v>2655.336</v>
      </c>
      <c r="M363" s="33">
        <f>Ocupacao_Calendario!I363*D363*31</f>
        <v>2847.288</v>
      </c>
      <c r="N363" s="33">
        <f>Ocupacao_Calendario!J363*D363*30</f>
        <v>2786.4</v>
      </c>
      <c r="O363" s="33">
        <f>Ocupacao_Calendario!K363*D363*31</f>
        <v>3007.248</v>
      </c>
      <c r="P363" s="33">
        <f>Ocupacao_Calendario!L363*D363*31</f>
        <v>3007.248</v>
      </c>
      <c r="Q363" s="33">
        <f>Ocupacao_Calendario!M363*D363*31</f>
        <v>3103.224</v>
      </c>
      <c r="R363" s="33">
        <f t="shared" si="2"/>
        <v>29922.84</v>
      </c>
      <c r="S363" s="33">
        <f>IFS(E363=2,vacation_home_main_costs!$M$2,E363=3,vacation_home_main_costs!$M$3,E363=4,vacation_home_main_costs!$M$4,E363=5,vacation_home_main_costs!$M$5,E363=6,vacation_home_main_costs!$M$6)</f>
        <v>34800</v>
      </c>
      <c r="T363" s="33">
        <f t="shared" si="20"/>
        <v>-4877.16</v>
      </c>
      <c r="U363" s="41" t="str">
        <f t="shared" si="4"/>
        <v>Prejuizo</v>
      </c>
    </row>
    <row r="364" ht="12.75" customHeight="1">
      <c r="A364" s="8">
        <v>1.4520119E7</v>
      </c>
      <c r="B364" s="30" t="s">
        <v>408</v>
      </c>
      <c r="C364" s="11">
        <v>150.0</v>
      </c>
      <c r="D364" s="11">
        <f t="shared" si="1"/>
        <v>120</v>
      </c>
      <c r="E364" s="24">
        <v>4.0</v>
      </c>
      <c r="F364" s="33">
        <f>Ocupacao_Calendario!B364*D364*31</f>
        <v>2492.4</v>
      </c>
      <c r="G364" s="33">
        <f>Ocupacao_Calendario!C364*D364*28</f>
        <v>2654.4</v>
      </c>
      <c r="H364" s="33">
        <f>Ocupacao_Calendario!D364*D364*31</f>
        <v>1599.6</v>
      </c>
      <c r="I364" s="33">
        <f>Ocupacao_Calendario!E364*D364*30</f>
        <v>2556</v>
      </c>
      <c r="J364" s="33">
        <f>Ocupacao_Calendario!F364*D364*31</f>
        <v>1934.4</v>
      </c>
      <c r="K364" s="33">
        <f>Ocupacao_Calendario!G364*D364*30</f>
        <v>2952</v>
      </c>
      <c r="L364" s="33">
        <f>Ocupacao_Calendario!H364*D364*31</f>
        <v>3459.6</v>
      </c>
      <c r="M364" s="33">
        <f>Ocupacao_Calendario!I364*D364*31</f>
        <v>3124.8</v>
      </c>
      <c r="N364" s="33">
        <f>Ocupacao_Calendario!J364*D364*30</f>
        <v>3528</v>
      </c>
      <c r="O364" s="33">
        <f>Ocupacao_Calendario!K364*D364*31</f>
        <v>3310.8</v>
      </c>
      <c r="P364" s="33">
        <f>Ocupacao_Calendario!L364*D364*31</f>
        <v>3050.4</v>
      </c>
      <c r="Q364" s="33">
        <f>Ocupacao_Calendario!M364*D364*31</f>
        <v>3385.2</v>
      </c>
      <c r="R364" s="33">
        <f t="shared" si="2"/>
        <v>34047.6</v>
      </c>
      <c r="S364" s="33">
        <f>IFS(E364=2,vacation_home_main_costs!$M$2,E364=3,vacation_home_main_costs!$M$3,E364=4,vacation_home_main_costs!$M$4,E364=5,vacation_home_main_costs!$M$5,E364=6,vacation_home_main_costs!$M$6)</f>
        <v>40660</v>
      </c>
      <c r="T364" s="33">
        <f t="shared" si="20"/>
        <v>-6612.4</v>
      </c>
      <c r="U364" s="41" t="str">
        <f t="shared" si="4"/>
        <v>Prejuizo</v>
      </c>
    </row>
    <row r="365" ht="12.75" customHeight="1">
      <c r="A365" s="8">
        <v>1.4628547E7</v>
      </c>
      <c r="B365" s="30" t="s">
        <v>409</v>
      </c>
      <c r="C365" s="11">
        <v>145.0</v>
      </c>
      <c r="D365" s="11">
        <f t="shared" si="1"/>
        <v>116</v>
      </c>
      <c r="E365" s="24">
        <v>4.0</v>
      </c>
      <c r="F365" s="33">
        <f>Ocupacao_Calendario!B365*D365*31</f>
        <v>2984.68</v>
      </c>
      <c r="G365" s="33">
        <f>Ocupacao_Calendario!C365*D365*28</f>
        <v>3150.56</v>
      </c>
      <c r="H365" s="33">
        <f>Ocupacao_Calendario!D365*D365*31</f>
        <v>3056.6</v>
      </c>
      <c r="I365" s="33">
        <f>Ocupacao_Calendario!E365*D365*30</f>
        <v>3132</v>
      </c>
      <c r="J365" s="33">
        <f>Ocupacao_Calendario!F365*D365*31</f>
        <v>2265.48</v>
      </c>
      <c r="K365" s="33">
        <f>Ocupacao_Calendario!G365*D365*30</f>
        <v>2714.4</v>
      </c>
      <c r="L365" s="33">
        <f>Ocupacao_Calendario!H365*D365*31</f>
        <v>3308.32</v>
      </c>
      <c r="M365" s="33">
        <f>Ocupacao_Calendario!I365*D365*31</f>
        <v>3308.32</v>
      </c>
      <c r="N365" s="33">
        <f>Ocupacao_Calendario!J365*D365*30</f>
        <v>2610</v>
      </c>
      <c r="O365" s="33">
        <f>Ocupacao_Calendario!K365*D365*31</f>
        <v>3272.36</v>
      </c>
      <c r="P365" s="33">
        <f>Ocupacao_Calendario!L365*D365*31</f>
        <v>2840.84</v>
      </c>
      <c r="Q365" s="33">
        <f>Ocupacao_Calendario!M365*D365*31</f>
        <v>3272.36</v>
      </c>
      <c r="R365" s="33">
        <f t="shared" si="2"/>
        <v>35915.92</v>
      </c>
      <c r="S365" s="33">
        <f>IFS(E365=2,vacation_home_main_costs!$M$2,E365=3,vacation_home_main_costs!$M$3,E365=4,vacation_home_main_costs!$M$4,E365=5,vacation_home_main_costs!$M$5,E365=6,vacation_home_main_costs!$M$6)</f>
        <v>40660</v>
      </c>
      <c r="T365" s="33">
        <f t="shared" si="20"/>
        <v>-4744.08</v>
      </c>
      <c r="U365" s="41" t="str">
        <f t="shared" si="4"/>
        <v>Prejuizo</v>
      </c>
    </row>
    <row r="366" ht="12.75" customHeight="1">
      <c r="A366" s="8">
        <v>1.5057034E7</v>
      </c>
      <c r="B366" s="30" t="s">
        <v>410</v>
      </c>
      <c r="C366" s="11">
        <v>107.0</v>
      </c>
      <c r="D366" s="11">
        <f t="shared" si="1"/>
        <v>85.6</v>
      </c>
      <c r="E366" s="24">
        <v>2.0</v>
      </c>
      <c r="F366" s="33">
        <f>Ocupacao_Calendario!B366*D366*31</f>
        <v>2467.848</v>
      </c>
      <c r="G366" s="33">
        <f>Ocupacao_Calendario!C366*D366*28</f>
        <v>1725.696</v>
      </c>
      <c r="H366" s="33">
        <f>Ocupacao_Calendario!D366*D366*31</f>
        <v>1273.728</v>
      </c>
      <c r="I366" s="33">
        <f>Ocupacao_Calendario!E366*D366*30</f>
        <v>1694.88</v>
      </c>
      <c r="J366" s="33">
        <f>Ocupacao_Calendario!F366*D366*31</f>
        <v>1990.2</v>
      </c>
      <c r="K366" s="33">
        <f>Ocupacao_Calendario!G366*D366*30</f>
        <v>2490.96</v>
      </c>
      <c r="L366" s="33">
        <f>Ocupacao_Calendario!H366*D366*31</f>
        <v>2255.56</v>
      </c>
      <c r="M366" s="33">
        <f>Ocupacao_Calendario!I366*D366*31</f>
        <v>2255.56</v>
      </c>
      <c r="N366" s="33">
        <f>Ocupacao_Calendario!J366*D366*30</f>
        <v>2285.52</v>
      </c>
      <c r="O366" s="33">
        <f>Ocupacao_Calendario!K366*D366*31</f>
        <v>1884.056</v>
      </c>
      <c r="P366" s="33">
        <f>Ocupacao_Calendario!L366*D366*31</f>
        <v>1963.664</v>
      </c>
      <c r="Q366" s="33">
        <f>Ocupacao_Calendario!M366*D366*31</f>
        <v>2600.528</v>
      </c>
      <c r="R366" s="33">
        <f t="shared" si="2"/>
        <v>24888.2</v>
      </c>
      <c r="S366" s="33">
        <f>IFS(E366=2,vacation_home_main_costs!$M$2,E366=3,vacation_home_main_costs!$M$3,E366=4,vacation_home_main_costs!$M$4,E366=5,vacation_home_main_costs!$M$5,E366=6,vacation_home_main_costs!$M$6)</f>
        <v>31100</v>
      </c>
      <c r="T366" s="33">
        <f t="shared" si="20"/>
        <v>-6211.8</v>
      </c>
      <c r="U366" s="41" t="str">
        <f t="shared" si="4"/>
        <v>Prejuizo</v>
      </c>
    </row>
    <row r="367" ht="12.75" customHeight="1">
      <c r="A367" s="8">
        <v>3888457.0</v>
      </c>
      <c r="B367" s="30" t="s">
        <v>411</v>
      </c>
      <c r="C367" s="11">
        <v>110.0</v>
      </c>
      <c r="D367" s="11">
        <f t="shared" si="1"/>
        <v>88</v>
      </c>
      <c r="E367" s="24">
        <v>4.0</v>
      </c>
      <c r="F367" s="33">
        <f>Ocupacao_Calendario!B367*D367*31</f>
        <v>2155.12</v>
      </c>
      <c r="G367" s="33">
        <f>Ocupacao_Calendario!C367*D367*28</f>
        <v>2414.72</v>
      </c>
      <c r="H367" s="33">
        <f>Ocupacao_Calendario!D367*D367*31</f>
        <v>2318.8</v>
      </c>
      <c r="I367" s="33">
        <f>Ocupacao_Calendario!E367*D367*30</f>
        <v>1742.4</v>
      </c>
      <c r="J367" s="33">
        <f>Ocupacao_Calendario!F367*D367*31</f>
        <v>1200.32</v>
      </c>
      <c r="K367" s="33">
        <f>Ocupacao_Calendario!G367*D367*30</f>
        <v>2032.8</v>
      </c>
      <c r="L367" s="33">
        <f>Ocupacao_Calendario!H367*D367*31</f>
        <v>2182.4</v>
      </c>
      <c r="M367" s="33">
        <f>Ocupacao_Calendario!I367*D367*31</f>
        <v>2564.32</v>
      </c>
      <c r="N367" s="33">
        <f>Ocupacao_Calendario!J367*D367*30</f>
        <v>2059.2</v>
      </c>
      <c r="O367" s="33">
        <f>Ocupacao_Calendario!K367*D367*31</f>
        <v>2482.48</v>
      </c>
      <c r="P367" s="33">
        <f>Ocupacao_Calendario!L367*D367*31</f>
        <v>2673.44</v>
      </c>
      <c r="Q367" s="33">
        <f>Ocupacao_Calendario!M367*D367*31</f>
        <v>2291.52</v>
      </c>
      <c r="R367" s="33">
        <f t="shared" si="2"/>
        <v>26117.52</v>
      </c>
      <c r="S367" s="33">
        <f>IFS(E367=2,vacation_home_main_costs!$M$2,E367=3,vacation_home_main_costs!$M$3,E367=4,vacation_home_main_costs!$M$4,E367=5,vacation_home_main_costs!$M$5,E367=6,vacation_home_main_costs!$M$6)</f>
        <v>40660</v>
      </c>
      <c r="T367" s="33">
        <f t="shared" si="20"/>
        <v>-14542.48</v>
      </c>
      <c r="U367" s="41" t="str">
        <f t="shared" si="4"/>
        <v>Prejuizo</v>
      </c>
    </row>
    <row r="368" ht="12.75" customHeight="1">
      <c r="A368" s="8">
        <v>1.3866723E7</v>
      </c>
      <c r="B368" s="30" t="s">
        <v>412</v>
      </c>
      <c r="C368" s="11">
        <v>90.0</v>
      </c>
      <c r="D368" s="11">
        <f t="shared" si="1"/>
        <v>72</v>
      </c>
      <c r="E368" s="24">
        <v>3.0</v>
      </c>
      <c r="F368" s="33">
        <f>Ocupacao_Calendario!B368*D368*31</f>
        <v>1495.44</v>
      </c>
      <c r="G368" s="33">
        <f>Ocupacao_Calendario!C368*D368*28</f>
        <v>1673.28</v>
      </c>
      <c r="H368" s="33">
        <f>Ocupacao_Calendario!D368*D368*31</f>
        <v>1383.84</v>
      </c>
      <c r="I368" s="33">
        <f>Ocupacao_Calendario!E368*D368*30</f>
        <v>1663.2</v>
      </c>
      <c r="J368" s="33">
        <f>Ocupacao_Calendario!F368*D368*31</f>
        <v>1205.28</v>
      </c>
      <c r="K368" s="33">
        <f>Ocupacao_Calendario!G368*D368*30</f>
        <v>1468.8</v>
      </c>
      <c r="L368" s="33">
        <f>Ocupacao_Calendario!H368*D368*31</f>
        <v>1696.32</v>
      </c>
      <c r="M368" s="33">
        <f>Ocupacao_Calendario!I368*D368*31</f>
        <v>1830.24</v>
      </c>
      <c r="N368" s="33">
        <f>Ocupacao_Calendario!J368*D368*30</f>
        <v>1598.4</v>
      </c>
      <c r="O368" s="33">
        <f>Ocupacao_Calendario!K368*D368*31</f>
        <v>2031.12</v>
      </c>
      <c r="P368" s="33">
        <f>Ocupacao_Calendario!L368*D368*31</f>
        <v>1874.88</v>
      </c>
      <c r="Q368" s="33">
        <f>Ocupacao_Calendario!M368*D368*31</f>
        <v>1718.64</v>
      </c>
      <c r="R368" s="33">
        <f t="shared" si="2"/>
        <v>19639.44</v>
      </c>
      <c r="S368" s="33">
        <f>IFS(E368=2,vacation_home_main_costs!$M$2,E368=3,vacation_home_main_costs!$M$3,E368=4,vacation_home_main_costs!$M$4,E368=5,vacation_home_main_costs!$M$5,E368=6,vacation_home_main_costs!$M$6)</f>
        <v>34800</v>
      </c>
      <c r="T368" s="33">
        <f t="shared" si="20"/>
        <v>-15160.56</v>
      </c>
      <c r="U368" s="41" t="str">
        <f t="shared" si="4"/>
        <v>Prejuizo</v>
      </c>
    </row>
    <row r="369" ht="12.75" customHeight="1">
      <c r="A369" s="8">
        <v>1.4072047E7</v>
      </c>
      <c r="B369" s="30" t="s">
        <v>413</v>
      </c>
      <c r="C369" s="11">
        <v>92.0</v>
      </c>
      <c r="D369" s="11">
        <f t="shared" si="1"/>
        <v>73.6</v>
      </c>
      <c r="E369" s="24">
        <v>3.0</v>
      </c>
      <c r="F369" s="33">
        <f>Ocupacao_Calendario!B369*D369*31</f>
        <v>1893.728</v>
      </c>
      <c r="G369" s="33">
        <f>Ocupacao_Calendario!C369*D369*28</f>
        <v>1380.736</v>
      </c>
      <c r="H369" s="33">
        <f>Ocupacao_Calendario!D369*D369*31</f>
        <v>1779.648</v>
      </c>
      <c r="I369" s="33">
        <f>Ocupacao_Calendario!E369*D369*30</f>
        <v>1059.84</v>
      </c>
      <c r="J369" s="33">
        <f>Ocupacao_Calendario!F369*D369*31</f>
        <v>1848.096</v>
      </c>
      <c r="K369" s="33">
        <f>Ocupacao_Calendario!G369*D369*30</f>
        <v>2163.84</v>
      </c>
      <c r="L369" s="33">
        <f>Ocupacao_Calendario!H369*D369*31</f>
        <v>2099.072</v>
      </c>
      <c r="M369" s="33">
        <f>Ocupacao_Calendario!I369*D369*31</f>
        <v>1802.464</v>
      </c>
      <c r="N369" s="33">
        <f>Ocupacao_Calendario!J369*D369*30</f>
        <v>1678.08</v>
      </c>
      <c r="O369" s="33">
        <f>Ocupacao_Calendario!K369*D369*31</f>
        <v>1870.912</v>
      </c>
      <c r="P369" s="33">
        <f>Ocupacao_Calendario!L369*D369*31</f>
        <v>2235.968</v>
      </c>
      <c r="Q369" s="33">
        <f>Ocupacao_Calendario!M369*D369*31</f>
        <v>2167.52</v>
      </c>
      <c r="R369" s="33">
        <f t="shared" si="2"/>
        <v>21979.904</v>
      </c>
      <c r="S369" s="33">
        <f>IFS(E369=2,vacation_home_main_costs!$M$2,E369=3,vacation_home_main_costs!$M$3,E369=4,vacation_home_main_costs!$M$4,E369=5,vacation_home_main_costs!$M$5,E369=6,vacation_home_main_costs!$M$6)</f>
        <v>34800</v>
      </c>
      <c r="T369" s="33">
        <f t="shared" si="20"/>
        <v>-12820.096</v>
      </c>
      <c r="U369" s="41" t="str">
        <f t="shared" si="4"/>
        <v>Prejuizo</v>
      </c>
    </row>
    <row r="370" ht="12.75" customHeight="1">
      <c r="A370" s="8">
        <v>1.4121078E7</v>
      </c>
      <c r="B370" s="30" t="s">
        <v>414</v>
      </c>
      <c r="C370" s="11">
        <v>90.0</v>
      </c>
      <c r="D370" s="11">
        <f t="shared" si="1"/>
        <v>72</v>
      </c>
      <c r="E370" s="24">
        <v>2.0</v>
      </c>
      <c r="F370" s="33">
        <f>Ocupacao_Calendario!B370*D370*31</f>
        <v>2120.4</v>
      </c>
      <c r="G370" s="33">
        <f>Ocupacao_Calendario!C370*D370*28</f>
        <v>1834.56</v>
      </c>
      <c r="H370" s="33">
        <f>Ocupacao_Calendario!D370*D370*31</f>
        <v>1897.2</v>
      </c>
      <c r="I370" s="33">
        <f>Ocupacao_Calendario!E370*D370*30</f>
        <v>1533.6</v>
      </c>
      <c r="J370" s="33">
        <f>Ocupacao_Calendario!F370*D370*31</f>
        <v>1227.6</v>
      </c>
      <c r="K370" s="33">
        <f>Ocupacao_Calendario!G370*D370*30</f>
        <v>1447.2</v>
      </c>
      <c r="L370" s="33">
        <f>Ocupacao_Calendario!H370*D370*31</f>
        <v>1696.32</v>
      </c>
      <c r="M370" s="33">
        <f>Ocupacao_Calendario!I370*D370*31</f>
        <v>2142.72</v>
      </c>
      <c r="N370" s="33">
        <f>Ocupacao_Calendario!J370*D370*30</f>
        <v>2030.4</v>
      </c>
      <c r="O370" s="33">
        <f>Ocupacao_Calendario!K370*D370*31</f>
        <v>1874.88</v>
      </c>
      <c r="P370" s="33">
        <f>Ocupacao_Calendario!L370*D370*31</f>
        <v>2209.68</v>
      </c>
      <c r="Q370" s="33">
        <f>Ocupacao_Calendario!M370*D370*31</f>
        <v>1607.04</v>
      </c>
      <c r="R370" s="33">
        <f t="shared" si="2"/>
        <v>21621.6</v>
      </c>
      <c r="S370" s="33">
        <f>IFS(E370=2,vacation_home_main_costs!$M$2,E370=3,vacation_home_main_costs!$M$3,E370=4,vacation_home_main_costs!$M$4,E370=5,vacation_home_main_costs!$M$5,E370=6,vacation_home_main_costs!$M$6)</f>
        <v>31100</v>
      </c>
      <c r="T370" s="33">
        <f t="shared" si="20"/>
        <v>-9478.4</v>
      </c>
      <c r="U370" s="41" t="str">
        <f t="shared" si="4"/>
        <v>Prejuizo</v>
      </c>
    </row>
    <row r="371" ht="12.75" customHeight="1">
      <c r="A371" s="8">
        <v>4029356.0</v>
      </c>
      <c r="B371" s="30" t="s">
        <v>415</v>
      </c>
      <c r="C371" s="11">
        <v>134.0</v>
      </c>
      <c r="D371" s="11">
        <f t="shared" si="1"/>
        <v>107.2</v>
      </c>
      <c r="E371" s="24">
        <v>4.0</v>
      </c>
      <c r="F371" s="33">
        <f>Ocupacao_Calendario!B371*D371*31</f>
        <v>2492.4</v>
      </c>
      <c r="G371" s="33">
        <f>Ocupacao_Calendario!C371*D371*28</f>
        <v>2161.152</v>
      </c>
      <c r="H371" s="33">
        <f>Ocupacao_Calendario!D371*D371*31</f>
        <v>2558.864</v>
      </c>
      <c r="I371" s="33">
        <f>Ocupacao_Calendario!E371*D371*30</f>
        <v>1961.76</v>
      </c>
      <c r="J371" s="33">
        <f>Ocupacao_Calendario!F371*D371*31</f>
        <v>2259.776</v>
      </c>
      <c r="K371" s="33">
        <f>Ocupacao_Calendario!G371*D371*30</f>
        <v>2797.92</v>
      </c>
      <c r="L371" s="33">
        <f>Ocupacao_Calendario!H371*D371*31</f>
        <v>2525.632</v>
      </c>
      <c r="M371" s="33">
        <f>Ocupacao_Calendario!I371*D371*31</f>
        <v>2625.328</v>
      </c>
      <c r="N371" s="33">
        <f>Ocupacao_Calendario!J371*D371*30</f>
        <v>2862.24</v>
      </c>
      <c r="O371" s="33">
        <f>Ocupacao_Calendario!K371*D371*31</f>
        <v>2957.648</v>
      </c>
      <c r="P371" s="33">
        <f>Ocupacao_Calendario!L371*D371*31</f>
        <v>2691.792</v>
      </c>
      <c r="Q371" s="33">
        <f>Ocupacao_Calendario!M371*D371*31</f>
        <v>2625.328</v>
      </c>
      <c r="R371" s="33">
        <f t="shared" si="2"/>
        <v>30519.84</v>
      </c>
      <c r="S371" s="33">
        <f>IFS(E371=2,vacation_home_main_costs!$M$2,E371=3,vacation_home_main_costs!$M$3,E371=4,vacation_home_main_costs!$M$4,E371=5,vacation_home_main_costs!$M$5,E371=6,vacation_home_main_costs!$M$6)</f>
        <v>40660</v>
      </c>
      <c r="T371" s="33">
        <f t="shared" si="20"/>
        <v>-10140.16</v>
      </c>
      <c r="U371" s="41" t="str">
        <f t="shared" si="4"/>
        <v>Prejuizo</v>
      </c>
    </row>
    <row r="372" ht="12.75" customHeight="1">
      <c r="A372" s="8">
        <v>1.3651273E7</v>
      </c>
      <c r="B372" s="30" t="s">
        <v>416</v>
      </c>
      <c r="C372" s="11">
        <v>133.0</v>
      </c>
      <c r="D372" s="11">
        <f t="shared" si="1"/>
        <v>106.4</v>
      </c>
      <c r="E372" s="24">
        <v>3.0</v>
      </c>
      <c r="F372" s="33">
        <f>Ocupacao_Calendario!B372*D372*31</f>
        <v>2539.768</v>
      </c>
      <c r="G372" s="33">
        <f>Ocupacao_Calendario!C372*D372*28</f>
        <v>2472.736</v>
      </c>
      <c r="H372" s="33">
        <f>Ocupacao_Calendario!D372*D372*31</f>
        <v>2605.736</v>
      </c>
      <c r="I372" s="33">
        <f>Ocupacao_Calendario!E372*D372*30</f>
        <v>2777.04</v>
      </c>
      <c r="J372" s="33">
        <f>Ocupacao_Calendario!F372*D372*31</f>
        <v>1781.136</v>
      </c>
      <c r="K372" s="33">
        <f>Ocupacao_Calendario!G372*D372*30</f>
        <v>2713.2</v>
      </c>
      <c r="L372" s="33">
        <f>Ocupacao_Calendario!H372*D372*31</f>
        <v>3001.544</v>
      </c>
      <c r="M372" s="33">
        <f>Ocupacao_Calendario!I372*D372*31</f>
        <v>3100.496</v>
      </c>
      <c r="N372" s="33">
        <f>Ocupacao_Calendario!J372*D372*30</f>
        <v>2649.36</v>
      </c>
      <c r="O372" s="33">
        <f>Ocupacao_Calendario!K372*D372*31</f>
        <v>2374.848</v>
      </c>
      <c r="P372" s="33">
        <f>Ocupacao_Calendario!L372*D372*31</f>
        <v>3133.48</v>
      </c>
      <c r="Q372" s="33">
        <f>Ocupacao_Calendario!M372*D372*31</f>
        <v>2803.64</v>
      </c>
      <c r="R372" s="33">
        <f t="shared" si="2"/>
        <v>31952.984</v>
      </c>
      <c r="S372" s="33">
        <f>IFS(E372=2,vacation_home_main_costs!$M$2,E372=3,vacation_home_main_costs!$M$3,E372=4,vacation_home_main_costs!$M$4,E372=5,vacation_home_main_costs!$M$5,E372=6,vacation_home_main_costs!$M$6)</f>
        <v>34800</v>
      </c>
      <c r="T372" s="33">
        <f t="shared" si="20"/>
        <v>-2847.016</v>
      </c>
      <c r="U372" s="41" t="str">
        <f t="shared" si="4"/>
        <v>Prejuizo</v>
      </c>
    </row>
    <row r="373" ht="12.75" customHeight="1">
      <c r="A373" s="8">
        <v>1.3651792E7</v>
      </c>
      <c r="B373" s="30" t="s">
        <v>417</v>
      </c>
      <c r="C373" s="11">
        <v>133.0</v>
      </c>
      <c r="D373" s="11">
        <f t="shared" si="1"/>
        <v>106.4</v>
      </c>
      <c r="E373" s="24">
        <v>4.0</v>
      </c>
      <c r="F373" s="33">
        <f>Ocupacao_Calendario!B373*D373*31</f>
        <v>2572.752</v>
      </c>
      <c r="G373" s="33">
        <f>Ocupacao_Calendario!C373*D373*28</f>
        <v>2353.568</v>
      </c>
      <c r="H373" s="33">
        <f>Ocupacao_Calendario!D373*D373*31</f>
        <v>2242.912</v>
      </c>
      <c r="I373" s="33">
        <f>Ocupacao_Calendario!E373*D373*30</f>
        <v>2425.92</v>
      </c>
      <c r="J373" s="33">
        <f>Ocupacao_Calendario!F373*D373*31</f>
        <v>2506.784</v>
      </c>
      <c r="K373" s="33">
        <f>Ocupacao_Calendario!G373*D373*30</f>
        <v>2362.08</v>
      </c>
      <c r="L373" s="33">
        <f>Ocupacao_Calendario!H373*D373*31</f>
        <v>3232.432</v>
      </c>
      <c r="M373" s="33">
        <f>Ocupacao_Calendario!I373*D373*31</f>
        <v>3166.464</v>
      </c>
      <c r="N373" s="33">
        <f>Ocupacao_Calendario!J373*D373*30</f>
        <v>2777.04</v>
      </c>
      <c r="O373" s="33">
        <f>Ocupacao_Calendario!K373*D373*31</f>
        <v>2605.736</v>
      </c>
      <c r="P373" s="33">
        <f>Ocupacao_Calendario!L373*D373*31</f>
        <v>2440.816</v>
      </c>
      <c r="Q373" s="33">
        <f>Ocupacao_Calendario!M373*D373*31</f>
        <v>3199.448</v>
      </c>
      <c r="R373" s="33">
        <f t="shared" si="2"/>
        <v>31885.952</v>
      </c>
      <c r="S373" s="33">
        <f>IFS(E373=2,vacation_home_main_costs!$M$2,E373=3,vacation_home_main_costs!$M$3,E373=4,vacation_home_main_costs!$M$4,E373=5,vacation_home_main_costs!$M$5,E373=6,vacation_home_main_costs!$M$6)</f>
        <v>40660</v>
      </c>
      <c r="T373" s="33">
        <f t="shared" si="20"/>
        <v>-8774.048</v>
      </c>
      <c r="U373" s="41" t="str">
        <f t="shared" si="4"/>
        <v>Prejuizo</v>
      </c>
    </row>
    <row r="374" ht="12.75" customHeight="1">
      <c r="A374" s="8">
        <v>1.3655042E7</v>
      </c>
      <c r="B374" s="30" t="s">
        <v>418</v>
      </c>
      <c r="C374" s="11">
        <v>122.0</v>
      </c>
      <c r="D374" s="11">
        <f t="shared" si="1"/>
        <v>97.6</v>
      </c>
      <c r="E374" s="24">
        <v>3.0</v>
      </c>
      <c r="F374" s="33">
        <f>Ocupacao_Calendario!B374*D374*31</f>
        <v>2904.576</v>
      </c>
      <c r="G374" s="33">
        <f>Ocupacao_Calendario!C374*D374*28</f>
        <v>2322.88</v>
      </c>
      <c r="H374" s="33">
        <f>Ocupacao_Calendario!D374*D374*31</f>
        <v>1391.776</v>
      </c>
      <c r="I374" s="33">
        <f>Ocupacao_Calendario!E374*D374*30</f>
        <v>2108.16</v>
      </c>
      <c r="J374" s="33">
        <f>Ocupacao_Calendario!F374*D374*31</f>
        <v>1996.896</v>
      </c>
      <c r="K374" s="33">
        <f>Ocupacao_Calendario!G374*D374*30</f>
        <v>2488.8</v>
      </c>
      <c r="L374" s="33">
        <f>Ocupacao_Calendario!H374*D374*31</f>
        <v>2844.064</v>
      </c>
      <c r="M374" s="33">
        <f>Ocupacao_Calendario!I374*D374*31</f>
        <v>2874.32</v>
      </c>
      <c r="N374" s="33">
        <f>Ocupacao_Calendario!J374*D374*30</f>
        <v>2488.8</v>
      </c>
      <c r="O374" s="33">
        <f>Ocupacao_Calendario!K374*D374*31</f>
        <v>2934.832</v>
      </c>
      <c r="P374" s="33">
        <f>Ocupacao_Calendario!L374*D374*31</f>
        <v>2602.016</v>
      </c>
      <c r="Q374" s="33">
        <f>Ocupacao_Calendario!M374*D374*31</f>
        <v>2692.784</v>
      </c>
      <c r="R374" s="33">
        <f t="shared" si="2"/>
        <v>29649.904</v>
      </c>
      <c r="S374" s="33">
        <f>IFS(E374=2,vacation_home_main_costs!$M$2,E374=3,vacation_home_main_costs!$M$3,E374=4,vacation_home_main_costs!$M$4,E374=5,vacation_home_main_costs!$M$5,E374=6,vacation_home_main_costs!$M$6)</f>
        <v>34800</v>
      </c>
      <c r="T374" s="33">
        <f t="shared" si="20"/>
        <v>-5150.096</v>
      </c>
      <c r="U374" s="41" t="str">
        <f t="shared" si="4"/>
        <v>Prejuizo</v>
      </c>
    </row>
    <row r="375" ht="12.75" customHeight="1">
      <c r="A375" s="8">
        <v>1.4022539E7</v>
      </c>
      <c r="B375" s="30" t="s">
        <v>419</v>
      </c>
      <c r="C375" s="11">
        <v>172.0</v>
      </c>
      <c r="D375" s="11">
        <f t="shared" si="1"/>
        <v>137.6</v>
      </c>
      <c r="E375" s="24">
        <v>4.0</v>
      </c>
      <c r="F375" s="33">
        <f>Ocupacao_Calendario!B375*D375*31</f>
        <v>4052.32</v>
      </c>
      <c r="G375" s="33">
        <f>Ocupacao_Calendario!C375*D375*28</f>
        <v>3660.16</v>
      </c>
      <c r="H375" s="33">
        <f>Ocupacao_Calendario!D375*D375*31</f>
        <v>1791.552</v>
      </c>
      <c r="I375" s="33">
        <f>Ocupacao_Calendario!E375*D375*30</f>
        <v>2930.88</v>
      </c>
      <c r="J375" s="33">
        <f>Ocupacao_Calendario!F375*D375*31</f>
        <v>2815.296</v>
      </c>
      <c r="K375" s="33">
        <f>Ocupacao_Calendario!G375*D375*30</f>
        <v>2807.04</v>
      </c>
      <c r="L375" s="33">
        <f>Ocupacao_Calendario!H375*D375*31</f>
        <v>3540.448</v>
      </c>
      <c r="M375" s="33">
        <f>Ocupacao_Calendario!I375*D375*31</f>
        <v>3924.352</v>
      </c>
      <c r="N375" s="33">
        <f>Ocupacao_Calendario!J375*D375*30</f>
        <v>3137.28</v>
      </c>
      <c r="O375" s="33">
        <f>Ocupacao_Calendario!K375*D375*31</f>
        <v>3369.824</v>
      </c>
      <c r="P375" s="33">
        <f>Ocupacao_Calendario!L375*D375*31</f>
        <v>3071.232</v>
      </c>
      <c r="Q375" s="33">
        <f>Ocupacao_Calendario!M375*D375*31</f>
        <v>3625.76</v>
      </c>
      <c r="R375" s="33">
        <f t="shared" si="2"/>
        <v>38726.144</v>
      </c>
      <c r="S375" s="33">
        <f>IFS(E375=2,vacation_home_main_costs!$M$2,E375=3,vacation_home_main_costs!$M$3,E375=4,vacation_home_main_costs!$M$4,E375=5,vacation_home_main_costs!$M$5,E375=6,vacation_home_main_costs!$M$6)</f>
        <v>40660</v>
      </c>
      <c r="T375" s="33">
        <f t="shared" si="20"/>
        <v>-1933.856</v>
      </c>
      <c r="U375" s="41" t="str">
        <f t="shared" si="4"/>
        <v>Prejuizo</v>
      </c>
    </row>
    <row r="376" ht="12.75" customHeight="1">
      <c r="A376" s="8">
        <v>1.4023841E7</v>
      </c>
      <c r="B376" s="30" t="s">
        <v>420</v>
      </c>
      <c r="C376" s="11">
        <v>161.0</v>
      </c>
      <c r="D376" s="11">
        <f t="shared" si="1"/>
        <v>128.8</v>
      </c>
      <c r="E376" s="24">
        <v>5.0</v>
      </c>
      <c r="F376" s="33">
        <f>Ocupacao_Calendario!B376*D376*31</f>
        <v>2755.032</v>
      </c>
      <c r="G376" s="33">
        <f>Ocupacao_Calendario!C376*D376*28</f>
        <v>2596.608</v>
      </c>
      <c r="H376" s="33">
        <f>Ocupacao_Calendario!D376*D376*31</f>
        <v>2994.6</v>
      </c>
      <c r="I376" s="33">
        <f>Ocupacao_Calendario!E376*D376*30</f>
        <v>2047.92</v>
      </c>
      <c r="J376" s="33">
        <f>Ocupacao_Calendario!F376*D376*31</f>
        <v>3314.024</v>
      </c>
      <c r="K376" s="33">
        <f>Ocupacao_Calendario!G376*D376*30</f>
        <v>3554.88</v>
      </c>
      <c r="L376" s="33">
        <f>Ocupacao_Calendario!H376*D376*31</f>
        <v>2874.816</v>
      </c>
      <c r="M376" s="33">
        <f>Ocupacao_Calendario!I376*D376*31</f>
        <v>3833.088</v>
      </c>
      <c r="N376" s="33">
        <f>Ocupacao_Calendario!J376*D376*30</f>
        <v>3786.72</v>
      </c>
      <c r="O376" s="33">
        <f>Ocupacao_Calendario!K376*D376*31</f>
        <v>3353.952</v>
      </c>
      <c r="P376" s="33">
        <f>Ocupacao_Calendario!L376*D376*31</f>
        <v>3513.664</v>
      </c>
      <c r="Q376" s="33">
        <f>Ocupacao_Calendario!M376*D376*31</f>
        <v>3833.088</v>
      </c>
      <c r="R376" s="33">
        <f t="shared" si="2"/>
        <v>38458.392</v>
      </c>
      <c r="S376" s="33">
        <f>IFS(E376=2,vacation_home_main_costs!$M$2,E376=3,vacation_home_main_costs!$M$3,E376=4,vacation_home_main_costs!$M$4,E376=5,vacation_home_main_costs!$M$5,E376=6,vacation_home_main_costs!$M$6)</f>
        <v>45400</v>
      </c>
      <c r="T376" s="33">
        <f t="shared" si="20"/>
        <v>-6941.608</v>
      </c>
      <c r="U376" s="41" t="str">
        <f t="shared" si="4"/>
        <v>Prejuizo</v>
      </c>
    </row>
    <row r="377" ht="12.75" customHeight="1">
      <c r="A377" s="8">
        <v>1.4065462E7</v>
      </c>
      <c r="B377" s="30" t="s">
        <v>421</v>
      </c>
      <c r="C377" s="11">
        <v>152.0</v>
      </c>
      <c r="D377" s="11">
        <f t="shared" si="1"/>
        <v>121.6</v>
      </c>
      <c r="E377" s="24">
        <v>5.0</v>
      </c>
      <c r="F377" s="33">
        <f>Ocupacao_Calendario!B377*D377*31</f>
        <v>2563.328</v>
      </c>
      <c r="G377" s="33">
        <f>Ocupacao_Calendario!C377*D377*28</f>
        <v>3132.416</v>
      </c>
      <c r="H377" s="33">
        <f>Ocupacao_Calendario!D377*D377*31</f>
        <v>2073.28</v>
      </c>
      <c r="I377" s="33">
        <f>Ocupacao_Calendario!E377*D377*30</f>
        <v>2298.24</v>
      </c>
      <c r="J377" s="33">
        <f>Ocupacao_Calendario!F377*D377*31</f>
        <v>1696.32</v>
      </c>
      <c r="K377" s="33">
        <f>Ocupacao_Calendario!G377*D377*30</f>
        <v>2881.92</v>
      </c>
      <c r="L377" s="33">
        <f>Ocupacao_Calendario!H377*D377*31</f>
        <v>3430.336</v>
      </c>
      <c r="M377" s="33">
        <f>Ocupacao_Calendario!I377*D377*31</f>
        <v>3166.464</v>
      </c>
      <c r="N377" s="33">
        <f>Ocupacao_Calendario!J377*D377*30</f>
        <v>3429.12</v>
      </c>
      <c r="O377" s="33">
        <f>Ocupacao_Calendario!K377*D377*31</f>
        <v>2676.416</v>
      </c>
      <c r="P377" s="33">
        <f>Ocupacao_Calendario!L377*D377*31</f>
        <v>3204.16</v>
      </c>
      <c r="Q377" s="33">
        <f>Ocupacao_Calendario!M377*D377*31</f>
        <v>2864.896</v>
      </c>
      <c r="R377" s="33">
        <f t="shared" si="2"/>
        <v>33416.896</v>
      </c>
      <c r="S377" s="33">
        <f>IFS(E377=2,vacation_home_main_costs!$M$2,E377=3,vacation_home_main_costs!$M$3,E377=4,vacation_home_main_costs!$M$4,E377=5,vacation_home_main_costs!$M$5,E377=6,vacation_home_main_costs!$M$6)</f>
        <v>45400</v>
      </c>
      <c r="T377" s="33">
        <f t="shared" si="20"/>
        <v>-11983.104</v>
      </c>
      <c r="U377" s="41" t="str">
        <f t="shared" si="4"/>
        <v>Prejuizo</v>
      </c>
    </row>
    <row r="378" ht="12.75" customHeight="1">
      <c r="A378" s="8">
        <v>1.8039471E7</v>
      </c>
      <c r="B378" s="30" t="s">
        <v>422</v>
      </c>
      <c r="C378" s="11">
        <v>272.0</v>
      </c>
      <c r="D378" s="11">
        <f t="shared" si="1"/>
        <v>217.6</v>
      </c>
      <c r="E378" s="24">
        <v>5.0</v>
      </c>
      <c r="F378" s="33">
        <f>Ocupacao_Calendario!B378*D378*31</f>
        <v>4249.728</v>
      </c>
      <c r="G378" s="33">
        <f>Ocupacao_Calendario!C378*D378*28</f>
        <v>5727.232</v>
      </c>
      <c r="H378" s="33">
        <f>Ocupacao_Calendario!D378*D378*31</f>
        <v>2833.152</v>
      </c>
      <c r="I378" s="33">
        <f>Ocupacao_Calendario!E378*D378*30</f>
        <v>3459.84</v>
      </c>
      <c r="J378" s="33">
        <f>Ocupacao_Calendario!F378*D378*31</f>
        <v>5598.848</v>
      </c>
      <c r="K378" s="33">
        <f>Ocupacao_Calendario!G378*D378*30</f>
        <v>5614.08</v>
      </c>
      <c r="L378" s="33">
        <f>Ocupacao_Calendario!H378*D378*31</f>
        <v>5733.76</v>
      </c>
      <c r="M378" s="33">
        <f>Ocupacao_Calendario!I378*D378*31</f>
        <v>4654.464</v>
      </c>
      <c r="N378" s="33">
        <f>Ocupacao_Calendario!J378*D378*30</f>
        <v>5809.92</v>
      </c>
      <c r="O378" s="33">
        <f>Ocupacao_Calendario!K378*D378*31</f>
        <v>6071.04</v>
      </c>
      <c r="P378" s="33">
        <f>Ocupacao_Calendario!L378*D378*31</f>
        <v>6610.688</v>
      </c>
      <c r="Q378" s="33">
        <f>Ocupacao_Calendario!M378*D378*31</f>
        <v>6678.144</v>
      </c>
      <c r="R378" s="33">
        <f t="shared" si="2"/>
        <v>63040.896</v>
      </c>
      <c r="S378" s="33">
        <f>IFS(E378=2,vacation_home_main_costs!$M$2,E378=3,vacation_home_main_costs!$M$3,E378=4,vacation_home_main_costs!$M$4,E378=5,vacation_home_main_costs!$M$5,E378=6,vacation_home_main_costs!$M$6)</f>
        <v>45400</v>
      </c>
      <c r="T378" s="33">
        <f t="shared" si="20"/>
        <v>17640.896</v>
      </c>
      <c r="U378" s="41" t="str">
        <f t="shared" si="4"/>
        <v>Lucro</v>
      </c>
    </row>
    <row r="379" ht="12.75" customHeight="1">
      <c r="A379" s="8">
        <v>1.9778899E7</v>
      </c>
      <c r="B379" s="30" t="s">
        <v>423</v>
      </c>
      <c r="C379" s="11">
        <v>272.0</v>
      </c>
      <c r="D379" s="11">
        <f t="shared" si="1"/>
        <v>217.6</v>
      </c>
      <c r="E379" s="24">
        <v>5.0</v>
      </c>
      <c r="F379" s="33">
        <f>Ocupacao_Calendario!B379*D379*31</f>
        <v>4182.272</v>
      </c>
      <c r="G379" s="33">
        <f>Ocupacao_Calendario!C379*D379*28</f>
        <v>4447.744</v>
      </c>
      <c r="H379" s="33">
        <f>Ocupacao_Calendario!D379*D379*31</f>
        <v>5059.2</v>
      </c>
      <c r="I379" s="33">
        <f>Ocupacao_Calendario!E379*D379*30</f>
        <v>5287.68</v>
      </c>
      <c r="J379" s="33">
        <f>Ocupacao_Calendario!F379*D379*31</f>
        <v>5126.656</v>
      </c>
      <c r="K379" s="33">
        <f>Ocupacao_Calendario!G379*D379*30</f>
        <v>5222.4</v>
      </c>
      <c r="L379" s="33">
        <f>Ocupacao_Calendario!H379*D379*31</f>
        <v>5329.024</v>
      </c>
      <c r="M379" s="33">
        <f>Ocupacao_Calendario!I379*D379*31</f>
        <v>5463.936</v>
      </c>
      <c r="N379" s="33">
        <f>Ocupacao_Calendario!J379*D379*30</f>
        <v>6266.88</v>
      </c>
      <c r="O379" s="33">
        <f>Ocupacao_Calendario!K379*D379*31</f>
        <v>5059.2</v>
      </c>
      <c r="P379" s="33">
        <f>Ocupacao_Calendario!L379*D379*31</f>
        <v>6475.776</v>
      </c>
      <c r="Q379" s="33">
        <f>Ocupacao_Calendario!M379*D379*31</f>
        <v>4587.008</v>
      </c>
      <c r="R379" s="33">
        <f t="shared" si="2"/>
        <v>62507.776</v>
      </c>
      <c r="S379" s="33">
        <f>IFS(E379=2,vacation_home_main_costs!$M$2,E379=3,vacation_home_main_costs!$M$3,E379=4,vacation_home_main_costs!$M$4,E379=5,vacation_home_main_costs!$M$5,E379=6,vacation_home_main_costs!$M$6)</f>
        <v>45400</v>
      </c>
      <c r="T379" s="33">
        <f t="shared" si="20"/>
        <v>17107.776</v>
      </c>
      <c r="U379" s="41" t="str">
        <f t="shared" si="4"/>
        <v>Lucro</v>
      </c>
    </row>
    <row r="380" ht="12.75" customHeight="1">
      <c r="A380" s="8">
        <v>2.6807059E7</v>
      </c>
      <c r="B380" s="30" t="s">
        <v>424</v>
      </c>
      <c r="C380" s="11">
        <v>399.0</v>
      </c>
      <c r="D380" s="11">
        <f t="shared" si="1"/>
        <v>319.2</v>
      </c>
      <c r="E380" s="24">
        <v>7.0</v>
      </c>
      <c r="F380" s="33">
        <f>Ocupacao_Calendario!B380*D380*31</f>
        <v>9202.536</v>
      </c>
      <c r="G380" s="33">
        <f>Ocupacao_Calendario!C380*D380*28</f>
        <v>8848.224</v>
      </c>
      <c r="H380" s="33">
        <f>Ocupacao_Calendario!D380*D380*31</f>
        <v>4650.744</v>
      </c>
      <c r="I380" s="33">
        <f>Ocupacao_Calendario!E380*D380*30</f>
        <v>4883.76</v>
      </c>
      <c r="J380" s="33">
        <f>Ocupacao_Calendario!F380*D380*31</f>
        <v>4452.84</v>
      </c>
      <c r="K380" s="33">
        <f>Ocupacao_Calendario!G380*D380*30</f>
        <v>9480.24</v>
      </c>
      <c r="L380" s="33">
        <f>Ocupacao_Calendario!H380*D380*31</f>
        <v>9202.536</v>
      </c>
      <c r="M380" s="33">
        <f>Ocupacao_Calendario!I380*D380*31</f>
        <v>7322.448</v>
      </c>
      <c r="N380" s="33">
        <f>Ocupacao_Calendario!J380*D380*30</f>
        <v>8426.88</v>
      </c>
      <c r="O380" s="33">
        <f>Ocupacao_Calendario!K380*D380*31</f>
        <v>9202.536</v>
      </c>
      <c r="P380" s="33">
        <f>Ocupacao_Calendario!L380*D380*31</f>
        <v>7223.496</v>
      </c>
      <c r="Q380" s="33">
        <f>Ocupacao_Calendario!M380*D380*31</f>
        <v>7421.4</v>
      </c>
      <c r="R380" s="33">
        <f t="shared" si="2"/>
        <v>90317.64</v>
      </c>
      <c r="S380" s="37" t="str">
        <f>IFS(E380=2,vacation_home_main_costs!$M$2,E380=3,vacation_home_main_costs!$M$3,E380=4,vacation_home_main_costs!$M$4,E380=5,vacation_home_main_costs!$M$5,E380=6,vacation_home_main_costs!$M$6)</f>
        <v>#N/A</v>
      </c>
      <c r="T380" s="38" t="s">
        <v>55</v>
      </c>
      <c r="U380" s="41" t="str">
        <f t="shared" si="4"/>
        <v>Lucro</v>
      </c>
    </row>
    <row r="381" ht="12.75" customHeight="1">
      <c r="A381" s="8">
        <v>1.2436741E7</v>
      </c>
      <c r="B381" s="30" t="s">
        <v>425</v>
      </c>
      <c r="C381" s="11">
        <v>104.0</v>
      </c>
      <c r="D381" s="11">
        <f t="shared" si="1"/>
        <v>83.2</v>
      </c>
      <c r="E381" s="24">
        <v>4.0</v>
      </c>
      <c r="F381" s="33">
        <f>Ocupacao_Calendario!B381*D381*31</f>
        <v>2372.864</v>
      </c>
      <c r="G381" s="33">
        <f>Ocupacao_Calendario!C381*D381*28</f>
        <v>1700.608</v>
      </c>
      <c r="H381" s="33">
        <f>Ocupacao_Calendario!D381*D381*31</f>
        <v>1366.976</v>
      </c>
      <c r="I381" s="33">
        <f>Ocupacao_Calendario!E381*D381*30</f>
        <v>1148.16</v>
      </c>
      <c r="J381" s="33">
        <f>Ocupacao_Calendario!F381*D381*31</f>
        <v>1109.056</v>
      </c>
      <c r="K381" s="33">
        <f>Ocupacao_Calendario!G381*D381*30</f>
        <v>2121.6</v>
      </c>
      <c r="L381" s="33">
        <f>Ocupacao_Calendario!H381*D381*31</f>
        <v>2501.824</v>
      </c>
      <c r="M381" s="33">
        <f>Ocupacao_Calendario!I381*D381*31</f>
        <v>1960.192</v>
      </c>
      <c r="N381" s="33">
        <f>Ocupacao_Calendario!J381*D381*30</f>
        <v>2446.08</v>
      </c>
      <c r="O381" s="33">
        <f>Ocupacao_Calendario!K381*D381*31</f>
        <v>2295.488</v>
      </c>
      <c r="P381" s="33">
        <f>Ocupacao_Calendario!L381*D381*31</f>
        <v>2295.488</v>
      </c>
      <c r="Q381" s="33">
        <f>Ocupacao_Calendario!M381*D381*31</f>
        <v>2347.072</v>
      </c>
      <c r="R381" s="33">
        <f t="shared" si="2"/>
        <v>23665.408</v>
      </c>
      <c r="S381" s="33">
        <f>IFS(E381=2,vacation_home_main_costs!$M$2,E381=3,vacation_home_main_costs!$M$3,E381=4,vacation_home_main_costs!$M$4,E381=5,vacation_home_main_costs!$M$5,E381=6,vacation_home_main_costs!$M$6)</f>
        <v>40660</v>
      </c>
      <c r="T381" s="33">
        <f t="shared" ref="T381:T386" si="21">R381-S381</f>
        <v>-16994.592</v>
      </c>
      <c r="U381" s="41" t="str">
        <f t="shared" si="4"/>
        <v>Prejuizo</v>
      </c>
    </row>
    <row r="382" ht="12.75" customHeight="1">
      <c r="A382" s="8">
        <v>1.9716237E7</v>
      </c>
      <c r="B382" s="30" t="s">
        <v>426</v>
      </c>
      <c r="C382" s="11">
        <v>199.0</v>
      </c>
      <c r="D382" s="11">
        <f t="shared" si="1"/>
        <v>159.2</v>
      </c>
      <c r="E382" s="24">
        <v>3.0</v>
      </c>
      <c r="F382" s="33">
        <f>Ocupacao_Calendario!B382*D382*31</f>
        <v>4046.864</v>
      </c>
      <c r="G382" s="33">
        <f>Ocupacao_Calendario!C382*D382*28</f>
        <v>3922.688</v>
      </c>
      <c r="H382" s="33">
        <f>Ocupacao_Calendario!D382*D382*31</f>
        <v>3257.232</v>
      </c>
      <c r="I382" s="33">
        <f>Ocupacao_Calendario!E382*D382*30</f>
        <v>2961.12</v>
      </c>
      <c r="J382" s="33">
        <f>Ocupacao_Calendario!F382*D382*31</f>
        <v>2467.6</v>
      </c>
      <c r="K382" s="33">
        <f>Ocupacao_Calendario!G382*D382*30</f>
        <v>3390.96</v>
      </c>
      <c r="L382" s="33">
        <f>Ocupacao_Calendario!H382*D382*31</f>
        <v>4342.976</v>
      </c>
      <c r="M382" s="33">
        <f>Ocupacao_Calendario!I382*D382*31</f>
        <v>3602.696</v>
      </c>
      <c r="N382" s="33">
        <f>Ocupacao_Calendario!J382*D382*30</f>
        <v>4250.64</v>
      </c>
      <c r="O382" s="33">
        <f>Ocupacao_Calendario!K382*D382*31</f>
        <v>4194.92</v>
      </c>
      <c r="P382" s="33">
        <f>Ocupacao_Calendario!L382*D382*31</f>
        <v>3849.456</v>
      </c>
      <c r="Q382" s="33">
        <f>Ocupacao_Calendario!M382*D382*31</f>
        <v>3701.4</v>
      </c>
      <c r="R382" s="33">
        <f t="shared" si="2"/>
        <v>43988.552</v>
      </c>
      <c r="S382" s="33">
        <f>IFS(E382=2,vacation_home_main_costs!$M$2,E382=3,vacation_home_main_costs!$M$3,E382=4,vacation_home_main_costs!$M$4,E382=5,vacation_home_main_costs!$M$5,E382=6,vacation_home_main_costs!$M$6)</f>
        <v>34800</v>
      </c>
      <c r="T382" s="33">
        <f t="shared" si="21"/>
        <v>9188.552</v>
      </c>
      <c r="U382" s="41" t="str">
        <f t="shared" si="4"/>
        <v>Lucro</v>
      </c>
    </row>
    <row r="383" ht="12.75" customHeight="1">
      <c r="A383" s="8">
        <v>5201454.0</v>
      </c>
      <c r="B383" s="30" t="s">
        <v>427</v>
      </c>
      <c r="C383" s="11">
        <v>95.0</v>
      </c>
      <c r="D383" s="11">
        <f t="shared" si="1"/>
        <v>76</v>
      </c>
      <c r="E383" s="24">
        <v>2.0</v>
      </c>
      <c r="F383" s="33">
        <f>Ocupacao_Calendario!B383*D383*31</f>
        <v>2238.2</v>
      </c>
      <c r="G383" s="33">
        <f>Ocupacao_Calendario!C383*D383*28</f>
        <v>1766.24</v>
      </c>
      <c r="H383" s="33">
        <f>Ocupacao_Calendario!D383*D383*31</f>
        <v>1672.76</v>
      </c>
      <c r="I383" s="33">
        <f>Ocupacao_Calendario!E383*D383*30</f>
        <v>1459.2</v>
      </c>
      <c r="J383" s="33">
        <f>Ocupacao_Calendario!F383*D383*31</f>
        <v>895.28</v>
      </c>
      <c r="K383" s="33">
        <f>Ocupacao_Calendario!G383*D383*30</f>
        <v>2234.4</v>
      </c>
      <c r="L383" s="33">
        <f>Ocupacao_Calendario!H383*D383*31</f>
        <v>2356</v>
      </c>
      <c r="M383" s="33">
        <f>Ocupacao_Calendario!I383*D383*31</f>
        <v>2073.28</v>
      </c>
      <c r="N383" s="33">
        <f>Ocupacao_Calendario!J383*D383*30</f>
        <v>1892.4</v>
      </c>
      <c r="O383" s="33">
        <f>Ocupacao_Calendario!K383*D383*31</f>
        <v>1979.04</v>
      </c>
      <c r="P383" s="33">
        <f>Ocupacao_Calendario!L383*D383*31</f>
        <v>2096.84</v>
      </c>
      <c r="Q383" s="33">
        <f>Ocupacao_Calendario!M383*D383*31</f>
        <v>1861.24</v>
      </c>
      <c r="R383" s="33">
        <f t="shared" si="2"/>
        <v>22524.88</v>
      </c>
      <c r="S383" s="33">
        <f>IFS(E383=2,vacation_home_main_costs!$M$2,E383=3,vacation_home_main_costs!$M$3,E383=4,vacation_home_main_costs!$M$4,E383=5,vacation_home_main_costs!$M$5,E383=6,vacation_home_main_costs!$M$6)</f>
        <v>31100</v>
      </c>
      <c r="T383" s="33">
        <f t="shared" si="21"/>
        <v>-8575.12</v>
      </c>
      <c r="U383" s="41" t="str">
        <f t="shared" si="4"/>
        <v>Prejuizo</v>
      </c>
    </row>
    <row r="384" ht="12.75" customHeight="1">
      <c r="A384" s="8">
        <v>6223609.0</v>
      </c>
      <c r="B384" s="30" t="s">
        <v>428</v>
      </c>
      <c r="C384" s="11">
        <v>106.0</v>
      </c>
      <c r="D384" s="11">
        <f t="shared" si="1"/>
        <v>84.8</v>
      </c>
      <c r="E384" s="24">
        <v>3.0</v>
      </c>
      <c r="F384" s="33">
        <f>Ocupacao_Calendario!B384*D384*31</f>
        <v>1892.736</v>
      </c>
      <c r="G384" s="33">
        <f>Ocupacao_Calendario!C384*D384*28</f>
        <v>1804.544</v>
      </c>
      <c r="H384" s="33">
        <f>Ocupacao_Calendario!D384*D384*31</f>
        <v>1156.672</v>
      </c>
      <c r="I384" s="33">
        <f>Ocupacao_Calendario!E384*D384*30</f>
        <v>2315.04</v>
      </c>
      <c r="J384" s="33">
        <f>Ocupacao_Calendario!F384*D384*31</f>
        <v>1761.296</v>
      </c>
      <c r="K384" s="33">
        <f>Ocupacao_Calendario!G384*D384*30</f>
        <v>2035.2</v>
      </c>
      <c r="L384" s="33">
        <f>Ocupacao_Calendario!H384*D384*31</f>
        <v>2024.176</v>
      </c>
      <c r="M384" s="33">
        <f>Ocupacao_Calendario!I384*D384*31</f>
        <v>2523.648</v>
      </c>
      <c r="N384" s="33">
        <f>Ocupacao_Calendario!J384*D384*30</f>
        <v>1984.32</v>
      </c>
      <c r="O384" s="33">
        <f>Ocupacao_Calendario!K384*D384*31</f>
        <v>2576.224</v>
      </c>
      <c r="P384" s="33">
        <f>Ocupacao_Calendario!L384*D384*31</f>
        <v>2392.208</v>
      </c>
      <c r="Q384" s="33">
        <f>Ocupacao_Calendario!M384*D384*31</f>
        <v>2287.056</v>
      </c>
      <c r="R384" s="33">
        <f t="shared" si="2"/>
        <v>24753.12</v>
      </c>
      <c r="S384" s="33">
        <f>IFS(E384=2,vacation_home_main_costs!$M$2,E384=3,vacation_home_main_costs!$M$3,E384=4,vacation_home_main_costs!$M$4,E384=5,vacation_home_main_costs!$M$5,E384=6,vacation_home_main_costs!$M$6)</f>
        <v>34800</v>
      </c>
      <c r="T384" s="33">
        <f t="shared" si="21"/>
        <v>-10046.88</v>
      </c>
      <c r="U384" s="41" t="str">
        <f t="shared" si="4"/>
        <v>Prejuizo</v>
      </c>
    </row>
    <row r="385" ht="12.75" customHeight="1">
      <c r="A385" s="8">
        <v>4537332.0</v>
      </c>
      <c r="B385" s="30" t="s">
        <v>429</v>
      </c>
      <c r="C385" s="11">
        <v>109.0</v>
      </c>
      <c r="D385" s="11">
        <f t="shared" si="1"/>
        <v>87.2</v>
      </c>
      <c r="E385" s="24">
        <v>4.0</v>
      </c>
      <c r="F385" s="33">
        <f>Ocupacao_Calendario!B385*D385*31</f>
        <v>1703.016</v>
      </c>
      <c r="G385" s="33">
        <f>Ocupacao_Calendario!C385*D385*28</f>
        <v>2173.024</v>
      </c>
      <c r="H385" s="33">
        <f>Ocupacao_Calendario!D385*D385*31</f>
        <v>2189.592</v>
      </c>
      <c r="I385" s="33">
        <f>Ocupacao_Calendario!E385*D385*30</f>
        <v>2275.92</v>
      </c>
      <c r="J385" s="33">
        <f>Ocupacao_Calendario!F385*D385*31</f>
        <v>1189.408</v>
      </c>
      <c r="K385" s="33">
        <f>Ocupacao_Calendario!G385*D385*30</f>
        <v>2485.2</v>
      </c>
      <c r="L385" s="33">
        <f>Ocupacao_Calendario!H385*D385*31</f>
        <v>1973.336</v>
      </c>
      <c r="M385" s="33">
        <f>Ocupacao_Calendario!I385*D385*31</f>
        <v>2000.368</v>
      </c>
      <c r="N385" s="33">
        <f>Ocupacao_Calendario!J385*D385*30</f>
        <v>2014.32</v>
      </c>
      <c r="O385" s="33">
        <f>Ocupacao_Calendario!K385*D385*31</f>
        <v>1919.272</v>
      </c>
      <c r="P385" s="33">
        <f>Ocupacao_Calendario!L385*D385*31</f>
        <v>2189.592</v>
      </c>
      <c r="Q385" s="33">
        <f>Ocupacao_Calendario!M385*D385*31</f>
        <v>2541.008</v>
      </c>
      <c r="R385" s="33">
        <f t="shared" si="2"/>
        <v>24654.056</v>
      </c>
      <c r="S385" s="33">
        <f>IFS(E385=2,vacation_home_main_costs!$M$2,E385=3,vacation_home_main_costs!$M$3,E385=4,vacation_home_main_costs!$M$4,E385=5,vacation_home_main_costs!$M$5,E385=6,vacation_home_main_costs!$M$6)</f>
        <v>40660</v>
      </c>
      <c r="T385" s="33">
        <f t="shared" si="21"/>
        <v>-16005.944</v>
      </c>
      <c r="U385" s="41" t="str">
        <f t="shared" si="4"/>
        <v>Prejuizo</v>
      </c>
    </row>
    <row r="386" ht="12.75" customHeight="1">
      <c r="A386" s="8">
        <v>4777140.0</v>
      </c>
      <c r="B386" s="30" t="s">
        <v>430</v>
      </c>
      <c r="C386" s="11">
        <v>96.0</v>
      </c>
      <c r="D386" s="11">
        <f t="shared" si="1"/>
        <v>76.8</v>
      </c>
      <c r="E386" s="24">
        <v>4.0</v>
      </c>
      <c r="F386" s="33">
        <f>Ocupacao_Calendario!B386*D386*31</f>
        <v>2214.144</v>
      </c>
      <c r="G386" s="33">
        <f>Ocupacao_Calendario!C386*D386*28</f>
        <v>1677.312</v>
      </c>
      <c r="H386" s="33">
        <f>Ocupacao_Calendario!D386*D386*31</f>
        <v>1499.904</v>
      </c>
      <c r="I386" s="33">
        <f>Ocupacao_Calendario!E386*D386*30</f>
        <v>1428.48</v>
      </c>
      <c r="J386" s="33">
        <f>Ocupacao_Calendario!F386*D386*31</f>
        <v>904.704</v>
      </c>
      <c r="K386" s="33">
        <f>Ocupacao_Calendario!G386*D386*30</f>
        <v>1635.84</v>
      </c>
      <c r="L386" s="33">
        <f>Ocupacao_Calendario!H386*D386*31</f>
        <v>1999.872</v>
      </c>
      <c r="M386" s="33">
        <f>Ocupacao_Calendario!I386*D386*31</f>
        <v>1785.6</v>
      </c>
      <c r="N386" s="33">
        <f>Ocupacao_Calendario!J386*D386*30</f>
        <v>2050.56</v>
      </c>
      <c r="O386" s="33">
        <f>Ocupacao_Calendario!K386*D386*31</f>
        <v>2023.68</v>
      </c>
      <c r="P386" s="33">
        <f>Ocupacao_Calendario!L386*D386*31</f>
        <v>1952.256</v>
      </c>
      <c r="Q386" s="33">
        <f>Ocupacao_Calendario!M386*D386*31</f>
        <v>2166.528</v>
      </c>
      <c r="R386" s="33">
        <f t="shared" si="2"/>
        <v>21338.88</v>
      </c>
      <c r="S386" s="33">
        <f>IFS(E386=2,vacation_home_main_costs!$M$2,E386=3,vacation_home_main_costs!$M$3,E386=4,vacation_home_main_costs!$M$4,E386=5,vacation_home_main_costs!$M$5,E386=6,vacation_home_main_costs!$M$6)</f>
        <v>40660</v>
      </c>
      <c r="T386" s="33">
        <f t="shared" si="21"/>
        <v>-19321.12</v>
      </c>
      <c r="U386" s="41" t="str">
        <f t="shared" si="4"/>
        <v>Prejuizo</v>
      </c>
    </row>
    <row r="387" ht="12.75" customHeight="1">
      <c r="A387" s="8">
        <v>5434459.0</v>
      </c>
      <c r="B387" s="30" t="s">
        <v>431</v>
      </c>
      <c r="C387" s="11">
        <v>96.0</v>
      </c>
      <c r="D387" s="11">
        <f t="shared" si="1"/>
        <v>76.8</v>
      </c>
      <c r="E387" s="24" t="s">
        <v>57</v>
      </c>
      <c r="F387" s="33">
        <f>Ocupacao_Calendario!B387*D387*31</f>
        <v>1618.944</v>
      </c>
      <c r="G387" s="33">
        <f>Ocupacao_Calendario!C387*D387*28</f>
        <v>1956.864</v>
      </c>
      <c r="H387" s="33">
        <f>Ocupacao_Calendario!D387*D387*31</f>
        <v>1833.216</v>
      </c>
      <c r="I387" s="33">
        <f>Ocupacao_Calendario!E387*D387*30</f>
        <v>1290.24</v>
      </c>
      <c r="J387" s="33">
        <f>Ocupacao_Calendario!F387*D387*31</f>
        <v>1737.984</v>
      </c>
      <c r="K387" s="33">
        <f>Ocupacao_Calendario!G387*D387*30</f>
        <v>1866.24</v>
      </c>
      <c r="L387" s="33">
        <f>Ocupacao_Calendario!H387*D387*31</f>
        <v>1690.368</v>
      </c>
      <c r="M387" s="33">
        <f>Ocupacao_Calendario!I387*D387*31</f>
        <v>2309.376</v>
      </c>
      <c r="N387" s="33">
        <f>Ocupacao_Calendario!J387*D387*30</f>
        <v>2027.52</v>
      </c>
      <c r="O387" s="33">
        <f>Ocupacao_Calendario!K387*D387*31</f>
        <v>2118.912</v>
      </c>
      <c r="P387" s="33">
        <f>Ocupacao_Calendario!L387*D387*31</f>
        <v>2309.376</v>
      </c>
      <c r="Q387" s="33">
        <f>Ocupacao_Calendario!M387*D387*31</f>
        <v>2071.296</v>
      </c>
      <c r="R387" s="33">
        <f t="shared" si="2"/>
        <v>22830.336</v>
      </c>
      <c r="S387" s="37" t="str">
        <f>IFS(E387=2,vacation_home_main_costs!$M$2,E387=3,vacation_home_main_costs!$M$3,E387=4,vacation_home_main_costs!$M$4,E387=5,vacation_home_main_costs!$M$5,E387=6,vacation_home_main_costs!$M$6)</f>
        <v>#N/A</v>
      </c>
      <c r="T387" s="38" t="s">
        <v>55</v>
      </c>
      <c r="U387" s="41" t="str">
        <f t="shared" si="4"/>
        <v>Lucro</v>
      </c>
    </row>
    <row r="388" ht="12.75" customHeight="1">
      <c r="A388" s="8">
        <v>6378125.0</v>
      </c>
      <c r="B388" s="30" t="s">
        <v>432</v>
      </c>
      <c r="C388" s="11">
        <v>80.0</v>
      </c>
      <c r="D388" s="11">
        <f t="shared" si="1"/>
        <v>64</v>
      </c>
      <c r="E388" s="24">
        <v>3.0</v>
      </c>
      <c r="F388" s="33">
        <f>Ocupacao_Calendario!B388*D388*31</f>
        <v>1388.8</v>
      </c>
      <c r="G388" s="33">
        <f>Ocupacao_Calendario!C388*D388*28</f>
        <v>1415.68</v>
      </c>
      <c r="H388" s="33">
        <f>Ocupacao_Calendario!D388*D388*31</f>
        <v>1249.92</v>
      </c>
      <c r="I388" s="33">
        <f>Ocupacao_Calendario!E388*D388*30</f>
        <v>1094.4</v>
      </c>
      <c r="J388" s="33">
        <f>Ocupacao_Calendario!F388*D388*31</f>
        <v>1488</v>
      </c>
      <c r="K388" s="33">
        <f>Ocupacao_Calendario!G388*D388*30</f>
        <v>1324.8</v>
      </c>
      <c r="L388" s="33">
        <f>Ocupacao_Calendario!H388*D388*31</f>
        <v>1388.8</v>
      </c>
      <c r="M388" s="33">
        <f>Ocupacao_Calendario!I388*D388*31</f>
        <v>1825.28</v>
      </c>
      <c r="N388" s="33">
        <f>Ocupacao_Calendario!J388*D388*30</f>
        <v>1804.8</v>
      </c>
      <c r="O388" s="33">
        <f>Ocupacao_Calendario!K388*D388*31</f>
        <v>1706.24</v>
      </c>
      <c r="P388" s="33">
        <f>Ocupacao_Calendario!L388*D388*31</f>
        <v>1428.48</v>
      </c>
      <c r="Q388" s="33">
        <f>Ocupacao_Calendario!M388*D388*31</f>
        <v>1547.52</v>
      </c>
      <c r="R388" s="33">
        <f t="shared" si="2"/>
        <v>17662.72</v>
      </c>
      <c r="S388" s="33">
        <f>IFS(E388=2,vacation_home_main_costs!$M$2,E388=3,vacation_home_main_costs!$M$3,E388=4,vacation_home_main_costs!$M$4,E388=5,vacation_home_main_costs!$M$5,E388=6,vacation_home_main_costs!$M$6)</f>
        <v>34800</v>
      </c>
      <c r="T388" s="33">
        <f t="shared" ref="T388:T395" si="22">R388-S388</f>
        <v>-17137.28</v>
      </c>
      <c r="U388" s="41" t="str">
        <f t="shared" si="4"/>
        <v>Prejuizo</v>
      </c>
    </row>
    <row r="389" ht="12.75" customHeight="1">
      <c r="A389" s="8">
        <v>6747568.0</v>
      </c>
      <c r="B389" s="30" t="s">
        <v>433</v>
      </c>
      <c r="C389" s="11">
        <v>219.0</v>
      </c>
      <c r="D389" s="11">
        <f t="shared" si="1"/>
        <v>175.2</v>
      </c>
      <c r="E389" s="24">
        <v>5.0</v>
      </c>
      <c r="F389" s="33">
        <f>Ocupacao_Calendario!B389*D389*31</f>
        <v>4996.704</v>
      </c>
      <c r="G389" s="33">
        <f>Ocupacao_Calendario!C389*D389*28</f>
        <v>4169.76</v>
      </c>
      <c r="H389" s="33">
        <f>Ocupacao_Calendario!D389*D389*31</f>
        <v>3204.408</v>
      </c>
      <c r="I389" s="33">
        <f>Ocupacao_Calendario!E389*D389*30</f>
        <v>2628</v>
      </c>
      <c r="J389" s="33">
        <f>Ocupacao_Calendario!F389*D389*31</f>
        <v>4073.4</v>
      </c>
      <c r="K389" s="33">
        <f>Ocupacao_Calendario!G389*D389*30</f>
        <v>4993.2</v>
      </c>
      <c r="L389" s="33">
        <f>Ocupacao_Calendario!H389*D389*31</f>
        <v>4182.024</v>
      </c>
      <c r="M389" s="33">
        <f>Ocupacao_Calendario!I389*D389*31</f>
        <v>4562.208</v>
      </c>
      <c r="N389" s="33">
        <f>Ocupacao_Calendario!J389*D389*30</f>
        <v>5098.32</v>
      </c>
      <c r="O389" s="33">
        <f>Ocupacao_Calendario!K389*D389*31</f>
        <v>4290.648</v>
      </c>
      <c r="P389" s="33">
        <f>Ocupacao_Calendario!L389*D389*31</f>
        <v>4182.024</v>
      </c>
      <c r="Q389" s="33">
        <f>Ocupacao_Calendario!M389*D389*31</f>
        <v>4996.704</v>
      </c>
      <c r="R389" s="33">
        <f t="shared" si="2"/>
        <v>51377.4</v>
      </c>
      <c r="S389" s="33">
        <f>IFS(E389=2,vacation_home_main_costs!$M$2,E389=3,vacation_home_main_costs!$M$3,E389=4,vacation_home_main_costs!$M$4,E389=5,vacation_home_main_costs!$M$5,E389=6,vacation_home_main_costs!$M$6)</f>
        <v>45400</v>
      </c>
      <c r="T389" s="33">
        <f t="shared" si="22"/>
        <v>5977.4</v>
      </c>
      <c r="U389" s="41" t="str">
        <f t="shared" si="4"/>
        <v>Lucro</v>
      </c>
    </row>
    <row r="390" ht="12.75" customHeight="1">
      <c r="A390" s="8">
        <v>7997816.0</v>
      </c>
      <c r="B390" s="30" t="s">
        <v>434</v>
      </c>
      <c r="C390" s="11">
        <v>100.0</v>
      </c>
      <c r="D390" s="11">
        <f t="shared" si="1"/>
        <v>80</v>
      </c>
      <c r="E390" s="24">
        <v>4.0</v>
      </c>
      <c r="F390" s="33">
        <f>Ocupacao_Calendario!B390*D390*31</f>
        <v>2281.6</v>
      </c>
      <c r="G390" s="33">
        <f>Ocupacao_Calendario!C390*D390*28</f>
        <v>1657.6</v>
      </c>
      <c r="H390" s="33">
        <f>Ocupacao_Calendario!D390*D390*31</f>
        <v>1364</v>
      </c>
      <c r="I390" s="33">
        <f>Ocupacao_Calendario!E390*D390*30</f>
        <v>1368</v>
      </c>
      <c r="J390" s="33">
        <f>Ocupacao_Calendario!F390*D390*31</f>
        <v>1686.4</v>
      </c>
      <c r="K390" s="33">
        <f>Ocupacao_Calendario!G390*D390*30</f>
        <v>1704</v>
      </c>
      <c r="L390" s="33">
        <f>Ocupacao_Calendario!H390*D390*31</f>
        <v>2008.8</v>
      </c>
      <c r="M390" s="33">
        <f>Ocupacao_Calendario!I390*D390*31</f>
        <v>2256.8</v>
      </c>
      <c r="N390" s="33">
        <f>Ocupacao_Calendario!J390*D390*30</f>
        <v>2136</v>
      </c>
      <c r="O390" s="33">
        <f>Ocupacao_Calendario!K390*D390*31</f>
        <v>2455.2</v>
      </c>
      <c r="P390" s="33">
        <f>Ocupacao_Calendario!L390*D390*31</f>
        <v>2008.8</v>
      </c>
      <c r="Q390" s="33">
        <f>Ocupacao_Calendario!M390*D390*31</f>
        <v>1984</v>
      </c>
      <c r="R390" s="33">
        <f t="shared" si="2"/>
        <v>22911.2</v>
      </c>
      <c r="S390" s="33">
        <f>IFS(E390=2,vacation_home_main_costs!$M$2,E390=3,vacation_home_main_costs!$M$3,E390=4,vacation_home_main_costs!$M$4,E390=5,vacation_home_main_costs!$M$5,E390=6,vacation_home_main_costs!$M$6)</f>
        <v>40660</v>
      </c>
      <c r="T390" s="33">
        <f t="shared" si="22"/>
        <v>-17748.8</v>
      </c>
      <c r="U390" s="41" t="str">
        <f t="shared" si="4"/>
        <v>Prejuizo</v>
      </c>
    </row>
    <row r="391" ht="12.75" customHeight="1">
      <c r="A391" s="8">
        <v>5606473.0</v>
      </c>
      <c r="B391" s="30" t="s">
        <v>435</v>
      </c>
      <c r="C391" s="11">
        <v>60.0</v>
      </c>
      <c r="D391" s="11">
        <f t="shared" si="1"/>
        <v>48</v>
      </c>
      <c r="E391" s="24">
        <v>4.0</v>
      </c>
      <c r="F391" s="33">
        <f>Ocupacao_Calendario!B391*D391*31</f>
        <v>907.68</v>
      </c>
      <c r="G391" s="33">
        <f>Ocupacao_Calendario!C391*D391*28</f>
        <v>900.48</v>
      </c>
      <c r="H391" s="33">
        <f>Ocupacao_Calendario!D391*D391*31</f>
        <v>877.92</v>
      </c>
      <c r="I391" s="33">
        <f>Ocupacao_Calendario!E391*D391*30</f>
        <v>1296</v>
      </c>
      <c r="J391" s="33">
        <f>Ocupacao_Calendario!F391*D391*31</f>
        <v>892.8</v>
      </c>
      <c r="K391" s="33">
        <f>Ocupacao_Calendario!G391*D391*30</f>
        <v>1324.8</v>
      </c>
      <c r="L391" s="33">
        <f>Ocupacao_Calendario!H391*D391*31</f>
        <v>1413.6</v>
      </c>
      <c r="M391" s="33">
        <f>Ocupacao_Calendario!I391*D391*31</f>
        <v>1428.48</v>
      </c>
      <c r="N391" s="33">
        <f>Ocupacao_Calendario!J391*D391*30</f>
        <v>1195.2</v>
      </c>
      <c r="O391" s="33">
        <f>Ocupacao_Calendario!K391*D391*31</f>
        <v>1264.8</v>
      </c>
      <c r="P391" s="33">
        <f>Ocupacao_Calendario!L391*D391*31</f>
        <v>1160.64</v>
      </c>
      <c r="Q391" s="33">
        <f>Ocupacao_Calendario!M391*D391*31</f>
        <v>1398.72</v>
      </c>
      <c r="R391" s="33">
        <f t="shared" si="2"/>
        <v>14061.12</v>
      </c>
      <c r="S391" s="33">
        <f>IFS(E391=2,vacation_home_main_costs!$M$2,E391=3,vacation_home_main_costs!$M$3,E391=4,vacation_home_main_costs!$M$4,E391=5,vacation_home_main_costs!$M$5,E391=6,vacation_home_main_costs!$M$6)</f>
        <v>40660</v>
      </c>
      <c r="T391" s="33">
        <f t="shared" si="22"/>
        <v>-26598.88</v>
      </c>
      <c r="U391" s="41" t="str">
        <f t="shared" si="4"/>
        <v>Prejuizo</v>
      </c>
    </row>
    <row r="392" ht="12.75" customHeight="1">
      <c r="A392" s="8">
        <v>1.235028E7</v>
      </c>
      <c r="B392" s="30" t="s">
        <v>436</v>
      </c>
      <c r="C392" s="11">
        <v>76.0</v>
      </c>
      <c r="D392" s="11">
        <f t="shared" si="1"/>
        <v>60.8</v>
      </c>
      <c r="E392" s="24">
        <v>5.0</v>
      </c>
      <c r="F392" s="33">
        <f>Ocupacao_Calendario!B392*D392*31</f>
        <v>1696.32</v>
      </c>
      <c r="G392" s="33">
        <f>Ocupacao_Calendario!C392*D392*28</f>
        <v>1208.704</v>
      </c>
      <c r="H392" s="33">
        <f>Ocupacao_Calendario!D392*D392*31</f>
        <v>1394.752</v>
      </c>
      <c r="I392" s="33">
        <f>Ocupacao_Calendario!E392*D392*30</f>
        <v>1513.92</v>
      </c>
      <c r="J392" s="33">
        <f>Ocupacao_Calendario!F392*D392*31</f>
        <v>1187.424</v>
      </c>
      <c r="K392" s="33">
        <f>Ocupacao_Calendario!G392*D392*30</f>
        <v>1751.04</v>
      </c>
      <c r="L392" s="33">
        <f>Ocupacao_Calendario!H392*D392*31</f>
        <v>1715.168</v>
      </c>
      <c r="M392" s="33">
        <f>Ocupacao_Calendario!I392*D392*31</f>
        <v>1583.232</v>
      </c>
      <c r="N392" s="33">
        <f>Ocupacao_Calendario!J392*D392*30</f>
        <v>1440.96</v>
      </c>
      <c r="O392" s="33">
        <f>Ocupacao_Calendario!K392*D392*31</f>
        <v>1715.168</v>
      </c>
      <c r="P392" s="33">
        <f>Ocupacao_Calendario!L392*D392*31</f>
        <v>1488.992</v>
      </c>
      <c r="Q392" s="33">
        <f>Ocupacao_Calendario!M392*D392*31</f>
        <v>1357.056</v>
      </c>
      <c r="R392" s="33">
        <f t="shared" si="2"/>
        <v>18052.736</v>
      </c>
      <c r="S392" s="33">
        <f>IFS(E392=2,vacation_home_main_costs!$M$2,E392=3,vacation_home_main_costs!$M$3,E392=4,vacation_home_main_costs!$M$4,E392=5,vacation_home_main_costs!$M$5,E392=6,vacation_home_main_costs!$M$6)</f>
        <v>45400</v>
      </c>
      <c r="T392" s="33">
        <f t="shared" si="22"/>
        <v>-27347.264</v>
      </c>
      <c r="U392" s="41" t="str">
        <f t="shared" si="4"/>
        <v>Prejuizo</v>
      </c>
    </row>
    <row r="393" ht="12.75" customHeight="1">
      <c r="A393" s="8">
        <v>5597793.0</v>
      </c>
      <c r="B393" s="30" t="s">
        <v>437</v>
      </c>
      <c r="C393" s="11">
        <v>100.0</v>
      </c>
      <c r="D393" s="11">
        <f t="shared" si="1"/>
        <v>80</v>
      </c>
      <c r="E393" s="24">
        <v>3.0</v>
      </c>
      <c r="F393" s="33">
        <f>Ocupacao_Calendario!B393*D393*31</f>
        <v>1736</v>
      </c>
      <c r="G393" s="33">
        <f>Ocupacao_Calendario!C393*D393*28</f>
        <v>1814.4</v>
      </c>
      <c r="H393" s="33">
        <f>Ocupacao_Calendario!D393*D393*31</f>
        <v>1860</v>
      </c>
      <c r="I393" s="33">
        <f>Ocupacao_Calendario!E393*D393*30</f>
        <v>1464</v>
      </c>
      <c r="J393" s="33">
        <f>Ocupacao_Calendario!F393*D393*31</f>
        <v>1835.2</v>
      </c>
      <c r="K393" s="33">
        <f>Ocupacao_Calendario!G393*D393*30</f>
        <v>1752</v>
      </c>
      <c r="L393" s="33">
        <f>Ocupacao_Calendario!H393*D393*31</f>
        <v>2083.2</v>
      </c>
      <c r="M393" s="33">
        <f>Ocupacao_Calendario!I393*D393*31</f>
        <v>2480</v>
      </c>
      <c r="N393" s="33">
        <f>Ocupacao_Calendario!J393*D393*30</f>
        <v>2400</v>
      </c>
      <c r="O393" s="33">
        <f>Ocupacao_Calendario!K393*D393*31</f>
        <v>2182.4</v>
      </c>
      <c r="P393" s="33">
        <f>Ocupacao_Calendario!L393*D393*31</f>
        <v>2232</v>
      </c>
      <c r="Q393" s="33">
        <f>Ocupacao_Calendario!M393*D393*31</f>
        <v>2455.2</v>
      </c>
      <c r="R393" s="33">
        <f t="shared" si="2"/>
        <v>24294.4</v>
      </c>
      <c r="S393" s="33">
        <f>IFS(E393=2,vacation_home_main_costs!$M$2,E393=3,vacation_home_main_costs!$M$3,E393=4,vacation_home_main_costs!$M$4,E393=5,vacation_home_main_costs!$M$5,E393=6,vacation_home_main_costs!$M$6)</f>
        <v>34800</v>
      </c>
      <c r="T393" s="33">
        <f t="shared" si="22"/>
        <v>-10505.6</v>
      </c>
      <c r="U393" s="41" t="str">
        <f t="shared" si="4"/>
        <v>Prejuizo</v>
      </c>
    </row>
    <row r="394" ht="12.75" customHeight="1">
      <c r="A394" s="8">
        <v>7965178.0</v>
      </c>
      <c r="B394" s="30" t="s">
        <v>438</v>
      </c>
      <c r="C394" s="11">
        <v>106.0</v>
      </c>
      <c r="D394" s="11">
        <f t="shared" si="1"/>
        <v>84.8</v>
      </c>
      <c r="E394" s="24">
        <v>4.0</v>
      </c>
      <c r="F394" s="33">
        <f>Ocupacao_Calendario!B394*D394*31</f>
        <v>1997.888</v>
      </c>
      <c r="G394" s="33">
        <f>Ocupacao_Calendario!C394*D394*28</f>
        <v>2089.472</v>
      </c>
      <c r="H394" s="33">
        <f>Ocupacao_Calendario!D394*D394*31</f>
        <v>2287.056</v>
      </c>
      <c r="I394" s="33">
        <f>Ocupacao_Calendario!E394*D394*30</f>
        <v>1933.44</v>
      </c>
      <c r="J394" s="33">
        <f>Ocupacao_Calendario!F394*D394*31</f>
        <v>1997.888</v>
      </c>
      <c r="K394" s="33">
        <f>Ocupacao_Calendario!G394*D394*30</f>
        <v>1755.36</v>
      </c>
      <c r="L394" s="33">
        <f>Ocupacao_Calendario!H394*D394*31</f>
        <v>2471.072</v>
      </c>
      <c r="M394" s="33">
        <f>Ocupacao_Calendario!I394*D394*31</f>
        <v>2392.208</v>
      </c>
      <c r="N394" s="33">
        <f>Ocupacao_Calendario!J394*D394*30</f>
        <v>1882.56</v>
      </c>
      <c r="O394" s="33">
        <f>Ocupacao_Calendario!K394*D394*31</f>
        <v>2523.648</v>
      </c>
      <c r="P394" s="33">
        <f>Ocupacao_Calendario!L394*D394*31</f>
        <v>2523.648</v>
      </c>
      <c r="Q394" s="33">
        <f>Ocupacao_Calendario!M394*D394*31</f>
        <v>2418.496</v>
      </c>
      <c r="R394" s="33">
        <f t="shared" si="2"/>
        <v>26272.736</v>
      </c>
      <c r="S394" s="33">
        <f>IFS(E394=2,vacation_home_main_costs!$M$2,E394=3,vacation_home_main_costs!$M$3,E394=4,vacation_home_main_costs!$M$4,E394=5,vacation_home_main_costs!$M$5,E394=6,vacation_home_main_costs!$M$6)</f>
        <v>40660</v>
      </c>
      <c r="T394" s="33">
        <f t="shared" si="22"/>
        <v>-14387.264</v>
      </c>
      <c r="U394" s="41" t="str">
        <f t="shared" si="4"/>
        <v>Prejuizo</v>
      </c>
    </row>
    <row r="395" ht="12.75" customHeight="1">
      <c r="A395" s="8">
        <v>1.1371001E7</v>
      </c>
      <c r="B395" s="30" t="s">
        <v>439</v>
      </c>
      <c r="C395" s="11">
        <v>75.0</v>
      </c>
      <c r="D395" s="11">
        <f t="shared" si="1"/>
        <v>60</v>
      </c>
      <c r="E395" s="24">
        <v>4.0</v>
      </c>
      <c r="F395" s="33">
        <f>Ocupacao_Calendario!B395*D395*31</f>
        <v>1153.2</v>
      </c>
      <c r="G395" s="33">
        <f>Ocupacao_Calendario!C395*D395*28</f>
        <v>1545.6</v>
      </c>
      <c r="H395" s="33">
        <f>Ocupacao_Calendario!D395*D395*31</f>
        <v>1264.8</v>
      </c>
      <c r="I395" s="33">
        <f>Ocupacao_Calendario!E395*D395*30</f>
        <v>1530</v>
      </c>
      <c r="J395" s="33">
        <f>Ocupacao_Calendario!F395*D395*31</f>
        <v>1264.8</v>
      </c>
      <c r="K395" s="33">
        <f>Ocupacao_Calendario!G395*D395*30</f>
        <v>1188</v>
      </c>
      <c r="L395" s="33">
        <f>Ocupacao_Calendario!H395*D395*31</f>
        <v>1804.2</v>
      </c>
      <c r="M395" s="33">
        <f>Ocupacao_Calendario!I395*D395*31</f>
        <v>1599.6</v>
      </c>
      <c r="N395" s="33">
        <f>Ocupacao_Calendario!J395*D395*30</f>
        <v>1440</v>
      </c>
      <c r="O395" s="33">
        <f>Ocupacao_Calendario!K395*D395*31</f>
        <v>1692.6</v>
      </c>
      <c r="P395" s="33">
        <f>Ocupacao_Calendario!L395*D395*31</f>
        <v>1488</v>
      </c>
      <c r="Q395" s="33">
        <f>Ocupacao_Calendario!M395*D395*31</f>
        <v>1264.8</v>
      </c>
      <c r="R395" s="33">
        <f t="shared" si="2"/>
        <v>17235.6</v>
      </c>
      <c r="S395" s="33">
        <f>IFS(E395=2,vacation_home_main_costs!$M$2,E395=3,vacation_home_main_costs!$M$3,E395=4,vacation_home_main_costs!$M$4,E395=5,vacation_home_main_costs!$M$5,E395=6,vacation_home_main_costs!$M$6)</f>
        <v>40660</v>
      </c>
      <c r="T395" s="33">
        <f t="shared" si="22"/>
        <v>-23424.4</v>
      </c>
      <c r="U395" s="41" t="str">
        <f t="shared" si="4"/>
        <v>Prejuizo</v>
      </c>
    </row>
    <row r="396" ht="12.75" customHeight="1">
      <c r="A396" s="8">
        <v>1.1654866E7</v>
      </c>
      <c r="B396" s="30" t="s">
        <v>440</v>
      </c>
      <c r="C396" s="11">
        <v>350.0</v>
      </c>
      <c r="D396" s="11">
        <f t="shared" si="1"/>
        <v>280</v>
      </c>
      <c r="E396" s="24">
        <v>7.0</v>
      </c>
      <c r="F396" s="33">
        <f>Ocupacao_Calendario!B396*D396*31</f>
        <v>7291.2</v>
      </c>
      <c r="G396" s="33">
        <f>Ocupacao_Calendario!C396*D396*28</f>
        <v>7448</v>
      </c>
      <c r="H396" s="33">
        <f>Ocupacao_Calendario!D396*D396*31</f>
        <v>4860.8</v>
      </c>
      <c r="I396" s="33">
        <f>Ocupacao_Calendario!E396*D396*30</f>
        <v>4704</v>
      </c>
      <c r="J396" s="33">
        <f>Ocupacao_Calendario!F396*D396*31</f>
        <v>4166.4</v>
      </c>
      <c r="K396" s="33">
        <f>Ocupacao_Calendario!G396*D396*30</f>
        <v>7812</v>
      </c>
      <c r="L396" s="33">
        <f>Ocupacao_Calendario!H396*D396*31</f>
        <v>6857.2</v>
      </c>
      <c r="M396" s="33">
        <f>Ocupacao_Calendario!I396*D396*31</f>
        <v>8072.4</v>
      </c>
      <c r="N396" s="33">
        <f>Ocupacao_Calendario!J396*D396*30</f>
        <v>7812</v>
      </c>
      <c r="O396" s="33">
        <f>Ocupacao_Calendario!K396*D396*31</f>
        <v>7812</v>
      </c>
      <c r="P396" s="33">
        <f>Ocupacao_Calendario!L396*D396*31</f>
        <v>7551.6</v>
      </c>
      <c r="Q396" s="33">
        <f>Ocupacao_Calendario!M396*D396*31</f>
        <v>6596.8</v>
      </c>
      <c r="R396" s="33">
        <f t="shared" si="2"/>
        <v>80984.4</v>
      </c>
      <c r="S396" s="37" t="str">
        <f>IFS(E396=2,vacation_home_main_costs!$M$2,E396=3,vacation_home_main_costs!$M$3,E396=4,vacation_home_main_costs!$M$4,E396=5,vacation_home_main_costs!$M$5,E396=6,vacation_home_main_costs!$M$6)</f>
        <v>#N/A</v>
      </c>
      <c r="T396" s="38" t="s">
        <v>55</v>
      </c>
      <c r="U396" s="41" t="str">
        <f t="shared" si="4"/>
        <v>Lucro</v>
      </c>
    </row>
    <row r="397" ht="12.75" customHeight="1">
      <c r="A397" s="8">
        <v>1.7779795E7</v>
      </c>
      <c r="B397" s="30" t="s">
        <v>441</v>
      </c>
      <c r="C397" s="11">
        <v>90.0</v>
      </c>
      <c r="D397" s="11">
        <f t="shared" si="1"/>
        <v>72</v>
      </c>
      <c r="E397" s="24">
        <v>4.0</v>
      </c>
      <c r="F397" s="33">
        <f>Ocupacao_Calendario!B397*D397*31</f>
        <v>1740.96</v>
      </c>
      <c r="G397" s="33">
        <f>Ocupacao_Calendario!C397*D397*28</f>
        <v>1895.04</v>
      </c>
      <c r="H397" s="33">
        <f>Ocupacao_Calendario!D397*D397*31</f>
        <v>1026.72</v>
      </c>
      <c r="I397" s="33">
        <f>Ocupacao_Calendario!E397*D397*30</f>
        <v>1360.8</v>
      </c>
      <c r="J397" s="33">
        <f>Ocupacao_Calendario!F397*D397*31</f>
        <v>1160.64</v>
      </c>
      <c r="K397" s="33">
        <f>Ocupacao_Calendario!G397*D397*30</f>
        <v>1836</v>
      </c>
      <c r="L397" s="33">
        <f>Ocupacao_Calendario!H397*D397*31</f>
        <v>2075.76</v>
      </c>
      <c r="M397" s="33">
        <f>Ocupacao_Calendario!I397*D397*31</f>
        <v>1986.48</v>
      </c>
      <c r="N397" s="33">
        <f>Ocupacao_Calendario!J397*D397*30</f>
        <v>1728</v>
      </c>
      <c r="O397" s="33">
        <f>Ocupacao_Calendario!K397*D397*31</f>
        <v>1785.6</v>
      </c>
      <c r="P397" s="33">
        <f>Ocupacao_Calendario!L397*D397*31</f>
        <v>2031.12</v>
      </c>
      <c r="Q397" s="33">
        <f>Ocupacao_Calendario!M397*D397*31</f>
        <v>1830.24</v>
      </c>
      <c r="R397" s="33">
        <f t="shared" si="2"/>
        <v>20457.36</v>
      </c>
      <c r="S397" s="33">
        <f>IFS(E397=2,vacation_home_main_costs!$M$2,E397=3,vacation_home_main_costs!$M$3,E397=4,vacation_home_main_costs!$M$4,E397=5,vacation_home_main_costs!$M$5,E397=6,vacation_home_main_costs!$M$6)</f>
        <v>40660</v>
      </c>
      <c r="T397" s="33">
        <f t="shared" ref="T397:T410" si="23">R397-S397</f>
        <v>-20202.64</v>
      </c>
      <c r="U397" s="41" t="str">
        <f t="shared" si="4"/>
        <v>Prejuizo</v>
      </c>
    </row>
    <row r="398" ht="12.75" customHeight="1">
      <c r="A398" s="8">
        <v>2.1332427E7</v>
      </c>
      <c r="B398" s="30" t="s">
        <v>442</v>
      </c>
      <c r="C398" s="11">
        <v>120.0</v>
      </c>
      <c r="D398" s="11">
        <f t="shared" si="1"/>
        <v>96</v>
      </c>
      <c r="E398" s="24">
        <v>4.0</v>
      </c>
      <c r="F398" s="33">
        <f>Ocupacao_Calendario!B398*D398*31</f>
        <v>2470.08</v>
      </c>
      <c r="G398" s="33">
        <f>Ocupacao_Calendario!C398*D398*28</f>
        <v>1935.36</v>
      </c>
      <c r="H398" s="33">
        <f>Ocupacao_Calendario!D398*D398*31</f>
        <v>1755.84</v>
      </c>
      <c r="I398" s="33">
        <f>Ocupacao_Calendario!E398*D398*30</f>
        <v>1353.6</v>
      </c>
      <c r="J398" s="33">
        <f>Ocupacao_Calendario!F398*D398*31</f>
        <v>1488</v>
      </c>
      <c r="K398" s="33">
        <f>Ocupacao_Calendario!G398*D398*30</f>
        <v>2620.8</v>
      </c>
      <c r="L398" s="33">
        <f>Ocupacao_Calendario!H398*D398*31</f>
        <v>2589.12</v>
      </c>
      <c r="M398" s="33">
        <f>Ocupacao_Calendario!I398*D398*31</f>
        <v>2351.04</v>
      </c>
      <c r="N398" s="33">
        <f>Ocupacao_Calendario!J398*D398*30</f>
        <v>2304</v>
      </c>
      <c r="O398" s="33">
        <f>Ocupacao_Calendario!K398*D398*31</f>
        <v>2261.76</v>
      </c>
      <c r="P398" s="33">
        <f>Ocupacao_Calendario!L398*D398*31</f>
        <v>2380.8</v>
      </c>
      <c r="Q398" s="33">
        <f>Ocupacao_Calendario!M398*D398*31</f>
        <v>2827.2</v>
      </c>
      <c r="R398" s="33">
        <f t="shared" si="2"/>
        <v>26337.6</v>
      </c>
      <c r="S398" s="33">
        <f>IFS(E398=2,vacation_home_main_costs!$M$2,E398=3,vacation_home_main_costs!$M$3,E398=4,vacation_home_main_costs!$M$4,E398=5,vacation_home_main_costs!$M$5,E398=6,vacation_home_main_costs!$M$6)</f>
        <v>40660</v>
      </c>
      <c r="T398" s="33">
        <f t="shared" si="23"/>
        <v>-14322.4</v>
      </c>
      <c r="U398" s="41" t="str">
        <f t="shared" si="4"/>
        <v>Prejuizo</v>
      </c>
    </row>
    <row r="399" ht="12.75" customHeight="1">
      <c r="A399" s="8">
        <v>1.1203116E7</v>
      </c>
      <c r="B399" s="30" t="s">
        <v>443</v>
      </c>
      <c r="C399" s="11">
        <v>150.0</v>
      </c>
      <c r="D399" s="11">
        <f t="shared" si="1"/>
        <v>120</v>
      </c>
      <c r="E399" s="24">
        <v>2.0</v>
      </c>
      <c r="F399" s="33">
        <f>Ocupacao_Calendario!B399*D399*31</f>
        <v>3608.4</v>
      </c>
      <c r="G399" s="33">
        <f>Ocupacao_Calendario!C399*D399*28</f>
        <v>3360</v>
      </c>
      <c r="H399" s="33">
        <f>Ocupacao_Calendario!D399*D399*31</f>
        <v>1711.2</v>
      </c>
      <c r="I399" s="33">
        <f>Ocupacao_Calendario!E399*D399*30</f>
        <v>2196</v>
      </c>
      <c r="J399" s="33">
        <f>Ocupacao_Calendario!F399*D399*31</f>
        <v>2194.8</v>
      </c>
      <c r="K399" s="33">
        <f>Ocupacao_Calendario!G399*D399*30</f>
        <v>3024</v>
      </c>
      <c r="L399" s="33">
        <f>Ocupacao_Calendario!H399*D399*31</f>
        <v>3682.8</v>
      </c>
      <c r="M399" s="33">
        <f>Ocupacao_Calendario!I399*D399*31</f>
        <v>2790</v>
      </c>
      <c r="N399" s="33">
        <f>Ocupacao_Calendario!J399*D399*30</f>
        <v>3564</v>
      </c>
      <c r="O399" s="33">
        <f>Ocupacao_Calendario!K399*D399*31</f>
        <v>3682.8</v>
      </c>
      <c r="P399" s="33">
        <f>Ocupacao_Calendario!L399*D399*31</f>
        <v>3348</v>
      </c>
      <c r="Q399" s="33">
        <f>Ocupacao_Calendario!M399*D399*31</f>
        <v>3050.4</v>
      </c>
      <c r="R399" s="33">
        <f t="shared" si="2"/>
        <v>36212.4</v>
      </c>
      <c r="S399" s="33">
        <f>IFS(E399=2,vacation_home_main_costs!$M$2,E399=3,vacation_home_main_costs!$M$3,E399=4,vacation_home_main_costs!$M$4,E399=5,vacation_home_main_costs!$M$5,E399=6,vacation_home_main_costs!$M$6)</f>
        <v>31100</v>
      </c>
      <c r="T399" s="33">
        <f t="shared" si="23"/>
        <v>5112.4</v>
      </c>
      <c r="U399" s="41" t="str">
        <f t="shared" si="4"/>
        <v>Lucro</v>
      </c>
    </row>
    <row r="400" ht="12.75" customHeight="1">
      <c r="A400" s="8">
        <v>1.7591776E7</v>
      </c>
      <c r="B400" s="30" t="s">
        <v>444</v>
      </c>
      <c r="C400" s="11">
        <v>100.0</v>
      </c>
      <c r="D400" s="11">
        <f t="shared" si="1"/>
        <v>80</v>
      </c>
      <c r="E400" s="24">
        <v>3.0</v>
      </c>
      <c r="F400" s="33">
        <f>Ocupacao_Calendario!B400*D400*31</f>
        <v>1909.6</v>
      </c>
      <c r="G400" s="33">
        <f>Ocupacao_Calendario!C400*D400*28</f>
        <v>1500.8</v>
      </c>
      <c r="H400" s="33">
        <f>Ocupacao_Calendario!D400*D400*31</f>
        <v>1240</v>
      </c>
      <c r="I400" s="33">
        <f>Ocupacao_Calendario!E400*D400*30</f>
        <v>1992</v>
      </c>
      <c r="J400" s="33">
        <f>Ocupacao_Calendario!F400*D400*31</f>
        <v>1736</v>
      </c>
      <c r="K400" s="33">
        <f>Ocupacao_Calendario!G400*D400*30</f>
        <v>1728</v>
      </c>
      <c r="L400" s="33">
        <f>Ocupacao_Calendario!H400*D400*31</f>
        <v>1760.8</v>
      </c>
      <c r="M400" s="33">
        <f>Ocupacao_Calendario!I400*D400*31</f>
        <v>1860</v>
      </c>
      <c r="N400" s="33">
        <f>Ocupacao_Calendario!J400*D400*30</f>
        <v>2280</v>
      </c>
      <c r="O400" s="33">
        <f>Ocupacao_Calendario!K400*D400*31</f>
        <v>2256.8</v>
      </c>
      <c r="P400" s="33">
        <f>Ocupacao_Calendario!L400*D400*31</f>
        <v>2430.4</v>
      </c>
      <c r="Q400" s="33">
        <f>Ocupacao_Calendario!M400*D400*31</f>
        <v>1959.2</v>
      </c>
      <c r="R400" s="33">
        <f t="shared" si="2"/>
        <v>22653.6</v>
      </c>
      <c r="S400" s="33">
        <f>IFS(E400=2,vacation_home_main_costs!$M$2,E400=3,vacation_home_main_costs!$M$3,E400=4,vacation_home_main_costs!$M$4,E400=5,vacation_home_main_costs!$M$5,E400=6,vacation_home_main_costs!$M$6)</f>
        <v>34800</v>
      </c>
      <c r="T400" s="33">
        <f t="shared" si="23"/>
        <v>-12146.4</v>
      </c>
      <c r="U400" s="41" t="str">
        <f t="shared" si="4"/>
        <v>Prejuizo</v>
      </c>
    </row>
    <row r="401" ht="12.75" customHeight="1">
      <c r="A401" s="8">
        <v>1.8525733E7</v>
      </c>
      <c r="B401" s="30" t="s">
        <v>445</v>
      </c>
      <c r="C401" s="11">
        <v>169.0</v>
      </c>
      <c r="D401" s="11">
        <f t="shared" si="1"/>
        <v>135.2</v>
      </c>
      <c r="E401" s="24">
        <v>4.0</v>
      </c>
      <c r="F401" s="33">
        <f>Ocupacao_Calendario!B401*D401*31</f>
        <v>3394.872</v>
      </c>
      <c r="G401" s="33">
        <f>Ocupacao_Calendario!C401*D401*28</f>
        <v>2536.352</v>
      </c>
      <c r="H401" s="33">
        <f>Ocupacao_Calendario!D401*D401*31</f>
        <v>2891.928</v>
      </c>
      <c r="I401" s="33">
        <f>Ocupacao_Calendario!E401*D401*30</f>
        <v>2190.24</v>
      </c>
      <c r="J401" s="33">
        <f>Ocupacao_Calendario!F401*D401*31</f>
        <v>3101.488</v>
      </c>
      <c r="K401" s="33">
        <f>Ocupacao_Calendario!G401*D401*30</f>
        <v>3812.64</v>
      </c>
      <c r="L401" s="33">
        <f>Ocupacao_Calendario!H401*D401*31</f>
        <v>3520.608</v>
      </c>
      <c r="M401" s="33">
        <f>Ocupacao_Calendario!I401*D401*31</f>
        <v>3562.52</v>
      </c>
      <c r="N401" s="33">
        <f>Ocupacao_Calendario!J401*D401*30</f>
        <v>3163.68</v>
      </c>
      <c r="O401" s="33">
        <f>Ocupacao_Calendario!K401*D401*31</f>
        <v>3813.992</v>
      </c>
      <c r="P401" s="33">
        <f>Ocupacao_Calendario!L401*D401*31</f>
        <v>3436.784</v>
      </c>
      <c r="Q401" s="33">
        <f>Ocupacao_Calendario!M401*D401*31</f>
        <v>3394.872</v>
      </c>
      <c r="R401" s="33">
        <f t="shared" si="2"/>
        <v>38819.976</v>
      </c>
      <c r="S401" s="33">
        <f>IFS(E401=2,vacation_home_main_costs!$M$2,E401=3,vacation_home_main_costs!$M$3,E401=4,vacation_home_main_costs!$M$4,E401=5,vacation_home_main_costs!$M$5,E401=6,vacation_home_main_costs!$M$6)</f>
        <v>40660</v>
      </c>
      <c r="T401" s="33">
        <f t="shared" si="23"/>
        <v>-1840.024</v>
      </c>
      <c r="U401" s="41" t="str">
        <f t="shared" si="4"/>
        <v>Prejuizo</v>
      </c>
    </row>
    <row r="402" ht="12.75" customHeight="1">
      <c r="A402" s="8">
        <v>6332230.0</v>
      </c>
      <c r="B402" s="30" t="s">
        <v>446</v>
      </c>
      <c r="C402" s="11">
        <v>105.0</v>
      </c>
      <c r="D402" s="11">
        <f t="shared" si="1"/>
        <v>84</v>
      </c>
      <c r="E402" s="24">
        <v>3.0</v>
      </c>
      <c r="F402" s="33">
        <f>Ocupacao_Calendario!B402*D402*31</f>
        <v>2473.8</v>
      </c>
      <c r="G402" s="33">
        <f>Ocupacao_Calendario!C402*D402*28</f>
        <v>1952.16</v>
      </c>
      <c r="H402" s="33">
        <f>Ocupacao_Calendario!D402*D402*31</f>
        <v>1640.52</v>
      </c>
      <c r="I402" s="33">
        <f>Ocupacao_Calendario!E402*D402*30</f>
        <v>1764</v>
      </c>
      <c r="J402" s="33">
        <f>Ocupacao_Calendario!F402*D402*31</f>
        <v>1744.68</v>
      </c>
      <c r="K402" s="33">
        <f>Ocupacao_Calendario!G402*D402*30</f>
        <v>1990.8</v>
      </c>
      <c r="L402" s="33">
        <f>Ocupacao_Calendario!H402*D402*31</f>
        <v>2239.44</v>
      </c>
      <c r="M402" s="33">
        <f>Ocupacao_Calendario!I402*D402*31</f>
        <v>2499.84</v>
      </c>
      <c r="N402" s="33">
        <f>Ocupacao_Calendario!J402*D402*30</f>
        <v>1965.6</v>
      </c>
      <c r="O402" s="33">
        <f>Ocupacao_Calendario!K402*D402*31</f>
        <v>2447.76</v>
      </c>
      <c r="P402" s="33">
        <f>Ocupacao_Calendario!L402*D402*31</f>
        <v>2265.48</v>
      </c>
      <c r="Q402" s="33">
        <f>Ocupacao_Calendario!M402*D402*31</f>
        <v>2239.44</v>
      </c>
      <c r="R402" s="33">
        <f t="shared" si="2"/>
        <v>25223.52</v>
      </c>
      <c r="S402" s="33">
        <f>IFS(E402=2,vacation_home_main_costs!$M$2,E402=3,vacation_home_main_costs!$M$3,E402=4,vacation_home_main_costs!$M$4,E402=5,vacation_home_main_costs!$M$5,E402=6,vacation_home_main_costs!$M$6)</f>
        <v>34800</v>
      </c>
      <c r="T402" s="33">
        <f t="shared" si="23"/>
        <v>-9576.48</v>
      </c>
      <c r="U402" s="41" t="str">
        <f t="shared" si="4"/>
        <v>Prejuizo</v>
      </c>
    </row>
    <row r="403" ht="12.75" customHeight="1">
      <c r="A403" s="8">
        <v>6569956.0</v>
      </c>
      <c r="B403" s="30" t="s">
        <v>447</v>
      </c>
      <c r="C403" s="11">
        <v>80.0</v>
      </c>
      <c r="D403" s="11">
        <f t="shared" si="1"/>
        <v>64</v>
      </c>
      <c r="E403" s="24">
        <v>4.0</v>
      </c>
      <c r="F403" s="33">
        <f>Ocupacao_Calendario!B403*D403*31</f>
        <v>1706.24</v>
      </c>
      <c r="G403" s="33">
        <f>Ocupacao_Calendario!C403*D403*28</f>
        <v>1272.32</v>
      </c>
      <c r="H403" s="33">
        <f>Ocupacao_Calendario!D403*D403*31</f>
        <v>1051.52</v>
      </c>
      <c r="I403" s="33">
        <f>Ocupacao_Calendario!E403*D403*30</f>
        <v>1632</v>
      </c>
      <c r="J403" s="33">
        <f>Ocupacao_Calendario!F403*D403*31</f>
        <v>793.6</v>
      </c>
      <c r="K403" s="33">
        <f>Ocupacao_Calendario!G403*D403*30</f>
        <v>1555.2</v>
      </c>
      <c r="L403" s="33">
        <f>Ocupacao_Calendario!H403*D403*31</f>
        <v>1388.8</v>
      </c>
      <c r="M403" s="33">
        <f>Ocupacao_Calendario!I403*D403*31</f>
        <v>1884.8</v>
      </c>
      <c r="N403" s="33">
        <f>Ocupacao_Calendario!J403*D403*30</f>
        <v>1670.4</v>
      </c>
      <c r="O403" s="33">
        <f>Ocupacao_Calendario!K403*D403*31</f>
        <v>1726.08</v>
      </c>
      <c r="P403" s="33">
        <f>Ocupacao_Calendario!L403*D403*31</f>
        <v>1666.56</v>
      </c>
      <c r="Q403" s="33">
        <f>Ocupacao_Calendario!M403*D403*31</f>
        <v>1567.36</v>
      </c>
      <c r="R403" s="33">
        <f t="shared" si="2"/>
        <v>17914.88</v>
      </c>
      <c r="S403" s="33">
        <f>IFS(E403=2,vacation_home_main_costs!$M$2,E403=3,vacation_home_main_costs!$M$3,E403=4,vacation_home_main_costs!$M$4,E403=5,vacation_home_main_costs!$M$5,E403=6,vacation_home_main_costs!$M$6)</f>
        <v>40660</v>
      </c>
      <c r="T403" s="33">
        <f t="shared" si="23"/>
        <v>-22745.12</v>
      </c>
      <c r="U403" s="41" t="str">
        <f t="shared" si="4"/>
        <v>Prejuizo</v>
      </c>
    </row>
    <row r="404" ht="12.75" customHeight="1">
      <c r="A404" s="8">
        <v>9387718.0</v>
      </c>
      <c r="B404" s="30" t="s">
        <v>448</v>
      </c>
      <c r="C404" s="11">
        <v>185.0</v>
      </c>
      <c r="D404" s="11">
        <f t="shared" si="1"/>
        <v>148</v>
      </c>
      <c r="E404" s="24">
        <v>5.0</v>
      </c>
      <c r="F404" s="33">
        <f>Ocupacao_Calendario!B404*D404*31</f>
        <v>4175.08</v>
      </c>
      <c r="G404" s="33">
        <f>Ocupacao_Calendario!C404*D404*28</f>
        <v>3066.56</v>
      </c>
      <c r="H404" s="33">
        <f>Ocupacao_Calendario!D404*D404*31</f>
        <v>3349.24</v>
      </c>
      <c r="I404" s="33">
        <f>Ocupacao_Calendario!E404*D404*30</f>
        <v>3241.2</v>
      </c>
      <c r="J404" s="33">
        <f>Ocupacao_Calendario!F404*D404*31</f>
        <v>2798.68</v>
      </c>
      <c r="K404" s="33">
        <f>Ocupacao_Calendario!G404*D404*30</f>
        <v>4129.2</v>
      </c>
      <c r="L404" s="33">
        <f>Ocupacao_Calendario!H404*D404*31</f>
        <v>3991.56</v>
      </c>
      <c r="M404" s="33">
        <f>Ocupacao_Calendario!I404*D404*31</f>
        <v>4037.44</v>
      </c>
      <c r="N404" s="33">
        <f>Ocupacao_Calendario!J404*D404*30</f>
        <v>3552</v>
      </c>
      <c r="O404" s="33">
        <f>Ocupacao_Calendario!K404*D404*31</f>
        <v>4358.6</v>
      </c>
      <c r="P404" s="33">
        <f>Ocupacao_Calendario!L404*D404*31</f>
        <v>3349.24</v>
      </c>
      <c r="Q404" s="33">
        <f>Ocupacao_Calendario!M404*D404*31</f>
        <v>4496.24</v>
      </c>
      <c r="R404" s="33">
        <f t="shared" si="2"/>
        <v>44545.04</v>
      </c>
      <c r="S404" s="33">
        <f>IFS(E404=2,vacation_home_main_costs!$M$2,E404=3,vacation_home_main_costs!$M$3,E404=4,vacation_home_main_costs!$M$4,E404=5,vacation_home_main_costs!$M$5,E404=6,vacation_home_main_costs!$M$6)</f>
        <v>45400</v>
      </c>
      <c r="T404" s="33">
        <f t="shared" si="23"/>
        <v>-854.96</v>
      </c>
      <c r="U404" s="41" t="str">
        <f t="shared" si="4"/>
        <v>Prejuizo</v>
      </c>
    </row>
    <row r="405" ht="12.75" customHeight="1">
      <c r="A405" s="8">
        <v>2.138041E7</v>
      </c>
      <c r="B405" s="30" t="s">
        <v>449</v>
      </c>
      <c r="C405" s="11">
        <v>130.0</v>
      </c>
      <c r="D405" s="11">
        <f t="shared" si="1"/>
        <v>104</v>
      </c>
      <c r="E405" s="24">
        <v>3.0</v>
      </c>
      <c r="F405" s="33">
        <f>Ocupacao_Calendario!B405*D405*31</f>
        <v>3062.8</v>
      </c>
      <c r="G405" s="33">
        <f>Ocupacao_Calendario!C405*D405*28</f>
        <v>1980.16</v>
      </c>
      <c r="H405" s="33">
        <f>Ocupacao_Calendario!D405*D405*31</f>
        <v>2579.2</v>
      </c>
      <c r="I405" s="33">
        <f>Ocupacao_Calendario!E405*D405*30</f>
        <v>1497.6</v>
      </c>
      <c r="J405" s="33">
        <f>Ocupacao_Calendario!F405*D405*31</f>
        <v>2482.48</v>
      </c>
      <c r="K405" s="33">
        <f>Ocupacao_Calendario!G405*D405*30</f>
        <v>2839.2</v>
      </c>
      <c r="L405" s="33">
        <f>Ocupacao_Calendario!H405*D405*31</f>
        <v>2869.36</v>
      </c>
      <c r="M405" s="33">
        <f>Ocupacao_Calendario!I405*D405*31</f>
        <v>2901.6</v>
      </c>
      <c r="N405" s="33">
        <f>Ocupacao_Calendario!J405*D405*30</f>
        <v>2870.4</v>
      </c>
      <c r="O405" s="33">
        <f>Ocupacao_Calendario!K405*D405*31</f>
        <v>3030.56</v>
      </c>
      <c r="P405" s="33">
        <f>Ocupacao_Calendario!L405*D405*31</f>
        <v>2450.24</v>
      </c>
      <c r="Q405" s="33">
        <f>Ocupacao_Calendario!M405*D405*31</f>
        <v>2611.44</v>
      </c>
      <c r="R405" s="33">
        <f t="shared" si="2"/>
        <v>31175.04</v>
      </c>
      <c r="S405" s="33">
        <f>IFS(E405=2,vacation_home_main_costs!$M$2,E405=3,vacation_home_main_costs!$M$3,E405=4,vacation_home_main_costs!$M$4,E405=5,vacation_home_main_costs!$M$5,E405=6,vacation_home_main_costs!$M$6)</f>
        <v>34800</v>
      </c>
      <c r="T405" s="33">
        <f t="shared" si="23"/>
        <v>-3624.96</v>
      </c>
      <c r="U405" s="41" t="str">
        <f t="shared" si="4"/>
        <v>Prejuizo</v>
      </c>
    </row>
    <row r="406" ht="12.75" customHeight="1">
      <c r="A406" s="8">
        <v>6711443.0</v>
      </c>
      <c r="B406" s="30" t="s">
        <v>450</v>
      </c>
      <c r="C406" s="11">
        <v>105.0</v>
      </c>
      <c r="D406" s="11">
        <f t="shared" si="1"/>
        <v>84</v>
      </c>
      <c r="E406" s="24">
        <v>4.0</v>
      </c>
      <c r="F406" s="33">
        <f>Ocupacao_Calendario!B406*D406*31</f>
        <v>1614.48</v>
      </c>
      <c r="G406" s="33">
        <f>Ocupacao_Calendario!C406*D406*28</f>
        <v>2163.84</v>
      </c>
      <c r="H406" s="33">
        <f>Ocupacao_Calendario!D406*D406*31</f>
        <v>1510.32</v>
      </c>
      <c r="I406" s="33">
        <f>Ocupacao_Calendario!E406*D406*30</f>
        <v>1234.8</v>
      </c>
      <c r="J406" s="33">
        <f>Ocupacao_Calendario!F406*D406*31</f>
        <v>1119.72</v>
      </c>
      <c r="K406" s="33">
        <f>Ocupacao_Calendario!G406*D406*30</f>
        <v>2394</v>
      </c>
      <c r="L406" s="33">
        <f>Ocupacao_Calendario!H406*D406*31</f>
        <v>2239.44</v>
      </c>
      <c r="M406" s="33">
        <f>Ocupacao_Calendario!I406*D406*31</f>
        <v>2005.08</v>
      </c>
      <c r="N406" s="33">
        <f>Ocupacao_Calendario!J406*D406*30</f>
        <v>1864.8</v>
      </c>
      <c r="O406" s="33">
        <f>Ocupacao_Calendario!K406*D406*31</f>
        <v>2525.88</v>
      </c>
      <c r="P406" s="33">
        <f>Ocupacao_Calendario!L406*D406*31</f>
        <v>1848.84</v>
      </c>
      <c r="Q406" s="33">
        <f>Ocupacao_Calendario!M406*D406*31</f>
        <v>2577.96</v>
      </c>
      <c r="R406" s="33">
        <f t="shared" si="2"/>
        <v>23099.16</v>
      </c>
      <c r="S406" s="33">
        <f>IFS(E406=2,vacation_home_main_costs!$M$2,E406=3,vacation_home_main_costs!$M$3,E406=4,vacation_home_main_costs!$M$4,E406=5,vacation_home_main_costs!$M$5,E406=6,vacation_home_main_costs!$M$6)</f>
        <v>40660</v>
      </c>
      <c r="T406" s="33">
        <f t="shared" si="23"/>
        <v>-17560.84</v>
      </c>
      <c r="U406" s="41" t="str">
        <f t="shared" si="4"/>
        <v>Prejuizo</v>
      </c>
    </row>
    <row r="407" ht="12.75" customHeight="1">
      <c r="A407" s="8">
        <v>6744153.0</v>
      </c>
      <c r="B407" s="30" t="s">
        <v>451</v>
      </c>
      <c r="C407" s="11">
        <v>199.0</v>
      </c>
      <c r="D407" s="11">
        <f t="shared" si="1"/>
        <v>159.2</v>
      </c>
      <c r="E407" s="24">
        <v>5.0</v>
      </c>
      <c r="F407" s="33">
        <f>Ocupacao_Calendario!B407*D407*31</f>
        <v>4491.032</v>
      </c>
      <c r="G407" s="33">
        <f>Ocupacao_Calendario!C407*D407*28</f>
        <v>3699.808</v>
      </c>
      <c r="H407" s="33">
        <f>Ocupacao_Calendario!D407*D407*31</f>
        <v>3948.16</v>
      </c>
      <c r="I407" s="33">
        <f>Ocupacao_Calendario!E407*D407*30</f>
        <v>2531.28</v>
      </c>
      <c r="J407" s="33">
        <f>Ocupacao_Calendario!F407*D407*31</f>
        <v>2368.896</v>
      </c>
      <c r="K407" s="33">
        <f>Ocupacao_Calendario!G407*D407*30</f>
        <v>4250.64</v>
      </c>
      <c r="L407" s="33">
        <f>Ocupacao_Calendario!H407*D407*31</f>
        <v>4787.144</v>
      </c>
      <c r="M407" s="33">
        <f>Ocupacao_Calendario!I407*D407*31</f>
        <v>4737.792</v>
      </c>
      <c r="N407" s="33">
        <f>Ocupacao_Calendario!J407*D407*30</f>
        <v>4250.64</v>
      </c>
      <c r="O407" s="33">
        <f>Ocupacao_Calendario!K407*D407*31</f>
        <v>4244.272</v>
      </c>
      <c r="P407" s="33">
        <f>Ocupacao_Calendario!L407*D407*31</f>
        <v>3849.456</v>
      </c>
      <c r="Q407" s="33">
        <f>Ocupacao_Calendario!M407*D407*31</f>
        <v>3652.048</v>
      </c>
      <c r="R407" s="33">
        <f t="shared" si="2"/>
        <v>46811.168</v>
      </c>
      <c r="S407" s="33">
        <f>IFS(E407=2,vacation_home_main_costs!$M$2,E407=3,vacation_home_main_costs!$M$3,E407=4,vacation_home_main_costs!$M$4,E407=5,vacation_home_main_costs!$M$5,E407=6,vacation_home_main_costs!$M$6)</f>
        <v>45400</v>
      </c>
      <c r="T407" s="33">
        <f t="shared" si="23"/>
        <v>1411.168</v>
      </c>
      <c r="U407" s="41" t="str">
        <f t="shared" si="4"/>
        <v>Lucro</v>
      </c>
    </row>
    <row r="408" ht="12.75" customHeight="1">
      <c r="A408" s="8">
        <v>1.0590841E7</v>
      </c>
      <c r="B408" s="30" t="s">
        <v>452</v>
      </c>
      <c r="C408" s="11">
        <v>199.0</v>
      </c>
      <c r="D408" s="11">
        <f t="shared" si="1"/>
        <v>159.2</v>
      </c>
      <c r="E408" s="24">
        <v>5.0</v>
      </c>
      <c r="F408" s="33">
        <f>Ocupacao_Calendario!B408*D408*31</f>
        <v>4096.216</v>
      </c>
      <c r="G408" s="33">
        <f>Ocupacao_Calendario!C408*D408*28</f>
        <v>4234.72</v>
      </c>
      <c r="H408" s="33">
        <f>Ocupacao_Calendario!D408*D408*31</f>
        <v>2122.136</v>
      </c>
      <c r="I408" s="33">
        <f>Ocupacao_Calendario!E408*D408*30</f>
        <v>3916.32</v>
      </c>
      <c r="J408" s="33">
        <f>Ocupacao_Calendario!F408*D408*31</f>
        <v>3898.808</v>
      </c>
      <c r="K408" s="33">
        <f>Ocupacao_Calendario!G408*D408*30</f>
        <v>3868.56</v>
      </c>
      <c r="L408" s="33">
        <f>Ocupacao_Calendario!H408*D408*31</f>
        <v>4392.328</v>
      </c>
      <c r="M408" s="33">
        <f>Ocupacao_Calendario!I408*D408*31</f>
        <v>3800.104</v>
      </c>
      <c r="N408" s="33">
        <f>Ocupacao_Calendario!J408*D408*30</f>
        <v>4680.48</v>
      </c>
      <c r="O408" s="33">
        <f>Ocupacao_Calendario!K408*D408*31</f>
        <v>4046.864</v>
      </c>
      <c r="P408" s="33">
        <f>Ocupacao_Calendario!L408*D408*31</f>
        <v>4441.68</v>
      </c>
      <c r="Q408" s="33">
        <f>Ocupacao_Calendario!M408*D408*31</f>
        <v>4491.032</v>
      </c>
      <c r="R408" s="33">
        <f t="shared" si="2"/>
        <v>47989.248</v>
      </c>
      <c r="S408" s="33">
        <f>IFS(E408=2,vacation_home_main_costs!$M$2,E408=3,vacation_home_main_costs!$M$3,E408=4,vacation_home_main_costs!$M$4,E408=5,vacation_home_main_costs!$M$5,E408=6,vacation_home_main_costs!$M$6)</f>
        <v>45400</v>
      </c>
      <c r="T408" s="33">
        <f t="shared" si="23"/>
        <v>2589.248</v>
      </c>
      <c r="U408" s="41" t="str">
        <f t="shared" si="4"/>
        <v>Lucro</v>
      </c>
    </row>
    <row r="409" ht="12.75" customHeight="1">
      <c r="A409" s="8">
        <v>1.3417244E7</v>
      </c>
      <c r="B409" s="30" t="s">
        <v>453</v>
      </c>
      <c r="C409" s="11">
        <v>125.0</v>
      </c>
      <c r="D409" s="11">
        <f t="shared" si="1"/>
        <v>100</v>
      </c>
      <c r="E409" s="24">
        <v>4.0</v>
      </c>
      <c r="F409" s="33">
        <f>Ocupacao_Calendario!B409*D409*31</f>
        <v>2170</v>
      </c>
      <c r="G409" s="33">
        <f>Ocupacao_Calendario!C409*D409*28</f>
        <v>2352</v>
      </c>
      <c r="H409" s="33">
        <f>Ocupacao_Calendario!D409*D409*31</f>
        <v>1643</v>
      </c>
      <c r="I409" s="33">
        <f>Ocupacao_Calendario!E409*D409*30</f>
        <v>1890</v>
      </c>
      <c r="J409" s="33">
        <f>Ocupacao_Calendario!F409*D409*31</f>
        <v>2015</v>
      </c>
      <c r="K409" s="33">
        <f>Ocupacao_Calendario!G409*D409*30</f>
        <v>1950</v>
      </c>
      <c r="L409" s="33">
        <f>Ocupacao_Calendario!H409*D409*31</f>
        <v>2976</v>
      </c>
      <c r="M409" s="33">
        <f>Ocupacao_Calendario!I409*D409*31</f>
        <v>2325</v>
      </c>
      <c r="N409" s="33">
        <f>Ocupacao_Calendario!J409*D409*30</f>
        <v>2490</v>
      </c>
      <c r="O409" s="33">
        <f>Ocupacao_Calendario!K409*D409*31</f>
        <v>2976</v>
      </c>
      <c r="P409" s="33">
        <f>Ocupacao_Calendario!L409*D409*31</f>
        <v>2790</v>
      </c>
      <c r="Q409" s="33">
        <f>Ocupacao_Calendario!M409*D409*31</f>
        <v>2759</v>
      </c>
      <c r="R409" s="33">
        <f t="shared" si="2"/>
        <v>28336</v>
      </c>
      <c r="S409" s="33">
        <f>IFS(E409=2,vacation_home_main_costs!$M$2,E409=3,vacation_home_main_costs!$M$3,E409=4,vacation_home_main_costs!$M$4,E409=5,vacation_home_main_costs!$M$5,E409=6,vacation_home_main_costs!$M$6)</f>
        <v>40660</v>
      </c>
      <c r="T409" s="33">
        <f t="shared" si="23"/>
        <v>-12324</v>
      </c>
      <c r="U409" s="41" t="str">
        <f t="shared" si="4"/>
        <v>Prejuizo</v>
      </c>
    </row>
    <row r="410" ht="12.75" customHeight="1">
      <c r="A410" s="8">
        <v>1.7343622E7</v>
      </c>
      <c r="B410" s="30" t="s">
        <v>454</v>
      </c>
      <c r="C410" s="11">
        <v>100.0</v>
      </c>
      <c r="D410" s="11">
        <f t="shared" si="1"/>
        <v>80</v>
      </c>
      <c r="E410" s="24">
        <v>4.0</v>
      </c>
      <c r="F410" s="33">
        <f>Ocupacao_Calendario!B410*D410*31</f>
        <v>1835.2</v>
      </c>
      <c r="G410" s="33">
        <f>Ocupacao_Calendario!C410*D410*28</f>
        <v>1993.6</v>
      </c>
      <c r="H410" s="33">
        <f>Ocupacao_Calendario!D410*D410*31</f>
        <v>1884.8</v>
      </c>
      <c r="I410" s="33">
        <f>Ocupacao_Calendario!E410*D410*30</f>
        <v>1920</v>
      </c>
      <c r="J410" s="33">
        <f>Ocupacao_Calendario!F410*D410*31</f>
        <v>1339.2</v>
      </c>
      <c r="K410" s="33">
        <f>Ocupacao_Calendario!G410*D410*30</f>
        <v>2136</v>
      </c>
      <c r="L410" s="33">
        <f>Ocupacao_Calendario!H410*D410*31</f>
        <v>2480</v>
      </c>
      <c r="M410" s="33">
        <f>Ocupacao_Calendario!I410*D410*31</f>
        <v>2356</v>
      </c>
      <c r="N410" s="33">
        <f>Ocupacao_Calendario!J410*D410*30</f>
        <v>2208</v>
      </c>
      <c r="O410" s="33">
        <f>Ocupacao_Calendario!K410*D410*31</f>
        <v>1810.4</v>
      </c>
      <c r="P410" s="33">
        <f>Ocupacao_Calendario!L410*D410*31</f>
        <v>2306.4</v>
      </c>
      <c r="Q410" s="33">
        <f>Ocupacao_Calendario!M410*D410*31</f>
        <v>2281.6</v>
      </c>
      <c r="R410" s="33">
        <f t="shared" si="2"/>
        <v>24551.2</v>
      </c>
      <c r="S410" s="33">
        <f>IFS(E410=2,vacation_home_main_costs!$M$2,E410=3,vacation_home_main_costs!$M$3,E410=4,vacation_home_main_costs!$M$4,E410=5,vacation_home_main_costs!$M$5,E410=6,vacation_home_main_costs!$M$6)</f>
        <v>40660</v>
      </c>
      <c r="T410" s="33">
        <f t="shared" si="23"/>
        <v>-16108.8</v>
      </c>
      <c r="U410" s="41" t="str">
        <f t="shared" si="4"/>
        <v>Prejuizo</v>
      </c>
    </row>
    <row r="411" ht="12.75" customHeight="1">
      <c r="A411" s="8">
        <v>1.7904841E7</v>
      </c>
      <c r="B411" s="30" t="s">
        <v>455</v>
      </c>
      <c r="C411" s="11">
        <v>123.0</v>
      </c>
      <c r="D411" s="11">
        <f t="shared" si="1"/>
        <v>98.4</v>
      </c>
      <c r="E411" s="24">
        <v>7.0</v>
      </c>
      <c r="F411" s="33">
        <f>Ocupacao_Calendario!B411*D411*31</f>
        <v>2470.824</v>
      </c>
      <c r="G411" s="33">
        <f>Ocupacao_Calendario!C411*D411*28</f>
        <v>2204.16</v>
      </c>
      <c r="H411" s="33">
        <f>Ocupacao_Calendario!D411*D411*31</f>
        <v>2379.312</v>
      </c>
      <c r="I411" s="33">
        <f>Ocupacao_Calendario!E411*D411*30</f>
        <v>1771.2</v>
      </c>
      <c r="J411" s="33">
        <f>Ocupacao_Calendario!F411*D411*31</f>
        <v>1372.68</v>
      </c>
      <c r="K411" s="33">
        <f>Ocupacao_Calendario!G411*D411*30</f>
        <v>2036.88</v>
      </c>
      <c r="L411" s="33">
        <f>Ocupacao_Calendario!H411*D411*31</f>
        <v>2470.824</v>
      </c>
      <c r="M411" s="33">
        <f>Ocupacao_Calendario!I411*D411*31</f>
        <v>2531.832</v>
      </c>
      <c r="N411" s="33">
        <f>Ocupacao_Calendario!J411*D411*30</f>
        <v>2509.2</v>
      </c>
      <c r="O411" s="33">
        <f>Ocupacao_Calendario!K411*D411*31</f>
        <v>2775.864</v>
      </c>
      <c r="P411" s="33">
        <f>Ocupacao_Calendario!L411*D411*31</f>
        <v>2928.384</v>
      </c>
      <c r="Q411" s="33">
        <f>Ocupacao_Calendario!M411*D411*31</f>
        <v>2501.328</v>
      </c>
      <c r="R411" s="33">
        <f t="shared" si="2"/>
        <v>27952.488</v>
      </c>
      <c r="S411" s="37" t="str">
        <f>IFS(E411=2,vacation_home_main_costs!$M$2,E411=3,vacation_home_main_costs!$M$3,E411=4,vacation_home_main_costs!$M$4,E411=5,vacation_home_main_costs!$M$5,E411=6,vacation_home_main_costs!$M$6)</f>
        <v>#N/A</v>
      </c>
      <c r="T411" s="38" t="s">
        <v>55</v>
      </c>
      <c r="U411" s="41" t="str">
        <f t="shared" si="4"/>
        <v>Lucro</v>
      </c>
    </row>
    <row r="412" ht="12.75" customHeight="1">
      <c r="A412" s="8">
        <v>2.0087984E7</v>
      </c>
      <c r="B412" s="30" t="s">
        <v>456</v>
      </c>
      <c r="C412" s="11">
        <v>96.0</v>
      </c>
      <c r="D412" s="11">
        <f t="shared" si="1"/>
        <v>76.8</v>
      </c>
      <c r="E412" s="24">
        <v>3.0</v>
      </c>
      <c r="F412" s="33">
        <f>Ocupacao_Calendario!B412*D412*31</f>
        <v>1761.792</v>
      </c>
      <c r="G412" s="33">
        <f>Ocupacao_Calendario!C412*D412*28</f>
        <v>1935.36</v>
      </c>
      <c r="H412" s="33">
        <f>Ocupacao_Calendario!D412*D412*31</f>
        <v>1857.024</v>
      </c>
      <c r="I412" s="33">
        <f>Ocupacao_Calendario!E412*D412*30</f>
        <v>1658.88</v>
      </c>
      <c r="J412" s="33">
        <f>Ocupacao_Calendario!F412*D412*31</f>
        <v>1380.864</v>
      </c>
      <c r="K412" s="33">
        <f>Ocupacao_Calendario!G412*D412*30</f>
        <v>1958.4</v>
      </c>
      <c r="L412" s="33">
        <f>Ocupacao_Calendario!H412*D412*31</f>
        <v>2190.336</v>
      </c>
      <c r="M412" s="33">
        <f>Ocupacao_Calendario!I412*D412*31</f>
        <v>1642.752</v>
      </c>
      <c r="N412" s="33">
        <f>Ocupacao_Calendario!J412*D412*30</f>
        <v>1981.44</v>
      </c>
      <c r="O412" s="33">
        <f>Ocupacao_Calendario!K412*D412*31</f>
        <v>1833.216</v>
      </c>
      <c r="P412" s="33">
        <f>Ocupacao_Calendario!L412*D412*31</f>
        <v>2214.144</v>
      </c>
      <c r="Q412" s="33">
        <f>Ocupacao_Calendario!M412*D412*31</f>
        <v>1976.064</v>
      </c>
      <c r="R412" s="33">
        <f t="shared" si="2"/>
        <v>22390.272</v>
      </c>
      <c r="S412" s="33">
        <f>IFS(E412=2,vacation_home_main_costs!$M$2,E412=3,vacation_home_main_costs!$M$3,E412=4,vacation_home_main_costs!$M$4,E412=5,vacation_home_main_costs!$M$5,E412=6,vacation_home_main_costs!$M$6)</f>
        <v>34800</v>
      </c>
      <c r="T412" s="33">
        <f t="shared" ref="T412:T439" si="24">R412-S412</f>
        <v>-12409.728</v>
      </c>
      <c r="U412" s="41" t="str">
        <f t="shared" si="4"/>
        <v>Prejuizo</v>
      </c>
    </row>
    <row r="413" ht="12.75" customHeight="1">
      <c r="A413" s="8">
        <v>7171230.0</v>
      </c>
      <c r="B413" s="30" t="s">
        <v>457</v>
      </c>
      <c r="C413" s="11">
        <v>160.0</v>
      </c>
      <c r="D413" s="11">
        <f t="shared" si="1"/>
        <v>128</v>
      </c>
      <c r="E413" s="24">
        <v>5.0</v>
      </c>
      <c r="F413" s="33">
        <f>Ocupacao_Calendario!B413*D413*31</f>
        <v>3372.8</v>
      </c>
      <c r="G413" s="33">
        <f>Ocupacao_Calendario!C413*D413*28</f>
        <v>3118.08</v>
      </c>
      <c r="H413" s="33">
        <f>Ocupacao_Calendario!D413*D413*31</f>
        <v>3214.08</v>
      </c>
      <c r="I413" s="33">
        <f>Ocupacao_Calendario!E413*D413*30</f>
        <v>2227.2</v>
      </c>
      <c r="J413" s="33">
        <f>Ocupacao_Calendario!F413*D413*31</f>
        <v>2777.6</v>
      </c>
      <c r="K413" s="33">
        <f>Ocupacao_Calendario!G413*D413*30</f>
        <v>2841.6</v>
      </c>
      <c r="L413" s="33">
        <f>Ocupacao_Calendario!H413*D413*31</f>
        <v>3253.76</v>
      </c>
      <c r="M413" s="33">
        <f>Ocupacao_Calendario!I413*D413*31</f>
        <v>3690.24</v>
      </c>
      <c r="N413" s="33">
        <f>Ocupacao_Calendario!J413*D413*30</f>
        <v>2803.2</v>
      </c>
      <c r="O413" s="33">
        <f>Ocupacao_Calendario!K413*D413*31</f>
        <v>2976</v>
      </c>
      <c r="P413" s="33">
        <f>Ocupacao_Calendario!L413*D413*31</f>
        <v>3769.6</v>
      </c>
      <c r="Q413" s="33">
        <f>Ocupacao_Calendario!M413*D413*31</f>
        <v>3253.76</v>
      </c>
      <c r="R413" s="33">
        <f t="shared" si="2"/>
        <v>37297.92</v>
      </c>
      <c r="S413" s="33">
        <f>IFS(E413=2,vacation_home_main_costs!$M$2,E413=3,vacation_home_main_costs!$M$3,E413=4,vacation_home_main_costs!$M$4,E413=5,vacation_home_main_costs!$M$5,E413=6,vacation_home_main_costs!$M$6)</f>
        <v>45400</v>
      </c>
      <c r="T413" s="33">
        <f t="shared" si="24"/>
        <v>-8102.08</v>
      </c>
      <c r="U413" s="41" t="str">
        <f t="shared" si="4"/>
        <v>Prejuizo</v>
      </c>
    </row>
    <row r="414" ht="12.75" customHeight="1">
      <c r="A414" s="8">
        <v>7558456.0</v>
      </c>
      <c r="B414" s="30" t="s">
        <v>458</v>
      </c>
      <c r="C414" s="11">
        <v>86.0</v>
      </c>
      <c r="D414" s="11">
        <f t="shared" si="1"/>
        <v>68.8</v>
      </c>
      <c r="E414" s="24">
        <v>3.0</v>
      </c>
      <c r="F414" s="33">
        <f>Ocupacao_Calendario!B414*D414*31</f>
        <v>1322.336</v>
      </c>
      <c r="G414" s="33">
        <f>Ocupacao_Calendario!C414*D414*28</f>
        <v>1733.76</v>
      </c>
      <c r="H414" s="33">
        <f>Ocupacao_Calendario!D414*D414*31</f>
        <v>1364.992</v>
      </c>
      <c r="I414" s="33">
        <f>Ocupacao_Calendario!E414*D414*30</f>
        <v>1754.4</v>
      </c>
      <c r="J414" s="33">
        <f>Ocupacao_Calendario!F414*D414*31</f>
        <v>981.088</v>
      </c>
      <c r="K414" s="33">
        <f>Ocupacao_Calendario!G414*D414*30</f>
        <v>1424.16</v>
      </c>
      <c r="L414" s="33">
        <f>Ocupacao_Calendario!H414*D414*31</f>
        <v>1855.536</v>
      </c>
      <c r="M414" s="33">
        <f>Ocupacao_Calendario!I414*D414*31</f>
        <v>1983.504</v>
      </c>
      <c r="N414" s="33">
        <f>Ocupacao_Calendario!J414*D414*30</f>
        <v>1506.72</v>
      </c>
      <c r="O414" s="33">
        <f>Ocupacao_Calendario!K414*D414*31</f>
        <v>1684.912</v>
      </c>
      <c r="P414" s="33">
        <f>Ocupacao_Calendario!L414*D414*31</f>
        <v>2047.488</v>
      </c>
      <c r="Q414" s="33">
        <f>Ocupacao_Calendario!M414*D414*31</f>
        <v>1791.552</v>
      </c>
      <c r="R414" s="33">
        <f t="shared" si="2"/>
        <v>19450.448</v>
      </c>
      <c r="S414" s="33">
        <f>IFS(E414=2,vacation_home_main_costs!$M$2,E414=3,vacation_home_main_costs!$M$3,E414=4,vacation_home_main_costs!$M$4,E414=5,vacation_home_main_costs!$M$5,E414=6,vacation_home_main_costs!$M$6)</f>
        <v>34800</v>
      </c>
      <c r="T414" s="33">
        <f t="shared" si="24"/>
        <v>-15349.552</v>
      </c>
      <c r="U414" s="41" t="str">
        <f t="shared" si="4"/>
        <v>Prejuizo</v>
      </c>
    </row>
    <row r="415" ht="12.75" customHeight="1">
      <c r="A415" s="8">
        <v>1.2762999E7</v>
      </c>
      <c r="B415" s="30" t="s">
        <v>459</v>
      </c>
      <c r="C415" s="11">
        <v>90.0</v>
      </c>
      <c r="D415" s="11">
        <f t="shared" si="1"/>
        <v>72</v>
      </c>
      <c r="E415" s="24">
        <v>2.0</v>
      </c>
      <c r="F415" s="33">
        <f>Ocupacao_Calendario!B415*D415*31</f>
        <v>1897.2</v>
      </c>
      <c r="G415" s="33">
        <f>Ocupacao_Calendario!C415*D415*28</f>
        <v>1673.28</v>
      </c>
      <c r="H415" s="33">
        <f>Ocupacao_Calendario!D415*D415*31</f>
        <v>1718.64</v>
      </c>
      <c r="I415" s="33">
        <f>Ocupacao_Calendario!E415*D415*30</f>
        <v>1965.6</v>
      </c>
      <c r="J415" s="33">
        <f>Ocupacao_Calendario!F415*D415*31</f>
        <v>1071.36</v>
      </c>
      <c r="K415" s="33">
        <f>Ocupacao_Calendario!G415*D415*30</f>
        <v>1576.8</v>
      </c>
      <c r="L415" s="33">
        <f>Ocupacao_Calendario!H415*D415*31</f>
        <v>1696.32</v>
      </c>
      <c r="M415" s="33">
        <f>Ocupacao_Calendario!I415*D415*31</f>
        <v>2209.68</v>
      </c>
      <c r="N415" s="33">
        <f>Ocupacao_Calendario!J415*D415*30</f>
        <v>2138.4</v>
      </c>
      <c r="O415" s="33">
        <f>Ocupacao_Calendario!K415*D415*31</f>
        <v>1607.04</v>
      </c>
      <c r="P415" s="33">
        <f>Ocupacao_Calendario!L415*D415*31</f>
        <v>2075.76</v>
      </c>
      <c r="Q415" s="33">
        <f>Ocupacao_Calendario!M415*D415*31</f>
        <v>1607.04</v>
      </c>
      <c r="R415" s="33">
        <f t="shared" si="2"/>
        <v>21237.12</v>
      </c>
      <c r="S415" s="33">
        <f>IFS(E415=2,vacation_home_main_costs!$M$2,E415=3,vacation_home_main_costs!$M$3,E415=4,vacation_home_main_costs!$M$4,E415=5,vacation_home_main_costs!$M$5,E415=6,vacation_home_main_costs!$M$6)</f>
        <v>31100</v>
      </c>
      <c r="T415" s="33">
        <f t="shared" si="24"/>
        <v>-9862.88</v>
      </c>
      <c r="U415" s="41" t="str">
        <f t="shared" si="4"/>
        <v>Prejuizo</v>
      </c>
    </row>
    <row r="416" ht="12.75" customHeight="1">
      <c r="A416" s="8">
        <v>1.4820514E7</v>
      </c>
      <c r="B416" s="30" t="s">
        <v>460</v>
      </c>
      <c r="C416" s="11">
        <v>165.0</v>
      </c>
      <c r="D416" s="11">
        <f t="shared" si="1"/>
        <v>132</v>
      </c>
      <c r="E416" s="24">
        <v>4.0</v>
      </c>
      <c r="F416" s="33">
        <f>Ocupacao_Calendario!B416*D416*31</f>
        <v>2700.72</v>
      </c>
      <c r="G416" s="33">
        <f>Ocupacao_Calendario!C416*D416*28</f>
        <v>2919.84</v>
      </c>
      <c r="H416" s="33">
        <f>Ocupacao_Calendario!D416*D416*31</f>
        <v>3478.2</v>
      </c>
      <c r="I416" s="33">
        <f>Ocupacao_Calendario!E416*D416*30</f>
        <v>2534.4</v>
      </c>
      <c r="J416" s="33">
        <f>Ocupacao_Calendario!F416*D416*31</f>
        <v>1636.8</v>
      </c>
      <c r="K416" s="33">
        <f>Ocupacao_Calendario!G416*D416*30</f>
        <v>3960</v>
      </c>
      <c r="L416" s="33">
        <f>Ocupacao_Calendario!H416*D416*31</f>
        <v>3273.6</v>
      </c>
      <c r="M416" s="33">
        <f>Ocupacao_Calendario!I416*D416*31</f>
        <v>3682.8</v>
      </c>
      <c r="N416" s="33">
        <f>Ocupacao_Calendario!J416*D416*30</f>
        <v>3801.6</v>
      </c>
      <c r="O416" s="33">
        <f>Ocupacao_Calendario!K416*D416*31</f>
        <v>4010.16</v>
      </c>
      <c r="P416" s="33">
        <f>Ocupacao_Calendario!L416*D416*31</f>
        <v>3150.84</v>
      </c>
      <c r="Q416" s="33">
        <f>Ocupacao_Calendario!M416*D416*31</f>
        <v>3314.52</v>
      </c>
      <c r="R416" s="33">
        <f t="shared" si="2"/>
        <v>38463.48</v>
      </c>
      <c r="S416" s="33">
        <f>IFS(E416=2,vacation_home_main_costs!$M$2,E416=3,vacation_home_main_costs!$M$3,E416=4,vacation_home_main_costs!$M$4,E416=5,vacation_home_main_costs!$M$5,E416=6,vacation_home_main_costs!$M$6)</f>
        <v>40660</v>
      </c>
      <c r="T416" s="33">
        <f t="shared" si="24"/>
        <v>-2196.52</v>
      </c>
      <c r="U416" s="41" t="str">
        <f t="shared" si="4"/>
        <v>Prejuizo</v>
      </c>
    </row>
    <row r="417" ht="12.75" customHeight="1">
      <c r="A417" s="8">
        <v>7678340.0</v>
      </c>
      <c r="B417" s="30" t="s">
        <v>461</v>
      </c>
      <c r="C417" s="11">
        <v>119.0</v>
      </c>
      <c r="D417" s="11">
        <f t="shared" si="1"/>
        <v>95.2</v>
      </c>
      <c r="E417" s="24">
        <v>3.0</v>
      </c>
      <c r="F417" s="33">
        <f>Ocupacao_Calendario!B417*D417*31</f>
        <v>1947.792</v>
      </c>
      <c r="G417" s="33">
        <f>Ocupacao_Calendario!C417*D417*28</f>
        <v>2372.384</v>
      </c>
      <c r="H417" s="33">
        <f>Ocupacao_Calendario!D417*D417*31</f>
        <v>2508.52</v>
      </c>
      <c r="I417" s="33">
        <f>Ocupacao_Calendario!E417*D417*30</f>
        <v>1342.32</v>
      </c>
      <c r="J417" s="33">
        <f>Ocupacao_Calendario!F417*D417*31</f>
        <v>1829.744</v>
      </c>
      <c r="K417" s="33">
        <f>Ocupacao_Calendario!G417*D417*30</f>
        <v>2856</v>
      </c>
      <c r="L417" s="33">
        <f>Ocupacao_Calendario!H417*D417*31</f>
        <v>2154.376</v>
      </c>
      <c r="M417" s="33">
        <f>Ocupacao_Calendario!I417*D417*31</f>
        <v>2124.864</v>
      </c>
      <c r="N417" s="33">
        <f>Ocupacao_Calendario!J417*D417*30</f>
        <v>2199.12</v>
      </c>
      <c r="O417" s="33">
        <f>Ocupacao_Calendario!K417*D417*31</f>
        <v>2685.592</v>
      </c>
      <c r="P417" s="33">
        <f>Ocupacao_Calendario!L417*D417*31</f>
        <v>2331.448</v>
      </c>
      <c r="Q417" s="33">
        <f>Ocupacao_Calendario!M417*D417*31</f>
        <v>2921.688</v>
      </c>
      <c r="R417" s="33">
        <f t="shared" si="2"/>
        <v>27273.848</v>
      </c>
      <c r="S417" s="33">
        <f>IFS(E417=2,vacation_home_main_costs!$M$2,E417=3,vacation_home_main_costs!$M$3,E417=4,vacation_home_main_costs!$M$4,E417=5,vacation_home_main_costs!$M$5,E417=6,vacation_home_main_costs!$M$6)</f>
        <v>34800</v>
      </c>
      <c r="T417" s="33">
        <f t="shared" si="24"/>
        <v>-7526.152</v>
      </c>
      <c r="U417" s="41" t="str">
        <f t="shared" si="4"/>
        <v>Prejuizo</v>
      </c>
    </row>
    <row r="418" ht="12.75" customHeight="1">
      <c r="A418" s="8">
        <v>8081094.0</v>
      </c>
      <c r="B418" s="30" t="s">
        <v>462</v>
      </c>
      <c r="C418" s="11">
        <v>84.0</v>
      </c>
      <c r="D418" s="11">
        <f t="shared" si="1"/>
        <v>67.2</v>
      </c>
      <c r="E418" s="24">
        <v>4.0</v>
      </c>
      <c r="F418" s="33">
        <f>Ocupacao_Calendario!B418*D418*31</f>
        <v>1874.88</v>
      </c>
      <c r="G418" s="33">
        <f>Ocupacao_Calendario!C418*D418*28</f>
        <v>1317.12</v>
      </c>
      <c r="H418" s="33">
        <f>Ocupacao_Calendario!D418*D418*31</f>
        <v>1291.584</v>
      </c>
      <c r="I418" s="33">
        <f>Ocupacao_Calendario!E418*D418*30</f>
        <v>1169.28</v>
      </c>
      <c r="J418" s="33">
        <f>Ocupacao_Calendario!F418*D418*31</f>
        <v>1479.072</v>
      </c>
      <c r="K418" s="33">
        <f>Ocupacao_Calendario!G418*D418*30</f>
        <v>1854.72</v>
      </c>
      <c r="L418" s="33">
        <f>Ocupacao_Calendario!H418*D418*31</f>
        <v>1583.232</v>
      </c>
      <c r="M418" s="33">
        <f>Ocupacao_Calendario!I418*D418*31</f>
        <v>1520.736</v>
      </c>
      <c r="N418" s="33">
        <f>Ocupacao_Calendario!J418*D418*30</f>
        <v>1491.84</v>
      </c>
      <c r="O418" s="33">
        <f>Ocupacao_Calendario!K418*D418*31</f>
        <v>1729.056</v>
      </c>
      <c r="P418" s="33">
        <f>Ocupacao_Calendario!L418*D418*31</f>
        <v>1624.896</v>
      </c>
      <c r="Q418" s="33">
        <f>Ocupacao_Calendario!M418*D418*31</f>
        <v>1708.224</v>
      </c>
      <c r="R418" s="33">
        <f t="shared" si="2"/>
        <v>18644.64</v>
      </c>
      <c r="S418" s="33">
        <f>IFS(E418=2,vacation_home_main_costs!$M$2,E418=3,vacation_home_main_costs!$M$3,E418=4,vacation_home_main_costs!$M$4,E418=5,vacation_home_main_costs!$M$5,E418=6,vacation_home_main_costs!$M$6)</f>
        <v>40660</v>
      </c>
      <c r="T418" s="33">
        <f t="shared" si="24"/>
        <v>-22015.36</v>
      </c>
      <c r="U418" s="41" t="str">
        <f t="shared" si="4"/>
        <v>Prejuizo</v>
      </c>
    </row>
    <row r="419" ht="12.75" customHeight="1">
      <c r="A419" s="8">
        <v>8101253.0</v>
      </c>
      <c r="B419" s="30" t="s">
        <v>463</v>
      </c>
      <c r="C419" s="11">
        <v>140.0</v>
      </c>
      <c r="D419" s="11">
        <f t="shared" si="1"/>
        <v>112</v>
      </c>
      <c r="E419" s="24">
        <v>4.0</v>
      </c>
      <c r="F419" s="33">
        <f>Ocupacao_Calendario!B419*D419*31</f>
        <v>2638.72</v>
      </c>
      <c r="G419" s="33">
        <f>Ocupacao_Calendario!C419*D419*28</f>
        <v>2163.84</v>
      </c>
      <c r="H419" s="33">
        <f>Ocupacao_Calendario!D419*D419*31</f>
        <v>1874.88</v>
      </c>
      <c r="I419" s="33">
        <f>Ocupacao_Calendario!E419*D419*30</f>
        <v>1848</v>
      </c>
      <c r="J419" s="33">
        <f>Ocupacao_Calendario!F419*D419*31</f>
        <v>2222.08</v>
      </c>
      <c r="K419" s="33">
        <f>Ocupacao_Calendario!G419*D419*30</f>
        <v>2822.4</v>
      </c>
      <c r="L419" s="33">
        <f>Ocupacao_Calendario!H419*D419*31</f>
        <v>2985.92</v>
      </c>
      <c r="M419" s="33">
        <f>Ocupacao_Calendario!I419*D419*31</f>
        <v>2847.04</v>
      </c>
      <c r="N419" s="33">
        <f>Ocupacao_Calendario!J419*D419*30</f>
        <v>2822.4</v>
      </c>
      <c r="O419" s="33">
        <f>Ocupacao_Calendario!K419*D419*31</f>
        <v>3472</v>
      </c>
      <c r="P419" s="33">
        <f>Ocupacao_Calendario!L419*D419*31</f>
        <v>3228.96</v>
      </c>
      <c r="Q419" s="33">
        <f>Ocupacao_Calendario!M419*D419*31</f>
        <v>2638.72</v>
      </c>
      <c r="R419" s="33">
        <f t="shared" si="2"/>
        <v>31564.96</v>
      </c>
      <c r="S419" s="33">
        <f>IFS(E419=2,vacation_home_main_costs!$M$2,E419=3,vacation_home_main_costs!$M$3,E419=4,vacation_home_main_costs!$M$4,E419=5,vacation_home_main_costs!$M$5,E419=6,vacation_home_main_costs!$M$6)</f>
        <v>40660</v>
      </c>
      <c r="T419" s="33">
        <f t="shared" si="24"/>
        <v>-9095.04</v>
      </c>
      <c r="U419" s="41" t="str">
        <f t="shared" si="4"/>
        <v>Prejuizo</v>
      </c>
    </row>
    <row r="420" ht="12.75" customHeight="1">
      <c r="A420" s="8">
        <v>8350984.0</v>
      </c>
      <c r="B420" s="30" t="s">
        <v>464</v>
      </c>
      <c r="C420" s="11">
        <v>155.0</v>
      </c>
      <c r="D420" s="11">
        <f t="shared" si="1"/>
        <v>124</v>
      </c>
      <c r="E420" s="24">
        <v>4.0</v>
      </c>
      <c r="F420" s="33">
        <f>Ocupacao_Calendario!B420*D420*31</f>
        <v>3305.84</v>
      </c>
      <c r="G420" s="33">
        <f>Ocupacao_Calendario!C420*D420*28</f>
        <v>2673.44</v>
      </c>
      <c r="H420" s="33">
        <f>Ocupacao_Calendario!D420*D420*31</f>
        <v>3267.4</v>
      </c>
      <c r="I420" s="33">
        <f>Ocupacao_Calendario!E420*D420*30</f>
        <v>1934.4</v>
      </c>
      <c r="J420" s="33">
        <f>Ocupacao_Calendario!F420*D420*31</f>
        <v>2344.84</v>
      </c>
      <c r="K420" s="33">
        <f>Ocupacao_Calendario!G420*D420*30</f>
        <v>2790</v>
      </c>
      <c r="L420" s="33">
        <f>Ocupacao_Calendario!H420*D420*31</f>
        <v>3382.72</v>
      </c>
      <c r="M420" s="33">
        <f>Ocupacao_Calendario!I420*D420*31</f>
        <v>2883</v>
      </c>
      <c r="N420" s="33">
        <f>Ocupacao_Calendario!J420*D420*30</f>
        <v>2827.2</v>
      </c>
      <c r="O420" s="33">
        <f>Ocupacao_Calendario!K420*D420*31</f>
        <v>3382.72</v>
      </c>
      <c r="P420" s="33">
        <f>Ocupacao_Calendario!L420*D420*31</f>
        <v>3844</v>
      </c>
      <c r="Q420" s="33">
        <f>Ocupacao_Calendario!M420*D420*31</f>
        <v>2806.12</v>
      </c>
      <c r="R420" s="33">
        <f t="shared" si="2"/>
        <v>35441.68</v>
      </c>
      <c r="S420" s="33">
        <f>IFS(E420=2,vacation_home_main_costs!$M$2,E420=3,vacation_home_main_costs!$M$3,E420=4,vacation_home_main_costs!$M$4,E420=5,vacation_home_main_costs!$M$5,E420=6,vacation_home_main_costs!$M$6)</f>
        <v>40660</v>
      </c>
      <c r="T420" s="33">
        <f t="shared" si="24"/>
        <v>-5218.32</v>
      </c>
      <c r="U420" s="41" t="str">
        <f t="shared" si="4"/>
        <v>Prejuizo</v>
      </c>
    </row>
    <row r="421" ht="12.75" customHeight="1">
      <c r="A421" s="8">
        <v>8419469.0</v>
      </c>
      <c r="B421" s="30" t="s">
        <v>465</v>
      </c>
      <c r="C421" s="11">
        <v>299.0</v>
      </c>
      <c r="D421" s="11">
        <f t="shared" si="1"/>
        <v>239.2</v>
      </c>
      <c r="E421" s="24">
        <v>6.0</v>
      </c>
      <c r="F421" s="33">
        <f>Ocupacao_Calendario!B421*D421*31</f>
        <v>6970.288</v>
      </c>
      <c r="G421" s="33">
        <f>Ocupacao_Calendario!C421*D421*28</f>
        <v>5826.912</v>
      </c>
      <c r="H421" s="33">
        <f>Ocupacao_Calendario!D421*D421*31</f>
        <v>4004.208</v>
      </c>
      <c r="I421" s="33">
        <f>Ocupacao_Calendario!E421*D421*30</f>
        <v>3300.96</v>
      </c>
      <c r="J421" s="33">
        <f>Ocupacao_Calendario!F421*D421*31</f>
        <v>5635.552</v>
      </c>
      <c r="K421" s="33">
        <f>Ocupacao_Calendario!G421*D421*30</f>
        <v>6386.64</v>
      </c>
      <c r="L421" s="33">
        <f>Ocupacao_Calendario!H421*D421*31</f>
        <v>7415.2</v>
      </c>
      <c r="M421" s="33">
        <f>Ocupacao_Calendario!I421*D421*31</f>
        <v>5042.336</v>
      </c>
      <c r="N421" s="33">
        <f>Ocupacao_Calendario!J421*D421*30</f>
        <v>5525.52</v>
      </c>
      <c r="O421" s="33">
        <f>Ocupacao_Calendario!K421*D421*31</f>
        <v>6896.136</v>
      </c>
      <c r="P421" s="33">
        <f>Ocupacao_Calendario!L421*D421*31</f>
        <v>6896.136</v>
      </c>
      <c r="Q421" s="33">
        <f>Ocupacao_Calendario!M421*D421*31</f>
        <v>6673.68</v>
      </c>
      <c r="R421" s="33">
        <f t="shared" si="2"/>
        <v>70573.568</v>
      </c>
      <c r="S421" s="33">
        <f>IFS(E421=2,vacation_home_main_costs!$M$2,E421=3,vacation_home_main_costs!$M$3,E421=4,vacation_home_main_costs!$M$4,E421=5,vacation_home_main_costs!$M$5,E421=6,vacation_home_main_costs!$M$6)</f>
        <v>51900</v>
      </c>
      <c r="T421" s="33">
        <f t="shared" si="24"/>
        <v>18673.568</v>
      </c>
      <c r="U421" s="41" t="str">
        <f t="shared" si="4"/>
        <v>Lucro</v>
      </c>
    </row>
    <row r="422" ht="12.75" customHeight="1">
      <c r="A422" s="8">
        <v>9532579.0</v>
      </c>
      <c r="B422" s="30" t="s">
        <v>466</v>
      </c>
      <c r="C422" s="11">
        <v>135.0</v>
      </c>
      <c r="D422" s="11">
        <f t="shared" si="1"/>
        <v>108</v>
      </c>
      <c r="E422" s="24">
        <v>3.0</v>
      </c>
      <c r="F422" s="33">
        <f>Ocupacao_Calendario!B422*D422*31</f>
        <v>3281.04</v>
      </c>
      <c r="G422" s="33">
        <f>Ocupacao_Calendario!C422*D422*28</f>
        <v>2963.52</v>
      </c>
      <c r="H422" s="33">
        <f>Ocupacao_Calendario!D422*D422*31</f>
        <v>1908.36</v>
      </c>
      <c r="I422" s="33">
        <f>Ocupacao_Calendario!E422*D422*30</f>
        <v>1587.6</v>
      </c>
      <c r="J422" s="33">
        <f>Ocupacao_Calendario!F422*D422*31</f>
        <v>2477.52</v>
      </c>
      <c r="K422" s="33">
        <f>Ocupacao_Calendario!G422*D422*30</f>
        <v>2268</v>
      </c>
      <c r="L422" s="33">
        <f>Ocupacao_Calendario!H422*D422*31</f>
        <v>2343.6</v>
      </c>
      <c r="M422" s="33">
        <f>Ocupacao_Calendario!I422*D422*31</f>
        <v>2511</v>
      </c>
      <c r="N422" s="33">
        <f>Ocupacao_Calendario!J422*D422*30</f>
        <v>3240</v>
      </c>
      <c r="O422" s="33">
        <f>Ocupacao_Calendario!K422*D422*31</f>
        <v>3046.68</v>
      </c>
      <c r="P422" s="33">
        <f>Ocupacao_Calendario!L422*D422*31</f>
        <v>2544.48</v>
      </c>
      <c r="Q422" s="33">
        <f>Ocupacao_Calendario!M422*D422*31</f>
        <v>3180.6</v>
      </c>
      <c r="R422" s="33">
        <f t="shared" si="2"/>
        <v>31352.4</v>
      </c>
      <c r="S422" s="33">
        <f>IFS(E422=2,vacation_home_main_costs!$M$2,E422=3,vacation_home_main_costs!$M$3,E422=4,vacation_home_main_costs!$M$4,E422=5,vacation_home_main_costs!$M$5,E422=6,vacation_home_main_costs!$M$6)</f>
        <v>34800</v>
      </c>
      <c r="T422" s="33">
        <f t="shared" si="24"/>
        <v>-3447.6</v>
      </c>
      <c r="U422" s="41" t="str">
        <f t="shared" si="4"/>
        <v>Prejuizo</v>
      </c>
    </row>
    <row r="423" ht="12.75" customHeight="1">
      <c r="A423" s="8">
        <v>1.3897065E7</v>
      </c>
      <c r="B423" s="30" t="s">
        <v>467</v>
      </c>
      <c r="C423" s="11">
        <v>135.0</v>
      </c>
      <c r="D423" s="11">
        <f t="shared" si="1"/>
        <v>108</v>
      </c>
      <c r="E423" s="24">
        <v>3.0</v>
      </c>
      <c r="F423" s="33">
        <f>Ocupacao_Calendario!B423*D423*31</f>
        <v>2142.72</v>
      </c>
      <c r="G423" s="33">
        <f>Ocupacao_Calendario!C423*D423*28</f>
        <v>2872.8</v>
      </c>
      <c r="H423" s="33">
        <f>Ocupacao_Calendario!D423*D423*31</f>
        <v>2109.24</v>
      </c>
      <c r="I423" s="33">
        <f>Ocupacao_Calendario!E423*D423*30</f>
        <v>2106</v>
      </c>
      <c r="J423" s="33">
        <f>Ocupacao_Calendario!F423*D423*31</f>
        <v>1406.16</v>
      </c>
      <c r="K423" s="33">
        <f>Ocupacao_Calendario!G423*D423*30</f>
        <v>2851.2</v>
      </c>
      <c r="L423" s="33">
        <f>Ocupacao_Calendario!H423*D423*31</f>
        <v>3314.52</v>
      </c>
      <c r="M423" s="33">
        <f>Ocupacao_Calendario!I423*D423*31</f>
        <v>2946.24</v>
      </c>
      <c r="N423" s="33">
        <f>Ocupacao_Calendario!J423*D423*30</f>
        <v>3013.2</v>
      </c>
      <c r="O423" s="33">
        <f>Ocupacao_Calendario!K423*D423*31</f>
        <v>3113.64</v>
      </c>
      <c r="P423" s="33">
        <f>Ocupacao_Calendario!L423*D423*31</f>
        <v>3281.04</v>
      </c>
      <c r="Q423" s="33">
        <f>Ocupacao_Calendario!M423*D423*31</f>
        <v>2745.36</v>
      </c>
      <c r="R423" s="33">
        <f t="shared" si="2"/>
        <v>31902.12</v>
      </c>
      <c r="S423" s="33">
        <f>IFS(E423=2,vacation_home_main_costs!$M$2,E423=3,vacation_home_main_costs!$M$3,E423=4,vacation_home_main_costs!$M$4,E423=5,vacation_home_main_costs!$M$5,E423=6,vacation_home_main_costs!$M$6)</f>
        <v>34800</v>
      </c>
      <c r="T423" s="33">
        <f t="shared" si="24"/>
        <v>-2897.88</v>
      </c>
      <c r="U423" s="41" t="str">
        <f t="shared" si="4"/>
        <v>Prejuizo</v>
      </c>
    </row>
    <row r="424" ht="12.75" customHeight="1">
      <c r="A424" s="8">
        <v>1.4093858E7</v>
      </c>
      <c r="B424" s="30" t="s">
        <v>468</v>
      </c>
      <c r="C424" s="11">
        <v>180.0</v>
      </c>
      <c r="D424" s="11">
        <f t="shared" si="1"/>
        <v>144</v>
      </c>
      <c r="E424" s="24">
        <v>4.0</v>
      </c>
      <c r="F424" s="33">
        <f>Ocupacao_Calendario!B424*D424*31</f>
        <v>4330.08</v>
      </c>
      <c r="G424" s="33">
        <f>Ocupacao_Calendario!C424*D424*28</f>
        <v>3467.52</v>
      </c>
      <c r="H424" s="33">
        <f>Ocupacao_Calendario!D424*D424*31</f>
        <v>3481.92</v>
      </c>
      <c r="I424" s="33">
        <f>Ocupacao_Calendario!E424*D424*30</f>
        <v>2462.4</v>
      </c>
      <c r="J424" s="33">
        <f>Ocupacao_Calendario!F424*D424*31</f>
        <v>3080.16</v>
      </c>
      <c r="K424" s="33">
        <f>Ocupacao_Calendario!G424*D424*30</f>
        <v>3628.8</v>
      </c>
      <c r="L424" s="33">
        <f>Ocupacao_Calendario!H424*D424*31</f>
        <v>3749.76</v>
      </c>
      <c r="M424" s="33">
        <f>Ocupacao_Calendario!I424*D424*31</f>
        <v>3080.16</v>
      </c>
      <c r="N424" s="33">
        <f>Ocupacao_Calendario!J424*D424*30</f>
        <v>3153.6</v>
      </c>
      <c r="O424" s="33">
        <f>Ocupacao_Calendario!K424*D424*31</f>
        <v>3437.28</v>
      </c>
      <c r="P424" s="33">
        <f>Ocupacao_Calendario!L424*D424*31</f>
        <v>3481.92</v>
      </c>
      <c r="Q424" s="33">
        <f>Ocupacao_Calendario!M424*D424*31</f>
        <v>4285.44</v>
      </c>
      <c r="R424" s="33">
        <f t="shared" si="2"/>
        <v>41639.04</v>
      </c>
      <c r="S424" s="33">
        <f>IFS(E424=2,vacation_home_main_costs!$M$2,E424=3,vacation_home_main_costs!$M$3,E424=4,vacation_home_main_costs!$M$4,E424=5,vacation_home_main_costs!$M$5,E424=6,vacation_home_main_costs!$M$6)</f>
        <v>40660</v>
      </c>
      <c r="T424" s="33">
        <f t="shared" si="24"/>
        <v>979.04</v>
      </c>
      <c r="U424" s="41" t="str">
        <f t="shared" si="4"/>
        <v>Lucro</v>
      </c>
    </row>
    <row r="425" ht="12.75" customHeight="1">
      <c r="A425" s="8">
        <v>9294964.0</v>
      </c>
      <c r="B425" s="30" t="s">
        <v>469</v>
      </c>
      <c r="C425" s="11">
        <v>125.0</v>
      </c>
      <c r="D425" s="11">
        <f t="shared" si="1"/>
        <v>100</v>
      </c>
      <c r="E425" s="24">
        <v>4.0</v>
      </c>
      <c r="F425" s="33">
        <f>Ocupacao_Calendario!B425*D425*31</f>
        <v>2015</v>
      </c>
      <c r="G425" s="33">
        <f>Ocupacao_Calendario!C425*D425*28</f>
        <v>2772</v>
      </c>
      <c r="H425" s="33">
        <f>Ocupacao_Calendario!D425*D425*31</f>
        <v>1829</v>
      </c>
      <c r="I425" s="33">
        <f>Ocupacao_Calendario!E425*D425*30</f>
        <v>1950</v>
      </c>
      <c r="J425" s="33">
        <f>Ocupacao_Calendario!F425*D425*31</f>
        <v>2387</v>
      </c>
      <c r="K425" s="33">
        <f>Ocupacao_Calendario!G425*D425*30</f>
        <v>2580</v>
      </c>
      <c r="L425" s="33">
        <f>Ocupacao_Calendario!H425*D425*31</f>
        <v>2325</v>
      </c>
      <c r="M425" s="33">
        <f>Ocupacao_Calendario!I425*D425*31</f>
        <v>2294</v>
      </c>
      <c r="N425" s="33">
        <f>Ocupacao_Calendario!J425*D425*30</f>
        <v>2730</v>
      </c>
      <c r="O425" s="33">
        <f>Ocupacao_Calendario!K425*D425*31</f>
        <v>2666</v>
      </c>
      <c r="P425" s="33">
        <f>Ocupacao_Calendario!L425*D425*31</f>
        <v>2418</v>
      </c>
      <c r="Q425" s="33">
        <f>Ocupacao_Calendario!M425*D425*31</f>
        <v>2728</v>
      </c>
      <c r="R425" s="33">
        <f t="shared" si="2"/>
        <v>28694</v>
      </c>
      <c r="S425" s="33">
        <f>IFS(E425=2,vacation_home_main_costs!$M$2,E425=3,vacation_home_main_costs!$M$3,E425=4,vacation_home_main_costs!$M$4,E425=5,vacation_home_main_costs!$M$5,E425=6,vacation_home_main_costs!$M$6)</f>
        <v>40660</v>
      </c>
      <c r="T425" s="33">
        <f t="shared" si="24"/>
        <v>-11966</v>
      </c>
      <c r="U425" s="41" t="str">
        <f t="shared" si="4"/>
        <v>Prejuizo</v>
      </c>
    </row>
    <row r="426" ht="12.75" customHeight="1">
      <c r="A426" s="8">
        <v>1.4229356E7</v>
      </c>
      <c r="B426" s="30" t="s">
        <v>470</v>
      </c>
      <c r="C426" s="11">
        <v>169.0</v>
      </c>
      <c r="D426" s="11">
        <f t="shared" si="1"/>
        <v>135.2</v>
      </c>
      <c r="E426" s="24">
        <v>4.0</v>
      </c>
      <c r="F426" s="33">
        <f>Ocupacao_Calendario!B426*D426*31</f>
        <v>3394.872</v>
      </c>
      <c r="G426" s="33">
        <f>Ocupacao_Calendario!C426*D426*28</f>
        <v>3520.608</v>
      </c>
      <c r="H426" s="33">
        <f>Ocupacao_Calendario!D426*D426*31</f>
        <v>2724.28</v>
      </c>
      <c r="I426" s="33">
        <f>Ocupacao_Calendario!E426*D426*30</f>
        <v>2595.84</v>
      </c>
      <c r="J426" s="33">
        <f>Ocupacao_Calendario!F426*D426*31</f>
        <v>1634.568</v>
      </c>
      <c r="K426" s="33">
        <f>Ocupacao_Calendario!G426*D426*30</f>
        <v>3569.28</v>
      </c>
      <c r="L426" s="33">
        <f>Ocupacao_Calendario!H426*D426*31</f>
        <v>3939.728</v>
      </c>
      <c r="M426" s="33">
        <f>Ocupacao_Calendario!I426*D426*31</f>
        <v>3981.64</v>
      </c>
      <c r="N426" s="33">
        <f>Ocupacao_Calendario!J426*D426*30</f>
        <v>3366.48</v>
      </c>
      <c r="O426" s="33">
        <f>Ocupacao_Calendario!K426*D426*31</f>
        <v>3143.4</v>
      </c>
      <c r="P426" s="33">
        <f>Ocupacao_Calendario!L426*D426*31</f>
        <v>4107.376</v>
      </c>
      <c r="Q426" s="33">
        <f>Ocupacao_Calendario!M426*D426*31</f>
        <v>3227.224</v>
      </c>
      <c r="R426" s="33">
        <f t="shared" si="2"/>
        <v>39205.296</v>
      </c>
      <c r="S426" s="33">
        <f>IFS(E426=2,vacation_home_main_costs!$M$2,E426=3,vacation_home_main_costs!$M$3,E426=4,vacation_home_main_costs!$M$4,E426=5,vacation_home_main_costs!$M$5,E426=6,vacation_home_main_costs!$M$6)</f>
        <v>40660</v>
      </c>
      <c r="T426" s="33">
        <f t="shared" si="24"/>
        <v>-1454.704</v>
      </c>
      <c r="U426" s="41" t="str">
        <f t="shared" si="4"/>
        <v>Prejuizo</v>
      </c>
    </row>
    <row r="427" ht="12.75" customHeight="1">
      <c r="A427" s="8">
        <v>1.7847445E7</v>
      </c>
      <c r="B427" s="30" t="s">
        <v>471</v>
      </c>
      <c r="C427" s="11">
        <v>169.0</v>
      </c>
      <c r="D427" s="11">
        <f t="shared" si="1"/>
        <v>135.2</v>
      </c>
      <c r="E427" s="24">
        <v>4.0</v>
      </c>
      <c r="F427" s="33">
        <f>Ocupacao_Calendario!B427*D427*31</f>
        <v>3646.344</v>
      </c>
      <c r="G427" s="33">
        <f>Ocupacao_Calendario!C427*D427*28</f>
        <v>3104.192</v>
      </c>
      <c r="H427" s="33">
        <f>Ocupacao_Calendario!D427*D427*31</f>
        <v>1802.216</v>
      </c>
      <c r="I427" s="33">
        <f>Ocupacao_Calendario!E427*D427*30</f>
        <v>2474.16</v>
      </c>
      <c r="J427" s="33">
        <f>Ocupacao_Calendario!F427*D427*31</f>
        <v>2095.6</v>
      </c>
      <c r="K427" s="33">
        <f>Ocupacao_Calendario!G427*D427*30</f>
        <v>3772.08</v>
      </c>
      <c r="L427" s="33">
        <f>Ocupacao_Calendario!H427*D427*31</f>
        <v>3855.904</v>
      </c>
      <c r="M427" s="33">
        <f>Ocupacao_Calendario!I427*D427*31</f>
        <v>3939.728</v>
      </c>
      <c r="N427" s="33">
        <f>Ocupacao_Calendario!J427*D427*30</f>
        <v>3609.84</v>
      </c>
      <c r="O427" s="33">
        <f>Ocupacao_Calendario!K427*D427*31</f>
        <v>4149.288</v>
      </c>
      <c r="P427" s="33">
        <f>Ocupacao_Calendario!L427*D427*31</f>
        <v>3394.872</v>
      </c>
      <c r="Q427" s="33">
        <f>Ocupacao_Calendario!M427*D427*31</f>
        <v>3311.048</v>
      </c>
      <c r="R427" s="33">
        <f t="shared" si="2"/>
        <v>39155.272</v>
      </c>
      <c r="S427" s="33">
        <f>IFS(E427=2,vacation_home_main_costs!$M$2,E427=3,vacation_home_main_costs!$M$3,E427=4,vacation_home_main_costs!$M$4,E427=5,vacation_home_main_costs!$M$5,E427=6,vacation_home_main_costs!$M$6)</f>
        <v>40660</v>
      </c>
      <c r="T427" s="33">
        <f t="shared" si="24"/>
        <v>-1504.728</v>
      </c>
      <c r="U427" s="41" t="str">
        <f t="shared" si="4"/>
        <v>Prejuizo</v>
      </c>
    </row>
    <row r="428" ht="12.75" customHeight="1">
      <c r="A428" s="8">
        <v>1.8581965E7</v>
      </c>
      <c r="B428" s="30" t="s">
        <v>472</v>
      </c>
      <c r="C428" s="11">
        <v>169.0</v>
      </c>
      <c r="D428" s="11">
        <f t="shared" si="1"/>
        <v>135.2</v>
      </c>
      <c r="E428" s="24">
        <v>4.0</v>
      </c>
      <c r="F428" s="33">
        <f>Ocupacao_Calendario!B428*D428*31</f>
        <v>2766.192</v>
      </c>
      <c r="G428" s="33">
        <f>Ocupacao_Calendario!C428*D428*28</f>
        <v>2914.912</v>
      </c>
      <c r="H428" s="33">
        <f>Ocupacao_Calendario!D428*D428*31</f>
        <v>3604.432</v>
      </c>
      <c r="I428" s="33">
        <f>Ocupacao_Calendario!E428*D428*30</f>
        <v>2433.6</v>
      </c>
      <c r="J428" s="33">
        <f>Ocupacao_Calendario!F428*D428*31</f>
        <v>3269.136</v>
      </c>
      <c r="K428" s="33">
        <f>Ocupacao_Calendario!G428*D428*30</f>
        <v>3285.36</v>
      </c>
      <c r="L428" s="33">
        <f>Ocupacao_Calendario!H428*D428*31</f>
        <v>4107.376</v>
      </c>
      <c r="M428" s="33">
        <f>Ocupacao_Calendario!I428*D428*31</f>
        <v>3311.048</v>
      </c>
      <c r="N428" s="33">
        <f>Ocupacao_Calendario!J428*D428*30</f>
        <v>3528.72</v>
      </c>
      <c r="O428" s="33">
        <f>Ocupacao_Calendario!K428*D428*31</f>
        <v>4065.464</v>
      </c>
      <c r="P428" s="33">
        <f>Ocupacao_Calendario!L428*D428*31</f>
        <v>3478.696</v>
      </c>
      <c r="Q428" s="33">
        <f>Ocupacao_Calendario!M428*D428*31</f>
        <v>3143.4</v>
      </c>
      <c r="R428" s="33">
        <f t="shared" si="2"/>
        <v>39908.336</v>
      </c>
      <c r="S428" s="33">
        <f>IFS(E428=2,vacation_home_main_costs!$M$2,E428=3,vacation_home_main_costs!$M$3,E428=4,vacation_home_main_costs!$M$4,E428=5,vacation_home_main_costs!$M$5,E428=6,vacation_home_main_costs!$M$6)</f>
        <v>40660</v>
      </c>
      <c r="T428" s="33">
        <f t="shared" si="24"/>
        <v>-751.664</v>
      </c>
      <c r="U428" s="41" t="str">
        <f t="shared" si="4"/>
        <v>Prejuizo</v>
      </c>
    </row>
    <row r="429" ht="12.75" customHeight="1">
      <c r="A429" s="8">
        <v>2.102691E7</v>
      </c>
      <c r="B429" s="30" t="s">
        <v>473</v>
      </c>
      <c r="C429" s="11">
        <v>169.0</v>
      </c>
      <c r="D429" s="11">
        <f t="shared" si="1"/>
        <v>135.2</v>
      </c>
      <c r="E429" s="24">
        <v>4.0</v>
      </c>
      <c r="F429" s="33">
        <f>Ocupacao_Calendario!B429*D429*31</f>
        <v>3017.664</v>
      </c>
      <c r="G429" s="33">
        <f>Ocupacao_Calendario!C429*D429*28</f>
        <v>3634.176</v>
      </c>
      <c r="H429" s="33">
        <f>Ocupacao_Calendario!D429*D429*31</f>
        <v>2975.752</v>
      </c>
      <c r="I429" s="33">
        <f>Ocupacao_Calendario!E429*D429*30</f>
        <v>3488.16</v>
      </c>
      <c r="J429" s="33">
        <f>Ocupacao_Calendario!F429*D429*31</f>
        <v>3520.608</v>
      </c>
      <c r="K429" s="33">
        <f>Ocupacao_Calendario!G429*D429*30</f>
        <v>3609.84</v>
      </c>
      <c r="L429" s="33">
        <f>Ocupacao_Calendario!H429*D429*31</f>
        <v>3143.4</v>
      </c>
      <c r="M429" s="33">
        <f>Ocupacao_Calendario!I429*D429*31</f>
        <v>3478.696</v>
      </c>
      <c r="N429" s="33">
        <f>Ocupacao_Calendario!J429*D429*30</f>
        <v>3569.28</v>
      </c>
      <c r="O429" s="33">
        <f>Ocupacao_Calendario!K429*D429*31</f>
        <v>3813.992</v>
      </c>
      <c r="P429" s="33">
        <f>Ocupacao_Calendario!L429*D429*31</f>
        <v>3604.432</v>
      </c>
      <c r="Q429" s="33">
        <f>Ocupacao_Calendario!M429*D429*31</f>
        <v>3730.168</v>
      </c>
      <c r="R429" s="33">
        <f t="shared" si="2"/>
        <v>41586.168</v>
      </c>
      <c r="S429" s="33">
        <f>IFS(E429=2,vacation_home_main_costs!$M$2,E429=3,vacation_home_main_costs!$M$3,E429=4,vacation_home_main_costs!$M$4,E429=5,vacation_home_main_costs!$M$5,E429=6,vacation_home_main_costs!$M$6)</f>
        <v>40660</v>
      </c>
      <c r="T429" s="33">
        <f t="shared" si="24"/>
        <v>926.168</v>
      </c>
      <c r="U429" s="41" t="str">
        <f t="shared" si="4"/>
        <v>Lucro</v>
      </c>
    </row>
    <row r="430" ht="12.75" customHeight="1">
      <c r="A430" s="8">
        <v>2.1698829E7</v>
      </c>
      <c r="B430" s="30" t="s">
        <v>474</v>
      </c>
      <c r="C430" s="11">
        <v>169.0</v>
      </c>
      <c r="D430" s="11">
        <f t="shared" si="1"/>
        <v>135.2</v>
      </c>
      <c r="E430" s="24">
        <v>4.0</v>
      </c>
      <c r="F430" s="33">
        <f>Ocupacao_Calendario!B430*D430*31</f>
        <v>3311.048</v>
      </c>
      <c r="G430" s="33">
        <f>Ocupacao_Calendario!C430*D430*28</f>
        <v>2801.344</v>
      </c>
      <c r="H430" s="33">
        <f>Ocupacao_Calendario!D430*D430*31</f>
        <v>2640.456</v>
      </c>
      <c r="I430" s="33">
        <f>Ocupacao_Calendario!E430*D430*30</f>
        <v>2920.32</v>
      </c>
      <c r="J430" s="33">
        <f>Ocupacao_Calendario!F430*D430*31</f>
        <v>2095.6</v>
      </c>
      <c r="K430" s="33">
        <f>Ocupacao_Calendario!G430*D430*30</f>
        <v>3082.56</v>
      </c>
      <c r="L430" s="33">
        <f>Ocupacao_Calendario!H430*D430*31</f>
        <v>3939.728</v>
      </c>
      <c r="M430" s="33">
        <f>Ocupacao_Calendario!I430*D430*31</f>
        <v>3520.608</v>
      </c>
      <c r="N430" s="33">
        <f>Ocupacao_Calendario!J430*D430*30</f>
        <v>3488.16</v>
      </c>
      <c r="O430" s="33">
        <f>Ocupacao_Calendario!K430*D430*31</f>
        <v>3478.696</v>
      </c>
      <c r="P430" s="33">
        <f>Ocupacao_Calendario!L430*D430*31</f>
        <v>3101.488</v>
      </c>
      <c r="Q430" s="33">
        <f>Ocupacao_Calendario!M430*D430*31</f>
        <v>3269.136</v>
      </c>
      <c r="R430" s="33">
        <f t="shared" si="2"/>
        <v>37649.144</v>
      </c>
      <c r="S430" s="33">
        <f>IFS(E430=2,vacation_home_main_costs!$M$2,E430=3,vacation_home_main_costs!$M$3,E430=4,vacation_home_main_costs!$M$4,E430=5,vacation_home_main_costs!$M$5,E430=6,vacation_home_main_costs!$M$6)</f>
        <v>40660</v>
      </c>
      <c r="T430" s="33">
        <f t="shared" si="24"/>
        <v>-3010.856</v>
      </c>
      <c r="U430" s="41" t="str">
        <f t="shared" si="4"/>
        <v>Prejuizo</v>
      </c>
    </row>
    <row r="431" ht="12.75" customHeight="1">
      <c r="A431" s="8">
        <v>2.4831614E7</v>
      </c>
      <c r="B431" s="30" t="s">
        <v>475</v>
      </c>
      <c r="C431" s="11">
        <v>169.0</v>
      </c>
      <c r="D431" s="11">
        <f t="shared" si="1"/>
        <v>135.2</v>
      </c>
      <c r="E431" s="24">
        <v>4.0</v>
      </c>
      <c r="F431" s="33">
        <f>Ocupacao_Calendario!B431*D431*31</f>
        <v>3939.728</v>
      </c>
      <c r="G431" s="33">
        <f>Ocupacao_Calendario!C431*D431*28</f>
        <v>2801.344</v>
      </c>
      <c r="H431" s="33">
        <f>Ocupacao_Calendario!D431*D431*31</f>
        <v>3143.4</v>
      </c>
      <c r="I431" s="33">
        <f>Ocupacao_Calendario!E431*D431*30</f>
        <v>2190.24</v>
      </c>
      <c r="J431" s="33">
        <f>Ocupacao_Calendario!F431*D431*31</f>
        <v>2933.84</v>
      </c>
      <c r="K431" s="33">
        <f>Ocupacao_Calendario!G431*D431*30</f>
        <v>3731.52</v>
      </c>
      <c r="L431" s="33">
        <f>Ocupacao_Calendario!H431*D431*31</f>
        <v>3478.696</v>
      </c>
      <c r="M431" s="33">
        <f>Ocupacao_Calendario!I431*D431*31</f>
        <v>3646.344</v>
      </c>
      <c r="N431" s="33">
        <f>Ocupacao_Calendario!J431*D431*30</f>
        <v>3163.68</v>
      </c>
      <c r="O431" s="33">
        <f>Ocupacao_Calendario!K431*D431*31</f>
        <v>3394.872</v>
      </c>
      <c r="P431" s="33">
        <f>Ocupacao_Calendario!L431*D431*31</f>
        <v>3101.488</v>
      </c>
      <c r="Q431" s="33">
        <f>Ocupacao_Calendario!M431*D431*31</f>
        <v>3520.608</v>
      </c>
      <c r="R431" s="33">
        <f t="shared" si="2"/>
        <v>39045.76</v>
      </c>
      <c r="S431" s="33">
        <f>IFS(E431=2,vacation_home_main_costs!$M$2,E431=3,vacation_home_main_costs!$M$3,E431=4,vacation_home_main_costs!$M$4,E431=5,vacation_home_main_costs!$M$5,E431=6,vacation_home_main_costs!$M$6)</f>
        <v>40660</v>
      </c>
      <c r="T431" s="33">
        <f t="shared" si="24"/>
        <v>-1614.24</v>
      </c>
      <c r="U431" s="41" t="str">
        <f t="shared" si="4"/>
        <v>Prejuizo</v>
      </c>
    </row>
    <row r="432" ht="12.75" customHeight="1">
      <c r="A432" s="8">
        <v>9752848.0</v>
      </c>
      <c r="B432" s="30" t="s">
        <v>476</v>
      </c>
      <c r="C432" s="19">
        <v>152.96</v>
      </c>
      <c r="D432" s="11">
        <f t="shared" si="1"/>
        <v>122.368</v>
      </c>
      <c r="E432" s="24">
        <v>4.0</v>
      </c>
      <c r="F432" s="33">
        <f>Ocupacao_Calendario!B432*D432*31</f>
        <v>2503.64928</v>
      </c>
      <c r="G432" s="33">
        <f>Ocupacao_Calendario!C432*D432*28</f>
        <v>2638.25408</v>
      </c>
      <c r="H432" s="33">
        <f>Ocupacao_Calendario!D432*D432*31</f>
        <v>1820.83584</v>
      </c>
      <c r="I432" s="33">
        <f>Ocupacao_Calendario!E432*D432*30</f>
        <v>2789.9904</v>
      </c>
      <c r="J432" s="33">
        <f>Ocupacao_Calendario!F432*D432*31</f>
        <v>1669.09952</v>
      </c>
      <c r="K432" s="33">
        <f>Ocupacao_Calendario!G432*D432*30</f>
        <v>3193.8048</v>
      </c>
      <c r="L432" s="33">
        <f>Ocupacao_Calendario!H432*D432*31</f>
        <v>2882.99008</v>
      </c>
      <c r="M432" s="33">
        <f>Ocupacao_Calendario!I432*D432*31</f>
        <v>3148.52864</v>
      </c>
      <c r="N432" s="33">
        <f>Ocupacao_Calendario!J432*D432*30</f>
        <v>3230.5152</v>
      </c>
      <c r="O432" s="33">
        <f>Ocupacao_Calendario!K432*D432*31</f>
        <v>3603.7376</v>
      </c>
      <c r="P432" s="33">
        <f>Ocupacao_Calendario!L432*D432*31</f>
        <v>3565.80352</v>
      </c>
      <c r="Q432" s="33">
        <f>Ocupacao_Calendario!M432*D432*31</f>
        <v>3414.0672</v>
      </c>
      <c r="R432" s="33">
        <f t="shared" si="2"/>
        <v>34461.27616</v>
      </c>
      <c r="S432" s="33">
        <f>IFS(E432=2,vacation_home_main_costs!$M$2,E432=3,vacation_home_main_costs!$M$3,E432=4,vacation_home_main_costs!$M$4,E432=5,vacation_home_main_costs!$M$5,E432=6,vacation_home_main_costs!$M$6)</f>
        <v>40660</v>
      </c>
      <c r="T432" s="33">
        <f t="shared" si="24"/>
        <v>-6198.72384</v>
      </c>
      <c r="U432" s="41" t="str">
        <f t="shared" si="4"/>
        <v>Prejuizo</v>
      </c>
    </row>
    <row r="433" ht="12.75" customHeight="1">
      <c r="A433" s="8">
        <v>1.0072054E7</v>
      </c>
      <c r="B433" s="30" t="s">
        <v>477</v>
      </c>
      <c r="C433" s="11">
        <v>95.0</v>
      </c>
      <c r="D433" s="11">
        <f t="shared" si="1"/>
        <v>76</v>
      </c>
      <c r="E433" s="24">
        <v>3.0</v>
      </c>
      <c r="F433" s="33">
        <f>Ocupacao_Calendario!B433*D433*31</f>
        <v>2049.72</v>
      </c>
      <c r="G433" s="33">
        <f>Ocupacao_Calendario!C433*D433*28</f>
        <v>1468.32</v>
      </c>
      <c r="H433" s="33">
        <f>Ocupacao_Calendario!D433*D433*31</f>
        <v>1767</v>
      </c>
      <c r="I433" s="33">
        <f>Ocupacao_Calendario!E433*D433*30</f>
        <v>1504.8</v>
      </c>
      <c r="J433" s="33">
        <f>Ocupacao_Calendario!F433*D433*31</f>
        <v>965.96</v>
      </c>
      <c r="K433" s="33">
        <f>Ocupacao_Calendario!G433*D433*30</f>
        <v>1938</v>
      </c>
      <c r="L433" s="33">
        <f>Ocupacao_Calendario!H433*D433*31</f>
        <v>2285.32</v>
      </c>
      <c r="M433" s="33">
        <f>Ocupacao_Calendario!I433*D433*31</f>
        <v>2308.88</v>
      </c>
      <c r="N433" s="33">
        <f>Ocupacao_Calendario!J433*D433*30</f>
        <v>1801.2</v>
      </c>
      <c r="O433" s="33">
        <f>Ocupacao_Calendario!K433*D433*31</f>
        <v>2096.84</v>
      </c>
      <c r="P433" s="33">
        <f>Ocupacao_Calendario!L433*D433*31</f>
        <v>2238.2</v>
      </c>
      <c r="Q433" s="33">
        <f>Ocupacao_Calendario!M433*D433*31</f>
        <v>2308.88</v>
      </c>
      <c r="R433" s="33">
        <f t="shared" si="2"/>
        <v>22733.12</v>
      </c>
      <c r="S433" s="33">
        <f>IFS(E433=2,vacation_home_main_costs!$M$2,E433=3,vacation_home_main_costs!$M$3,E433=4,vacation_home_main_costs!$M$4,E433=5,vacation_home_main_costs!$M$5,E433=6,vacation_home_main_costs!$M$6)</f>
        <v>34800</v>
      </c>
      <c r="T433" s="33">
        <f t="shared" si="24"/>
        <v>-12066.88</v>
      </c>
      <c r="U433" s="41" t="str">
        <f t="shared" si="4"/>
        <v>Prejuizo</v>
      </c>
    </row>
    <row r="434" ht="12.75" customHeight="1">
      <c r="A434" s="8">
        <v>1.0465663E7</v>
      </c>
      <c r="B434" s="30" t="s">
        <v>478</v>
      </c>
      <c r="C434" s="11">
        <v>89.0</v>
      </c>
      <c r="D434" s="11">
        <f t="shared" si="1"/>
        <v>71.2</v>
      </c>
      <c r="E434" s="24">
        <v>3.0</v>
      </c>
      <c r="F434" s="33">
        <f>Ocupacao_Calendario!B434*D434*31</f>
        <v>1478.824</v>
      </c>
      <c r="G434" s="33">
        <f>Ocupacao_Calendario!C434*D434*28</f>
        <v>1873.984</v>
      </c>
      <c r="H434" s="33">
        <f>Ocupacao_Calendario!D434*D434*31</f>
        <v>949.096</v>
      </c>
      <c r="I434" s="33">
        <f>Ocupacao_Calendario!E434*D434*30</f>
        <v>1772.88</v>
      </c>
      <c r="J434" s="33">
        <f>Ocupacao_Calendario!F434*D434*31</f>
        <v>1721.616</v>
      </c>
      <c r="K434" s="33">
        <f>Ocupacao_Calendario!G434*D434*30</f>
        <v>2071.92</v>
      </c>
      <c r="L434" s="33">
        <f>Ocupacao_Calendario!H434*D434*31</f>
        <v>2185.128</v>
      </c>
      <c r="M434" s="33">
        <f>Ocupacao_Calendario!I434*D434*31</f>
        <v>2207.2</v>
      </c>
      <c r="N434" s="33">
        <f>Ocupacao_Calendario!J434*D434*30</f>
        <v>1666.08</v>
      </c>
      <c r="O434" s="33">
        <f>Ocupacao_Calendario!K434*D434*31</f>
        <v>1876.12</v>
      </c>
      <c r="P434" s="33">
        <f>Ocupacao_Calendario!L434*D434*31</f>
        <v>2008.552</v>
      </c>
      <c r="Q434" s="33">
        <f>Ocupacao_Calendario!M434*D434*31</f>
        <v>2185.128</v>
      </c>
      <c r="R434" s="33">
        <f t="shared" si="2"/>
        <v>21996.528</v>
      </c>
      <c r="S434" s="33">
        <f>IFS(E434=2,vacation_home_main_costs!$M$2,E434=3,vacation_home_main_costs!$M$3,E434=4,vacation_home_main_costs!$M$4,E434=5,vacation_home_main_costs!$M$5,E434=6,vacation_home_main_costs!$M$6)</f>
        <v>34800</v>
      </c>
      <c r="T434" s="33">
        <f t="shared" si="24"/>
        <v>-12803.472</v>
      </c>
      <c r="U434" s="41" t="str">
        <f t="shared" si="4"/>
        <v>Prejuizo</v>
      </c>
    </row>
    <row r="435" ht="12.75" customHeight="1">
      <c r="A435" s="8">
        <v>1.7471667E7</v>
      </c>
      <c r="B435" s="30" t="s">
        <v>479</v>
      </c>
      <c r="C435" s="11">
        <v>104.0</v>
      </c>
      <c r="D435" s="11">
        <f t="shared" si="1"/>
        <v>83.2</v>
      </c>
      <c r="E435" s="24">
        <v>4.0</v>
      </c>
      <c r="F435" s="33">
        <f>Ocupacao_Calendario!B435*D435*31</f>
        <v>1676.48</v>
      </c>
      <c r="G435" s="33">
        <f>Ocupacao_Calendario!C435*D435*28</f>
        <v>1560.832</v>
      </c>
      <c r="H435" s="33">
        <f>Ocupacao_Calendario!D435*D435*31</f>
        <v>1702.272</v>
      </c>
      <c r="I435" s="33">
        <f>Ocupacao_Calendario!E435*D435*30</f>
        <v>1946.88</v>
      </c>
      <c r="J435" s="33">
        <f>Ocupacao_Calendario!F435*D435*31</f>
        <v>1753.856</v>
      </c>
      <c r="K435" s="33">
        <f>Ocupacao_Calendario!G435*D435*30</f>
        <v>1996.8</v>
      </c>
      <c r="L435" s="33">
        <f>Ocupacao_Calendario!H435*D435*31</f>
        <v>2372.864</v>
      </c>
      <c r="M435" s="33">
        <f>Ocupacao_Calendario!I435*D435*31</f>
        <v>2011.776</v>
      </c>
      <c r="N435" s="33">
        <f>Ocupacao_Calendario!J435*D435*30</f>
        <v>2446.08</v>
      </c>
      <c r="O435" s="33">
        <f>Ocupacao_Calendario!K435*D435*31</f>
        <v>2476.032</v>
      </c>
      <c r="P435" s="33">
        <f>Ocupacao_Calendario!L435*D435*31</f>
        <v>2476.032</v>
      </c>
      <c r="Q435" s="33">
        <f>Ocupacao_Calendario!M435*D435*31</f>
        <v>2269.696</v>
      </c>
      <c r="R435" s="33">
        <f t="shared" si="2"/>
        <v>24689.6</v>
      </c>
      <c r="S435" s="33">
        <f>IFS(E435=2,vacation_home_main_costs!$M$2,E435=3,vacation_home_main_costs!$M$3,E435=4,vacation_home_main_costs!$M$4,E435=5,vacation_home_main_costs!$M$5,E435=6,vacation_home_main_costs!$M$6)</f>
        <v>40660</v>
      </c>
      <c r="T435" s="33">
        <f t="shared" si="24"/>
        <v>-15970.4</v>
      </c>
      <c r="U435" s="41" t="str">
        <f t="shared" si="4"/>
        <v>Prejuizo</v>
      </c>
    </row>
    <row r="436" ht="12.75" customHeight="1">
      <c r="A436" s="8">
        <v>2.3768843E7</v>
      </c>
      <c r="B436" s="30" t="s">
        <v>480</v>
      </c>
      <c r="C436" s="11">
        <v>130.0</v>
      </c>
      <c r="D436" s="11">
        <f t="shared" si="1"/>
        <v>104</v>
      </c>
      <c r="E436" s="24">
        <v>4.0</v>
      </c>
      <c r="F436" s="33">
        <f>Ocupacao_Calendario!B436*D436*31</f>
        <v>2546.96</v>
      </c>
      <c r="G436" s="33">
        <f>Ocupacao_Calendario!C436*D436*28</f>
        <v>2766.4</v>
      </c>
      <c r="H436" s="33">
        <f>Ocupacao_Calendario!D436*D436*31</f>
        <v>2095.6</v>
      </c>
      <c r="I436" s="33">
        <f>Ocupacao_Calendario!E436*D436*30</f>
        <v>2839.2</v>
      </c>
      <c r="J436" s="33">
        <f>Ocupacao_Calendario!F436*D436*31</f>
        <v>2579.2</v>
      </c>
      <c r="K436" s="33">
        <f>Ocupacao_Calendario!G436*D436*30</f>
        <v>2308.8</v>
      </c>
      <c r="L436" s="33">
        <f>Ocupacao_Calendario!H436*D436*31</f>
        <v>3062.8</v>
      </c>
      <c r="M436" s="33">
        <f>Ocupacao_Calendario!I436*D436*31</f>
        <v>2933.84</v>
      </c>
      <c r="N436" s="33">
        <f>Ocupacao_Calendario!J436*D436*30</f>
        <v>2308.8</v>
      </c>
      <c r="O436" s="33">
        <f>Ocupacao_Calendario!K436*D436*31</f>
        <v>2772.64</v>
      </c>
      <c r="P436" s="33">
        <f>Ocupacao_Calendario!L436*D436*31</f>
        <v>2901.6</v>
      </c>
      <c r="Q436" s="33">
        <f>Ocupacao_Calendario!M436*D436*31</f>
        <v>2772.64</v>
      </c>
      <c r="R436" s="33">
        <f t="shared" si="2"/>
        <v>31888.48</v>
      </c>
      <c r="S436" s="33">
        <f>IFS(E436=2,vacation_home_main_costs!$M$2,E436=3,vacation_home_main_costs!$M$3,E436=4,vacation_home_main_costs!$M$4,E436=5,vacation_home_main_costs!$M$5,E436=6,vacation_home_main_costs!$M$6)</f>
        <v>40660</v>
      </c>
      <c r="T436" s="33">
        <f t="shared" si="24"/>
        <v>-8771.52</v>
      </c>
      <c r="U436" s="41" t="str">
        <f t="shared" si="4"/>
        <v>Prejuizo</v>
      </c>
    </row>
    <row r="437" ht="12.75" customHeight="1">
      <c r="A437" s="8">
        <v>1.0559886E7</v>
      </c>
      <c r="B437" s="30" t="s">
        <v>481</v>
      </c>
      <c r="C437" s="11">
        <v>135.0</v>
      </c>
      <c r="D437" s="11">
        <f t="shared" si="1"/>
        <v>108</v>
      </c>
      <c r="E437" s="24">
        <v>4.0</v>
      </c>
      <c r="F437" s="33">
        <f>Ocupacao_Calendario!B437*D437*31</f>
        <v>2745.36</v>
      </c>
      <c r="G437" s="33">
        <f>Ocupacao_Calendario!C437*D437*28</f>
        <v>2237.76</v>
      </c>
      <c r="H437" s="33">
        <f>Ocupacao_Calendario!D437*D437*31</f>
        <v>2142.72</v>
      </c>
      <c r="I437" s="33">
        <f>Ocupacao_Calendario!E437*D437*30</f>
        <v>1976.4</v>
      </c>
      <c r="J437" s="33">
        <f>Ocupacao_Calendario!F437*D437*31</f>
        <v>1874.88</v>
      </c>
      <c r="K437" s="33">
        <f>Ocupacao_Calendario!G437*D437*30</f>
        <v>2203.2</v>
      </c>
      <c r="L437" s="33">
        <f>Ocupacao_Calendario!H437*D437*31</f>
        <v>2644.92</v>
      </c>
      <c r="M437" s="33">
        <f>Ocupacao_Calendario!I437*D437*31</f>
        <v>3046.68</v>
      </c>
      <c r="N437" s="33">
        <f>Ocupacao_Calendario!J437*D437*30</f>
        <v>2430</v>
      </c>
      <c r="O437" s="33">
        <f>Ocupacao_Calendario!K437*D437*31</f>
        <v>3314.52</v>
      </c>
      <c r="P437" s="33">
        <f>Ocupacao_Calendario!L437*D437*31</f>
        <v>2711.88</v>
      </c>
      <c r="Q437" s="33">
        <f>Ocupacao_Calendario!M437*D437*31</f>
        <v>3080.16</v>
      </c>
      <c r="R437" s="33">
        <f t="shared" si="2"/>
        <v>30408.48</v>
      </c>
      <c r="S437" s="33">
        <f>IFS(E437=2,vacation_home_main_costs!$M$2,E437=3,vacation_home_main_costs!$M$3,E437=4,vacation_home_main_costs!$M$4,E437=5,vacation_home_main_costs!$M$5,E437=6,vacation_home_main_costs!$M$6)</f>
        <v>40660</v>
      </c>
      <c r="T437" s="33">
        <f t="shared" si="24"/>
        <v>-10251.52</v>
      </c>
      <c r="U437" s="41" t="str">
        <f t="shared" si="4"/>
        <v>Prejuizo</v>
      </c>
    </row>
    <row r="438" ht="12.75" customHeight="1">
      <c r="A438" s="8">
        <v>1.2048256E7</v>
      </c>
      <c r="B438" s="30" t="s">
        <v>482</v>
      </c>
      <c r="C438" s="11">
        <v>112.0</v>
      </c>
      <c r="D438" s="11">
        <f t="shared" si="1"/>
        <v>89.6</v>
      </c>
      <c r="E438" s="24">
        <v>3.0</v>
      </c>
      <c r="F438" s="33">
        <f>Ocupacao_Calendario!B438*D438*31</f>
        <v>2694.272</v>
      </c>
      <c r="G438" s="33">
        <f>Ocupacao_Calendario!C438*D438*28</f>
        <v>2157.568</v>
      </c>
      <c r="H438" s="33">
        <f>Ocupacao_Calendario!D438*D438*31</f>
        <v>1805.44</v>
      </c>
      <c r="I438" s="33">
        <f>Ocupacao_Calendario!E438*D438*30</f>
        <v>1236.48</v>
      </c>
      <c r="J438" s="33">
        <f>Ocupacao_Calendario!F438*D438*31</f>
        <v>1166.592</v>
      </c>
      <c r="K438" s="33">
        <f>Ocupacao_Calendario!G438*D438*30</f>
        <v>2607.36</v>
      </c>
      <c r="L438" s="33">
        <f>Ocupacao_Calendario!H438*D438*31</f>
        <v>2027.648</v>
      </c>
      <c r="M438" s="33">
        <f>Ocupacao_Calendario!I438*D438*31</f>
        <v>2388.736</v>
      </c>
      <c r="N438" s="33">
        <f>Ocupacao_Calendario!J438*D438*30</f>
        <v>2365.44</v>
      </c>
      <c r="O438" s="33">
        <f>Ocupacao_Calendario!K438*D438*31</f>
        <v>2583.168</v>
      </c>
      <c r="P438" s="33">
        <f>Ocupacao_Calendario!L438*D438*31</f>
        <v>2055.424</v>
      </c>
      <c r="Q438" s="33">
        <f>Ocupacao_Calendario!M438*D438*31</f>
        <v>2222.08</v>
      </c>
      <c r="R438" s="33">
        <f t="shared" si="2"/>
        <v>25310.208</v>
      </c>
      <c r="S438" s="33">
        <f>IFS(E438=2,vacation_home_main_costs!$M$2,E438=3,vacation_home_main_costs!$M$3,E438=4,vacation_home_main_costs!$M$4,E438=5,vacation_home_main_costs!$M$5,E438=6,vacation_home_main_costs!$M$6)</f>
        <v>34800</v>
      </c>
      <c r="T438" s="33">
        <f t="shared" si="24"/>
        <v>-9489.792</v>
      </c>
      <c r="U438" s="41" t="str">
        <f t="shared" si="4"/>
        <v>Prejuizo</v>
      </c>
    </row>
    <row r="439" ht="12.75" customHeight="1">
      <c r="A439" s="8">
        <v>3903420.0</v>
      </c>
      <c r="B439" s="30" t="s">
        <v>483</v>
      </c>
      <c r="C439" s="11">
        <v>134.0</v>
      </c>
      <c r="D439" s="11">
        <f t="shared" si="1"/>
        <v>107.2</v>
      </c>
      <c r="E439" s="24">
        <v>3.0</v>
      </c>
      <c r="F439" s="33">
        <f>Ocupacao_Calendario!B439*D439*31</f>
        <v>3024.112</v>
      </c>
      <c r="G439" s="33">
        <f>Ocupacao_Calendario!C439*D439*28</f>
        <v>2071.104</v>
      </c>
      <c r="H439" s="33">
        <f>Ocupacao_Calendario!D439*D439*31</f>
        <v>2525.632</v>
      </c>
      <c r="I439" s="33">
        <f>Ocupacao_Calendario!E439*D439*30</f>
        <v>1575.84</v>
      </c>
      <c r="J439" s="33">
        <f>Ocupacao_Calendario!F439*D439*31</f>
        <v>2259.776</v>
      </c>
      <c r="K439" s="33">
        <f>Ocupacao_Calendario!G439*D439*30</f>
        <v>2830.08</v>
      </c>
      <c r="L439" s="33">
        <f>Ocupacao_Calendario!H439*D439*31</f>
        <v>2758.256</v>
      </c>
      <c r="M439" s="33">
        <f>Ocupacao_Calendario!I439*D439*31</f>
        <v>2492.4</v>
      </c>
      <c r="N439" s="33">
        <f>Ocupacao_Calendario!J439*D439*30</f>
        <v>2637.12</v>
      </c>
      <c r="O439" s="33">
        <f>Ocupacao_Calendario!K439*D439*31</f>
        <v>3057.344</v>
      </c>
      <c r="P439" s="33">
        <f>Ocupacao_Calendario!L439*D439*31</f>
        <v>3190.272</v>
      </c>
      <c r="Q439" s="33">
        <f>Ocupacao_Calendario!M439*D439*31</f>
        <v>3223.504</v>
      </c>
      <c r="R439" s="33">
        <f t="shared" si="2"/>
        <v>31645.44</v>
      </c>
      <c r="S439" s="33">
        <f>IFS(E439=2,vacation_home_main_costs!$M$2,E439=3,vacation_home_main_costs!$M$3,E439=4,vacation_home_main_costs!$M$4,E439=5,vacation_home_main_costs!$M$5,E439=6,vacation_home_main_costs!$M$6)</f>
        <v>34800</v>
      </c>
      <c r="T439" s="33">
        <f t="shared" si="24"/>
        <v>-3154.56</v>
      </c>
      <c r="U439" s="41" t="str">
        <f t="shared" si="4"/>
        <v>Prejuizo</v>
      </c>
    </row>
    <row r="440" ht="12.75" customHeight="1">
      <c r="A440" s="8">
        <v>1.12115E7</v>
      </c>
      <c r="B440" s="30" t="s">
        <v>484</v>
      </c>
      <c r="C440" s="11">
        <v>299.0</v>
      </c>
      <c r="D440" s="11">
        <f t="shared" si="1"/>
        <v>239.2</v>
      </c>
      <c r="E440" s="24">
        <v>8.0</v>
      </c>
      <c r="F440" s="33">
        <f>Ocupacao_Calendario!B440*D440*31</f>
        <v>7192.744</v>
      </c>
      <c r="G440" s="33">
        <f>Ocupacao_Calendario!C440*D440*28</f>
        <v>6094.816</v>
      </c>
      <c r="H440" s="33">
        <f>Ocupacao_Calendario!D440*D440*31</f>
        <v>3410.992</v>
      </c>
      <c r="I440" s="33">
        <f>Ocupacao_Calendario!E440*D440*30</f>
        <v>6027.84</v>
      </c>
      <c r="J440" s="33">
        <f>Ocupacao_Calendario!F440*D440*31</f>
        <v>5709.704</v>
      </c>
      <c r="K440" s="33">
        <f>Ocupacao_Calendario!G440*D440*30</f>
        <v>5740.8</v>
      </c>
      <c r="L440" s="33">
        <f>Ocupacao_Calendario!H440*D440*31</f>
        <v>7192.744</v>
      </c>
      <c r="M440" s="33">
        <f>Ocupacao_Calendario!I440*D440*31</f>
        <v>5116.488</v>
      </c>
      <c r="N440" s="33">
        <f>Ocupacao_Calendario!J440*D440*30</f>
        <v>5310.24</v>
      </c>
      <c r="O440" s="33">
        <f>Ocupacao_Calendario!K440*D440*31</f>
        <v>7118.592</v>
      </c>
      <c r="P440" s="33">
        <f>Ocupacao_Calendario!L440*D440*31</f>
        <v>6821.984</v>
      </c>
      <c r="Q440" s="33">
        <f>Ocupacao_Calendario!M440*D440*31</f>
        <v>6599.528</v>
      </c>
      <c r="R440" s="33">
        <f t="shared" si="2"/>
        <v>72336.472</v>
      </c>
      <c r="S440" s="37" t="str">
        <f>IFS(E440=2,vacation_home_main_costs!$M$2,E440=3,vacation_home_main_costs!$M$3,E440=4,vacation_home_main_costs!$M$4,E440=5,vacation_home_main_costs!$M$5,E440=6,vacation_home_main_costs!$M$6)</f>
        <v>#N/A</v>
      </c>
      <c r="T440" s="38" t="s">
        <v>55</v>
      </c>
      <c r="U440" s="41" t="str">
        <f t="shared" si="4"/>
        <v>Lucro</v>
      </c>
    </row>
    <row r="441" ht="12.75" customHeight="1">
      <c r="A441" s="8">
        <v>1.4760522E7</v>
      </c>
      <c r="B441" s="30" t="s">
        <v>485</v>
      </c>
      <c r="C441" s="11">
        <v>174.0</v>
      </c>
      <c r="D441" s="11">
        <f t="shared" si="1"/>
        <v>139.2</v>
      </c>
      <c r="E441" s="24">
        <v>5.0</v>
      </c>
      <c r="F441" s="33">
        <f>Ocupacao_Calendario!B441*D441*31</f>
        <v>2675.424</v>
      </c>
      <c r="G441" s="33">
        <f>Ocupacao_Calendario!C441*D441*28</f>
        <v>3196.032</v>
      </c>
      <c r="H441" s="33">
        <f>Ocupacao_Calendario!D441*D441*31</f>
        <v>3150.096</v>
      </c>
      <c r="I441" s="33">
        <f>Ocupacao_Calendario!E441*D441*30</f>
        <v>3800.16</v>
      </c>
      <c r="J441" s="33">
        <f>Ocupacao_Calendario!F441*D441*31</f>
        <v>2675.424</v>
      </c>
      <c r="K441" s="33">
        <f>Ocupacao_Calendario!G441*D441*30</f>
        <v>3549.6</v>
      </c>
      <c r="L441" s="33">
        <f>Ocupacao_Calendario!H441*D441*31</f>
        <v>4185.744</v>
      </c>
      <c r="M441" s="33">
        <f>Ocupacao_Calendario!I441*D441*31</f>
        <v>3840.528</v>
      </c>
      <c r="N441" s="33">
        <f>Ocupacao_Calendario!J441*D441*30</f>
        <v>3299.04</v>
      </c>
      <c r="O441" s="33">
        <f>Ocupacao_Calendario!K441*D441*31</f>
        <v>4315.2</v>
      </c>
      <c r="P441" s="33">
        <f>Ocupacao_Calendario!L441*D441*31</f>
        <v>3926.832</v>
      </c>
      <c r="Q441" s="33">
        <f>Ocupacao_Calendario!M441*D441*31</f>
        <v>3193.248</v>
      </c>
      <c r="R441" s="33">
        <f t="shared" si="2"/>
        <v>41807.328</v>
      </c>
      <c r="S441" s="33">
        <f>IFS(E441=2,vacation_home_main_costs!$M$2,E441=3,vacation_home_main_costs!$M$3,E441=4,vacation_home_main_costs!$M$4,E441=5,vacation_home_main_costs!$M$5,E441=6,vacation_home_main_costs!$M$6)</f>
        <v>45400</v>
      </c>
      <c r="T441" s="33">
        <f t="shared" ref="T441:T492" si="25">R441-S441</f>
        <v>-3592.672</v>
      </c>
      <c r="U441" s="41" t="str">
        <f t="shared" si="4"/>
        <v>Prejuizo</v>
      </c>
    </row>
    <row r="442" ht="12.75" customHeight="1">
      <c r="A442" s="8">
        <v>1.2666575E7</v>
      </c>
      <c r="B442" s="30" t="s">
        <v>486</v>
      </c>
      <c r="C442" s="11">
        <v>121.0</v>
      </c>
      <c r="D442" s="11">
        <f t="shared" si="1"/>
        <v>96.8</v>
      </c>
      <c r="E442" s="24">
        <v>3.0</v>
      </c>
      <c r="F442" s="33">
        <f>Ocupacao_Calendario!B442*D442*31</f>
        <v>2850.76</v>
      </c>
      <c r="G442" s="33">
        <f>Ocupacao_Calendario!C442*D442*28</f>
        <v>2629.088</v>
      </c>
      <c r="H442" s="33">
        <f>Ocupacao_Calendario!D442*D442*31</f>
        <v>2160.576</v>
      </c>
      <c r="I442" s="33">
        <f>Ocupacao_Calendario!E442*D442*30</f>
        <v>2148.96</v>
      </c>
      <c r="J442" s="33">
        <f>Ocupacao_Calendario!F442*D442*31</f>
        <v>1770.472</v>
      </c>
      <c r="K442" s="33">
        <f>Ocupacao_Calendario!G442*D442*30</f>
        <v>2555.52</v>
      </c>
      <c r="L442" s="33">
        <f>Ocupacao_Calendario!H442*D442*31</f>
        <v>2400.64</v>
      </c>
      <c r="M442" s="33">
        <f>Ocupacao_Calendario!I442*D442*31</f>
        <v>2850.76</v>
      </c>
      <c r="N442" s="33">
        <f>Ocupacao_Calendario!J442*D442*30</f>
        <v>2555.52</v>
      </c>
      <c r="O442" s="33">
        <f>Ocupacao_Calendario!K442*D442*31</f>
        <v>2670.712</v>
      </c>
      <c r="P442" s="33">
        <f>Ocupacao_Calendario!L442*D442*31</f>
        <v>2490.664</v>
      </c>
      <c r="Q442" s="33">
        <f>Ocupacao_Calendario!M442*D442*31</f>
        <v>2580.688</v>
      </c>
      <c r="R442" s="33">
        <f t="shared" si="2"/>
        <v>29664.36</v>
      </c>
      <c r="S442" s="33">
        <f>IFS(E442=2,vacation_home_main_costs!$M$2,E442=3,vacation_home_main_costs!$M$3,E442=4,vacation_home_main_costs!$M$4,E442=5,vacation_home_main_costs!$M$5,E442=6,vacation_home_main_costs!$M$6)</f>
        <v>34800</v>
      </c>
      <c r="T442" s="33">
        <f t="shared" si="25"/>
        <v>-5135.64</v>
      </c>
      <c r="U442" s="41" t="str">
        <f t="shared" si="4"/>
        <v>Prejuizo</v>
      </c>
    </row>
    <row r="443" ht="12.75" customHeight="1">
      <c r="A443" s="8">
        <v>1.2983935E7</v>
      </c>
      <c r="B443" s="30" t="s">
        <v>487</v>
      </c>
      <c r="C443" s="11">
        <v>149.0</v>
      </c>
      <c r="D443" s="11">
        <f t="shared" si="1"/>
        <v>119.2</v>
      </c>
      <c r="E443" s="24">
        <v>3.0</v>
      </c>
      <c r="F443" s="33">
        <f>Ocupacao_Calendario!B443*D443*31</f>
        <v>3621.296</v>
      </c>
      <c r="G443" s="33">
        <f>Ocupacao_Calendario!C443*D443*28</f>
        <v>2937.088</v>
      </c>
      <c r="H443" s="33">
        <f>Ocupacao_Calendario!D443*D443*31</f>
        <v>2254.072</v>
      </c>
      <c r="I443" s="33">
        <f>Ocupacao_Calendario!E443*D443*30</f>
        <v>2217.12</v>
      </c>
      <c r="J443" s="33">
        <f>Ocupacao_Calendario!F443*D443*31</f>
        <v>1478.08</v>
      </c>
      <c r="K443" s="33">
        <f>Ocupacao_Calendario!G443*D443*30</f>
        <v>3111.12</v>
      </c>
      <c r="L443" s="33">
        <f>Ocupacao_Calendario!H443*D443*31</f>
        <v>3399.584</v>
      </c>
      <c r="M443" s="33">
        <f>Ocupacao_Calendario!I443*D443*31</f>
        <v>2919.208</v>
      </c>
      <c r="N443" s="33">
        <f>Ocupacao_Calendario!J443*D443*30</f>
        <v>3540.24</v>
      </c>
      <c r="O443" s="33">
        <f>Ocupacao_Calendario!K443*D443*31</f>
        <v>3362.632</v>
      </c>
      <c r="P443" s="33">
        <f>Ocupacao_Calendario!L443*D443*31</f>
        <v>3658.248</v>
      </c>
      <c r="Q443" s="33">
        <f>Ocupacao_Calendario!M443*D443*31</f>
        <v>3473.488</v>
      </c>
      <c r="R443" s="33">
        <f t="shared" si="2"/>
        <v>35972.176</v>
      </c>
      <c r="S443" s="33">
        <f>IFS(E443=2,vacation_home_main_costs!$M$2,E443=3,vacation_home_main_costs!$M$3,E443=4,vacation_home_main_costs!$M$4,E443=5,vacation_home_main_costs!$M$5,E443=6,vacation_home_main_costs!$M$6)</f>
        <v>34800</v>
      </c>
      <c r="T443" s="33">
        <f t="shared" si="25"/>
        <v>1172.176</v>
      </c>
      <c r="U443" s="41" t="str">
        <f t="shared" si="4"/>
        <v>Lucro</v>
      </c>
    </row>
    <row r="444" ht="12.75" customHeight="1">
      <c r="A444" s="8">
        <v>1.3967851E7</v>
      </c>
      <c r="B444" s="30" t="s">
        <v>488</v>
      </c>
      <c r="C444" s="11">
        <v>170.0</v>
      </c>
      <c r="D444" s="11">
        <f t="shared" si="1"/>
        <v>136</v>
      </c>
      <c r="E444" s="24">
        <v>5.0</v>
      </c>
      <c r="F444" s="33">
        <f>Ocupacao_Calendario!B444*D444*31</f>
        <v>2656.08</v>
      </c>
      <c r="G444" s="33">
        <f>Ocupacao_Calendario!C444*D444*28</f>
        <v>3274.88</v>
      </c>
      <c r="H444" s="33">
        <f>Ocupacao_Calendario!D444*D444*31</f>
        <v>2909.04</v>
      </c>
      <c r="I444" s="33">
        <f>Ocupacao_Calendario!E444*D444*30</f>
        <v>3345.6</v>
      </c>
      <c r="J444" s="33">
        <f>Ocupacao_Calendario!F444*D444*31</f>
        <v>2782.56</v>
      </c>
      <c r="K444" s="33">
        <f>Ocupacao_Calendario!G444*D444*30</f>
        <v>3712.8</v>
      </c>
      <c r="L444" s="33">
        <f>Ocupacao_Calendario!H444*D444*31</f>
        <v>3625.76</v>
      </c>
      <c r="M444" s="33">
        <f>Ocupacao_Calendario!I444*D444*31</f>
        <v>3667.92</v>
      </c>
      <c r="N444" s="33">
        <f>Ocupacao_Calendario!J444*D444*30</f>
        <v>3427.2</v>
      </c>
      <c r="O444" s="33">
        <f>Ocupacao_Calendario!K444*D444*31</f>
        <v>4131.68</v>
      </c>
      <c r="P444" s="33">
        <f>Ocupacao_Calendario!L444*D444*31</f>
        <v>3583.6</v>
      </c>
      <c r="Q444" s="33">
        <f>Ocupacao_Calendario!M444*D444*31</f>
        <v>3330.64</v>
      </c>
      <c r="R444" s="33">
        <f t="shared" si="2"/>
        <v>40447.76</v>
      </c>
      <c r="S444" s="33">
        <f>IFS(E444=2,vacation_home_main_costs!$M$2,E444=3,vacation_home_main_costs!$M$3,E444=4,vacation_home_main_costs!$M$4,E444=5,vacation_home_main_costs!$M$5,E444=6,vacation_home_main_costs!$M$6)</f>
        <v>45400</v>
      </c>
      <c r="T444" s="33">
        <f t="shared" si="25"/>
        <v>-4952.24</v>
      </c>
      <c r="U444" s="41" t="str">
        <f t="shared" si="4"/>
        <v>Prejuizo</v>
      </c>
    </row>
    <row r="445" ht="12.75" customHeight="1">
      <c r="A445" s="8">
        <v>1.427296E7</v>
      </c>
      <c r="B445" s="30" t="s">
        <v>489</v>
      </c>
      <c r="C445" s="11">
        <v>129.0</v>
      </c>
      <c r="D445" s="11">
        <f t="shared" si="1"/>
        <v>103.2</v>
      </c>
      <c r="E445" s="24">
        <v>4.0</v>
      </c>
      <c r="F445" s="33">
        <f>Ocupacao_Calendario!B445*D445*31</f>
        <v>2143.464</v>
      </c>
      <c r="G445" s="33">
        <f>Ocupacao_Calendario!C445*D445*28</f>
        <v>2340.576</v>
      </c>
      <c r="H445" s="33">
        <f>Ocupacao_Calendario!D445*D445*31</f>
        <v>1983.504</v>
      </c>
      <c r="I445" s="33">
        <f>Ocupacao_Calendario!E445*D445*30</f>
        <v>2507.76</v>
      </c>
      <c r="J445" s="33">
        <f>Ocupacao_Calendario!F445*D445*31</f>
        <v>2079.48</v>
      </c>
      <c r="K445" s="33">
        <f>Ocupacao_Calendario!G445*D445*30</f>
        <v>2136.24</v>
      </c>
      <c r="L445" s="33">
        <f>Ocupacao_Calendario!H445*D445*31</f>
        <v>2239.44</v>
      </c>
      <c r="M445" s="33">
        <f>Ocupacao_Calendario!I445*D445*31</f>
        <v>2431.392</v>
      </c>
      <c r="N445" s="33">
        <f>Ocupacao_Calendario!J445*D445*30</f>
        <v>2972.16</v>
      </c>
      <c r="O445" s="33">
        <f>Ocupacao_Calendario!K445*D445*31</f>
        <v>2943.264</v>
      </c>
      <c r="P445" s="33">
        <f>Ocupacao_Calendario!L445*D445*31</f>
        <v>2591.352</v>
      </c>
      <c r="Q445" s="33">
        <f>Ocupacao_Calendario!M445*D445*31</f>
        <v>2623.344</v>
      </c>
      <c r="R445" s="33">
        <f t="shared" si="2"/>
        <v>28991.976</v>
      </c>
      <c r="S445" s="33">
        <f>IFS(E445=2,vacation_home_main_costs!$M$2,E445=3,vacation_home_main_costs!$M$3,E445=4,vacation_home_main_costs!$M$4,E445=5,vacation_home_main_costs!$M$5,E445=6,vacation_home_main_costs!$M$6)</f>
        <v>40660</v>
      </c>
      <c r="T445" s="33">
        <f t="shared" si="25"/>
        <v>-11668.024</v>
      </c>
      <c r="U445" s="41" t="str">
        <f t="shared" si="4"/>
        <v>Prejuizo</v>
      </c>
    </row>
    <row r="446" ht="12.75" customHeight="1">
      <c r="A446" s="8">
        <v>1.5856777E7</v>
      </c>
      <c r="B446" s="30" t="s">
        <v>490</v>
      </c>
      <c r="C446" s="11">
        <v>218.0</v>
      </c>
      <c r="D446" s="11">
        <f t="shared" si="1"/>
        <v>174.4</v>
      </c>
      <c r="E446" s="24">
        <v>5.0</v>
      </c>
      <c r="F446" s="33">
        <f>Ocupacao_Calendario!B446*D446*31</f>
        <v>4054.8</v>
      </c>
      <c r="G446" s="33">
        <f>Ocupacao_Calendario!C446*D446*28</f>
        <v>4443.712</v>
      </c>
      <c r="H446" s="33">
        <f>Ocupacao_Calendario!D446*D446*31</f>
        <v>4379.184</v>
      </c>
      <c r="I446" s="33">
        <f>Ocupacao_Calendario!E446*D446*30</f>
        <v>4185.6</v>
      </c>
      <c r="J446" s="33">
        <f>Ocupacao_Calendario!F446*D446*31</f>
        <v>3406.032</v>
      </c>
      <c r="K446" s="33">
        <f>Ocupacao_Calendario!G446*D446*30</f>
        <v>4656.48</v>
      </c>
      <c r="L446" s="33">
        <f>Ocupacao_Calendario!H446*D446*31</f>
        <v>4325.12</v>
      </c>
      <c r="M446" s="33">
        <f>Ocupacao_Calendario!I446*D446*31</f>
        <v>4325.12</v>
      </c>
      <c r="N446" s="33">
        <f>Ocupacao_Calendario!J446*D446*30</f>
        <v>4080.96</v>
      </c>
      <c r="O446" s="33">
        <f>Ocupacao_Calendario!K446*D446*31</f>
        <v>4162.928</v>
      </c>
      <c r="P446" s="33">
        <f>Ocupacao_Calendario!L446*D446*31</f>
        <v>5136.08</v>
      </c>
      <c r="Q446" s="33">
        <f>Ocupacao_Calendario!M446*D446*31</f>
        <v>3946.672</v>
      </c>
      <c r="R446" s="33">
        <f t="shared" si="2"/>
        <v>51102.688</v>
      </c>
      <c r="S446" s="33">
        <f>IFS(E446=2,vacation_home_main_costs!$M$2,E446=3,vacation_home_main_costs!$M$3,E446=4,vacation_home_main_costs!$M$4,E446=5,vacation_home_main_costs!$M$5,E446=6,vacation_home_main_costs!$M$6)</f>
        <v>45400</v>
      </c>
      <c r="T446" s="33">
        <f t="shared" si="25"/>
        <v>5702.688</v>
      </c>
      <c r="U446" s="41" t="str">
        <f t="shared" si="4"/>
        <v>Lucro</v>
      </c>
    </row>
    <row r="447" ht="12.75" customHeight="1">
      <c r="A447" s="8">
        <v>1.6367143E7</v>
      </c>
      <c r="B447" s="30" t="s">
        <v>491</v>
      </c>
      <c r="C447" s="11">
        <v>119.0</v>
      </c>
      <c r="D447" s="11">
        <f t="shared" si="1"/>
        <v>95.2</v>
      </c>
      <c r="E447" s="24">
        <v>3.0</v>
      </c>
      <c r="F447" s="33">
        <f>Ocupacao_Calendario!B447*D447*31</f>
        <v>2538.032</v>
      </c>
      <c r="G447" s="33">
        <f>Ocupacao_Calendario!C447*D447*28</f>
        <v>2105.824</v>
      </c>
      <c r="H447" s="33">
        <f>Ocupacao_Calendario!D447*D447*31</f>
        <v>1859.256</v>
      </c>
      <c r="I447" s="33">
        <f>Ocupacao_Calendario!E447*D447*30</f>
        <v>1685.04</v>
      </c>
      <c r="J447" s="33">
        <f>Ocupacao_Calendario!F447*D447*31</f>
        <v>1770.72</v>
      </c>
      <c r="K447" s="33">
        <f>Ocupacao_Calendario!G447*D447*30</f>
        <v>1913.52</v>
      </c>
      <c r="L447" s="33">
        <f>Ocupacao_Calendario!H447*D447*31</f>
        <v>2301.936</v>
      </c>
      <c r="M447" s="33">
        <f>Ocupacao_Calendario!I447*D447*31</f>
        <v>2744.616</v>
      </c>
      <c r="N447" s="33">
        <f>Ocupacao_Calendario!J447*D447*30</f>
        <v>2170.56</v>
      </c>
      <c r="O447" s="33">
        <f>Ocupacao_Calendario!K447*D447*31</f>
        <v>2862.664</v>
      </c>
      <c r="P447" s="33">
        <f>Ocupacao_Calendario!L447*D447*31</f>
        <v>2921.688</v>
      </c>
      <c r="Q447" s="33">
        <f>Ocupacao_Calendario!M447*D447*31</f>
        <v>2567.544</v>
      </c>
      <c r="R447" s="33">
        <f t="shared" si="2"/>
        <v>27441.4</v>
      </c>
      <c r="S447" s="33">
        <f>IFS(E447=2,vacation_home_main_costs!$M$2,E447=3,vacation_home_main_costs!$M$3,E447=4,vacation_home_main_costs!$M$4,E447=5,vacation_home_main_costs!$M$5,E447=6,vacation_home_main_costs!$M$6)</f>
        <v>34800</v>
      </c>
      <c r="T447" s="33">
        <f t="shared" si="25"/>
        <v>-7358.6</v>
      </c>
      <c r="U447" s="41" t="str">
        <f t="shared" si="4"/>
        <v>Prejuizo</v>
      </c>
    </row>
    <row r="448" ht="12.75" customHeight="1">
      <c r="A448" s="8">
        <v>1.8225096E7</v>
      </c>
      <c r="B448" s="30" t="s">
        <v>492</v>
      </c>
      <c r="C448" s="11">
        <v>149.0</v>
      </c>
      <c r="D448" s="11">
        <f t="shared" si="1"/>
        <v>119.2</v>
      </c>
      <c r="E448" s="24">
        <v>4.0</v>
      </c>
      <c r="F448" s="33">
        <f>Ocupacao_Calendario!B448*D448*31</f>
        <v>3621.296</v>
      </c>
      <c r="G448" s="33">
        <f>Ocupacao_Calendario!C448*D448*28</f>
        <v>3037.216</v>
      </c>
      <c r="H448" s="33">
        <f>Ocupacao_Calendario!D448*D448*31</f>
        <v>2845.304</v>
      </c>
      <c r="I448" s="33">
        <f>Ocupacao_Calendario!E448*D448*30</f>
        <v>1895.28</v>
      </c>
      <c r="J448" s="33">
        <f>Ocupacao_Calendario!F448*D448*31</f>
        <v>1625.888</v>
      </c>
      <c r="K448" s="33">
        <f>Ocupacao_Calendario!G448*D448*30</f>
        <v>2431.68</v>
      </c>
      <c r="L448" s="33">
        <f>Ocupacao_Calendario!H448*D448*31</f>
        <v>3067.016</v>
      </c>
      <c r="M448" s="33">
        <f>Ocupacao_Calendario!I448*D448*31</f>
        <v>2808.352</v>
      </c>
      <c r="N448" s="33">
        <f>Ocupacao_Calendario!J448*D448*30</f>
        <v>3325.68</v>
      </c>
      <c r="O448" s="33">
        <f>Ocupacao_Calendario!K448*D448*31</f>
        <v>3695.2</v>
      </c>
      <c r="P448" s="33">
        <f>Ocupacao_Calendario!L448*D448*31</f>
        <v>2845.304</v>
      </c>
      <c r="Q448" s="33">
        <f>Ocupacao_Calendario!M448*D448*31</f>
        <v>2660.544</v>
      </c>
      <c r="R448" s="33">
        <f t="shared" si="2"/>
        <v>33858.76</v>
      </c>
      <c r="S448" s="33">
        <f>IFS(E448=2,vacation_home_main_costs!$M$2,E448=3,vacation_home_main_costs!$M$3,E448=4,vacation_home_main_costs!$M$4,E448=5,vacation_home_main_costs!$M$5,E448=6,vacation_home_main_costs!$M$6)</f>
        <v>40660</v>
      </c>
      <c r="T448" s="33">
        <f t="shared" si="25"/>
        <v>-6801.24</v>
      </c>
      <c r="U448" s="41" t="str">
        <f t="shared" si="4"/>
        <v>Prejuizo</v>
      </c>
    </row>
    <row r="449" ht="12.75" customHeight="1">
      <c r="A449" s="8">
        <v>1.8709696E7</v>
      </c>
      <c r="B449" s="30" t="s">
        <v>493</v>
      </c>
      <c r="C449" s="11">
        <v>189.0</v>
      </c>
      <c r="D449" s="11">
        <f t="shared" si="1"/>
        <v>151.2</v>
      </c>
      <c r="E449" s="24">
        <v>5.0</v>
      </c>
      <c r="F449" s="33">
        <f>Ocupacao_Calendario!B449*D449*31</f>
        <v>3656.016</v>
      </c>
      <c r="G449" s="33">
        <f>Ocupacao_Calendario!C449*D449*28</f>
        <v>4106.592</v>
      </c>
      <c r="H449" s="33">
        <f>Ocupacao_Calendario!D449*D449*31</f>
        <v>3749.76</v>
      </c>
      <c r="I449" s="33">
        <f>Ocupacao_Calendario!E449*D449*30</f>
        <v>2404.08</v>
      </c>
      <c r="J449" s="33">
        <f>Ocupacao_Calendario!F449*D449*31</f>
        <v>2109.24</v>
      </c>
      <c r="K449" s="33">
        <f>Ocupacao_Calendario!G449*D449*30</f>
        <v>3810.24</v>
      </c>
      <c r="L449" s="33">
        <f>Ocupacao_Calendario!H449*D449*31</f>
        <v>3327.912</v>
      </c>
      <c r="M449" s="33">
        <f>Ocupacao_Calendario!I449*D449*31</f>
        <v>4077.864</v>
      </c>
      <c r="N449" s="33">
        <f>Ocupacao_Calendario!J449*D449*30</f>
        <v>4354.56</v>
      </c>
      <c r="O449" s="33">
        <f>Ocupacao_Calendario!K449*D449*31</f>
        <v>4452.84</v>
      </c>
      <c r="P449" s="33">
        <f>Ocupacao_Calendario!L449*D449*31</f>
        <v>4359.096</v>
      </c>
      <c r="Q449" s="33">
        <f>Ocupacao_Calendario!M449*D449*31</f>
        <v>3327.912</v>
      </c>
      <c r="R449" s="33">
        <f t="shared" si="2"/>
        <v>43736.112</v>
      </c>
      <c r="S449" s="33">
        <f>IFS(E449=2,vacation_home_main_costs!$M$2,E449=3,vacation_home_main_costs!$M$3,E449=4,vacation_home_main_costs!$M$4,E449=5,vacation_home_main_costs!$M$5,E449=6,vacation_home_main_costs!$M$6)</f>
        <v>45400</v>
      </c>
      <c r="T449" s="33">
        <f t="shared" si="25"/>
        <v>-1663.888</v>
      </c>
      <c r="U449" s="41" t="str">
        <f t="shared" si="4"/>
        <v>Prejuizo</v>
      </c>
    </row>
    <row r="450" ht="12.75" customHeight="1">
      <c r="A450" s="8">
        <v>1.9287463E7</v>
      </c>
      <c r="B450" s="30" t="s">
        <v>494</v>
      </c>
      <c r="C450" s="11">
        <v>216.0</v>
      </c>
      <c r="D450" s="11">
        <f t="shared" si="1"/>
        <v>172.8</v>
      </c>
      <c r="E450" s="24">
        <v>6.0</v>
      </c>
      <c r="F450" s="33">
        <f>Ocupacao_Calendario!B450*D450*31</f>
        <v>4231.872</v>
      </c>
      <c r="G450" s="33">
        <f>Ocupacao_Calendario!C450*D450*28</f>
        <v>4838.4</v>
      </c>
      <c r="H450" s="33">
        <f>Ocupacao_Calendario!D450*D450*31</f>
        <v>4499.712</v>
      </c>
      <c r="I450" s="33">
        <f>Ocupacao_Calendario!E450*D450*30</f>
        <v>4510.08</v>
      </c>
      <c r="J450" s="33">
        <f>Ocupacao_Calendario!F450*D450*31</f>
        <v>3589.056</v>
      </c>
      <c r="K450" s="33">
        <f>Ocupacao_Calendario!G450*D450*30</f>
        <v>3369.6</v>
      </c>
      <c r="L450" s="33">
        <f>Ocupacao_Calendario!H450*D450*31</f>
        <v>4981.824</v>
      </c>
      <c r="M450" s="33">
        <f>Ocupacao_Calendario!I450*D450*31</f>
        <v>4553.28</v>
      </c>
      <c r="N450" s="33">
        <f>Ocupacao_Calendario!J450*D450*30</f>
        <v>4043.52</v>
      </c>
      <c r="O450" s="33">
        <f>Ocupacao_Calendario!K450*D450*31</f>
        <v>4767.552</v>
      </c>
      <c r="P450" s="33">
        <f>Ocupacao_Calendario!L450*D450*31</f>
        <v>4071.168</v>
      </c>
      <c r="Q450" s="33">
        <f>Ocupacao_Calendario!M450*D450*31</f>
        <v>3856.896</v>
      </c>
      <c r="R450" s="33">
        <f t="shared" si="2"/>
        <v>51312.96</v>
      </c>
      <c r="S450" s="33">
        <f>IFS(E450=2,vacation_home_main_costs!$M$2,E450=3,vacation_home_main_costs!$M$3,E450=4,vacation_home_main_costs!$M$4,E450=5,vacation_home_main_costs!$M$5,E450=6,vacation_home_main_costs!$M$6)</f>
        <v>51900</v>
      </c>
      <c r="T450" s="33">
        <f t="shared" si="25"/>
        <v>-587.04</v>
      </c>
      <c r="U450" s="41" t="str">
        <f t="shared" si="4"/>
        <v>Prejuizo</v>
      </c>
    </row>
    <row r="451" ht="12.75" customHeight="1">
      <c r="A451" s="8">
        <v>2.0395556E7</v>
      </c>
      <c r="B451" s="30" t="s">
        <v>495</v>
      </c>
      <c r="C451" s="11">
        <v>125.0</v>
      </c>
      <c r="D451" s="11">
        <f t="shared" si="1"/>
        <v>100</v>
      </c>
      <c r="E451" s="24">
        <v>4.0</v>
      </c>
      <c r="F451" s="33">
        <f>Ocupacao_Calendario!B451*D451*31</f>
        <v>2108</v>
      </c>
      <c r="G451" s="33">
        <f>Ocupacao_Calendario!C451*D451*28</f>
        <v>2464</v>
      </c>
      <c r="H451" s="33">
        <f>Ocupacao_Calendario!D451*D451*31</f>
        <v>2542</v>
      </c>
      <c r="I451" s="33">
        <f>Ocupacao_Calendario!E451*D451*30</f>
        <v>2040</v>
      </c>
      <c r="J451" s="33">
        <f>Ocupacao_Calendario!F451*D451*31</f>
        <v>2418</v>
      </c>
      <c r="K451" s="33">
        <f>Ocupacao_Calendario!G451*D451*30</f>
        <v>2220</v>
      </c>
      <c r="L451" s="33">
        <f>Ocupacao_Calendario!H451*D451*31</f>
        <v>2232</v>
      </c>
      <c r="M451" s="33">
        <f>Ocupacao_Calendario!I451*D451*31</f>
        <v>2294</v>
      </c>
      <c r="N451" s="33">
        <f>Ocupacao_Calendario!J451*D451*30</f>
        <v>2520</v>
      </c>
      <c r="O451" s="33">
        <f>Ocupacao_Calendario!K451*D451*31</f>
        <v>3038</v>
      </c>
      <c r="P451" s="33">
        <f>Ocupacao_Calendario!L451*D451*31</f>
        <v>2604</v>
      </c>
      <c r="Q451" s="33">
        <f>Ocupacao_Calendario!M451*D451*31</f>
        <v>2697</v>
      </c>
      <c r="R451" s="33">
        <f t="shared" si="2"/>
        <v>29177</v>
      </c>
      <c r="S451" s="33">
        <f>IFS(E451=2,vacation_home_main_costs!$M$2,E451=3,vacation_home_main_costs!$M$3,E451=4,vacation_home_main_costs!$M$4,E451=5,vacation_home_main_costs!$M$5,E451=6,vacation_home_main_costs!$M$6)</f>
        <v>40660</v>
      </c>
      <c r="T451" s="33">
        <f t="shared" si="25"/>
        <v>-11483</v>
      </c>
      <c r="U451" s="41" t="str">
        <f t="shared" si="4"/>
        <v>Prejuizo</v>
      </c>
    </row>
    <row r="452" ht="12.75" customHeight="1">
      <c r="A452" s="8">
        <v>2.1028983E7</v>
      </c>
      <c r="B452" s="30" t="s">
        <v>496</v>
      </c>
      <c r="C452" s="11">
        <v>110.0</v>
      </c>
      <c r="D452" s="11">
        <f t="shared" si="1"/>
        <v>88</v>
      </c>
      <c r="E452" s="24">
        <v>3.0</v>
      </c>
      <c r="F452" s="33">
        <f>Ocupacao_Calendario!B452*D452*31</f>
        <v>1964.16</v>
      </c>
      <c r="G452" s="33">
        <f>Ocupacao_Calendario!C452*D452*28</f>
        <v>1798.72</v>
      </c>
      <c r="H452" s="33">
        <f>Ocupacao_Calendario!D452*D452*31</f>
        <v>1500.4</v>
      </c>
      <c r="I452" s="33">
        <f>Ocupacao_Calendario!E452*D452*30</f>
        <v>1768.8</v>
      </c>
      <c r="J452" s="33">
        <f>Ocupacao_Calendario!F452*D452*31</f>
        <v>1664.08</v>
      </c>
      <c r="K452" s="33">
        <f>Ocupacao_Calendario!G452*D452*30</f>
        <v>2217.6</v>
      </c>
      <c r="L452" s="33">
        <f>Ocupacao_Calendario!H452*D452*31</f>
        <v>2618.88</v>
      </c>
      <c r="M452" s="33">
        <f>Ocupacao_Calendario!I452*D452*31</f>
        <v>2073.28</v>
      </c>
      <c r="N452" s="33">
        <f>Ocupacao_Calendario!J452*D452*30</f>
        <v>2164.8</v>
      </c>
      <c r="O452" s="33">
        <f>Ocupacao_Calendario!K452*D452*31</f>
        <v>2455.2</v>
      </c>
      <c r="P452" s="33">
        <f>Ocupacao_Calendario!L452*D452*31</f>
        <v>2373.36</v>
      </c>
      <c r="Q452" s="33">
        <f>Ocupacao_Calendario!M452*D452*31</f>
        <v>2564.32</v>
      </c>
      <c r="R452" s="33">
        <f t="shared" si="2"/>
        <v>25163.6</v>
      </c>
      <c r="S452" s="33">
        <f>IFS(E452=2,vacation_home_main_costs!$M$2,E452=3,vacation_home_main_costs!$M$3,E452=4,vacation_home_main_costs!$M$4,E452=5,vacation_home_main_costs!$M$5,E452=6,vacation_home_main_costs!$M$6)</f>
        <v>34800</v>
      </c>
      <c r="T452" s="33">
        <f t="shared" si="25"/>
        <v>-9636.4</v>
      </c>
      <c r="U452" s="41" t="str">
        <f t="shared" si="4"/>
        <v>Prejuizo</v>
      </c>
    </row>
    <row r="453" ht="12.75" customHeight="1">
      <c r="A453" s="8">
        <v>2.2024091E7</v>
      </c>
      <c r="B453" s="30" t="s">
        <v>497</v>
      </c>
      <c r="C453" s="11">
        <v>99.0</v>
      </c>
      <c r="D453" s="11">
        <f t="shared" si="1"/>
        <v>79.2</v>
      </c>
      <c r="E453" s="24">
        <v>4.0</v>
      </c>
      <c r="F453" s="33">
        <f>Ocupacao_Calendario!B453*D453*31</f>
        <v>1767.744</v>
      </c>
      <c r="G453" s="33">
        <f>Ocupacao_Calendario!C453*D453*28</f>
        <v>1796.256</v>
      </c>
      <c r="H453" s="33">
        <f>Ocupacao_Calendario!D453*D453*31</f>
        <v>1497.672</v>
      </c>
      <c r="I453" s="33">
        <f>Ocupacao_Calendario!E453*D453*30</f>
        <v>1663.2</v>
      </c>
      <c r="J453" s="33">
        <f>Ocupacao_Calendario!F453*D453*31</f>
        <v>2062.368</v>
      </c>
      <c r="K453" s="33">
        <f>Ocupacao_Calendario!G453*D453*30</f>
        <v>2304.72</v>
      </c>
      <c r="L453" s="33">
        <f>Ocupacao_Calendario!H453*D453*31</f>
        <v>1939.608</v>
      </c>
      <c r="M453" s="33">
        <f>Ocupacao_Calendario!I453*D453*31</f>
        <v>1694.088</v>
      </c>
      <c r="N453" s="33">
        <f>Ocupacao_Calendario!J453*D453*30</f>
        <v>1948.32</v>
      </c>
      <c r="O453" s="33">
        <f>Ocupacao_Calendario!K453*D453*31</f>
        <v>2356.992</v>
      </c>
      <c r="P453" s="33">
        <f>Ocupacao_Calendario!L453*D453*31</f>
        <v>1964.16</v>
      </c>
      <c r="Q453" s="33">
        <f>Ocupacao_Calendario!M453*D453*31</f>
        <v>1841.4</v>
      </c>
      <c r="R453" s="33">
        <f t="shared" si="2"/>
        <v>22836.528</v>
      </c>
      <c r="S453" s="33">
        <f>IFS(E453=2,vacation_home_main_costs!$M$2,E453=3,vacation_home_main_costs!$M$3,E453=4,vacation_home_main_costs!$M$4,E453=5,vacation_home_main_costs!$M$5,E453=6,vacation_home_main_costs!$M$6)</f>
        <v>40660</v>
      </c>
      <c r="T453" s="33">
        <f t="shared" si="25"/>
        <v>-17823.472</v>
      </c>
      <c r="U453" s="41" t="str">
        <f t="shared" si="4"/>
        <v>Prejuizo</v>
      </c>
    </row>
    <row r="454" ht="12.75" customHeight="1">
      <c r="A454" s="8">
        <v>2.227291E7</v>
      </c>
      <c r="B454" s="30" t="s">
        <v>498</v>
      </c>
      <c r="C454" s="11">
        <v>269.0</v>
      </c>
      <c r="D454" s="11">
        <f t="shared" si="1"/>
        <v>215.2</v>
      </c>
      <c r="E454" s="24">
        <v>5.0</v>
      </c>
      <c r="F454" s="33">
        <f>Ocupacao_Calendario!B454*D454*31</f>
        <v>5537.096</v>
      </c>
      <c r="G454" s="33">
        <f>Ocupacao_Calendario!C454*D454*28</f>
        <v>5483.296</v>
      </c>
      <c r="H454" s="33">
        <f>Ocupacao_Calendario!D454*D454*31</f>
        <v>4536.416</v>
      </c>
      <c r="I454" s="33">
        <f>Ocupacao_Calendario!E454*D454*30</f>
        <v>5745.84</v>
      </c>
      <c r="J454" s="33">
        <f>Ocupacao_Calendario!F454*D454*31</f>
        <v>4803.264</v>
      </c>
      <c r="K454" s="33">
        <f>Ocupacao_Calendario!G454*D454*30</f>
        <v>6456</v>
      </c>
      <c r="L454" s="33">
        <f>Ocupacao_Calendario!H454*D454*31</f>
        <v>6137.504</v>
      </c>
      <c r="M454" s="33">
        <f>Ocupacao_Calendario!I454*D454*31</f>
        <v>5937.368</v>
      </c>
      <c r="N454" s="33">
        <f>Ocupacao_Calendario!J454*D454*30</f>
        <v>5487.6</v>
      </c>
      <c r="O454" s="33">
        <f>Ocupacao_Calendario!K454*D454*31</f>
        <v>6537.776</v>
      </c>
      <c r="P454" s="33">
        <f>Ocupacao_Calendario!L454*D454*31</f>
        <v>6004.08</v>
      </c>
      <c r="Q454" s="33">
        <f>Ocupacao_Calendario!M454*D454*31</f>
        <v>6070.792</v>
      </c>
      <c r="R454" s="33">
        <f t="shared" si="2"/>
        <v>68737.032</v>
      </c>
      <c r="S454" s="33">
        <f>IFS(E454=2,vacation_home_main_costs!$M$2,E454=3,vacation_home_main_costs!$M$3,E454=4,vacation_home_main_costs!$M$4,E454=5,vacation_home_main_costs!$M$5,E454=6,vacation_home_main_costs!$M$6)</f>
        <v>45400</v>
      </c>
      <c r="T454" s="33">
        <f t="shared" si="25"/>
        <v>23337.032</v>
      </c>
      <c r="U454" s="41" t="str">
        <f t="shared" si="4"/>
        <v>Lucro</v>
      </c>
    </row>
    <row r="455" ht="12.75" customHeight="1">
      <c r="A455" s="8">
        <v>2.2358373E7</v>
      </c>
      <c r="B455" s="30" t="s">
        <v>499</v>
      </c>
      <c r="C455" s="11">
        <v>119.0</v>
      </c>
      <c r="D455" s="11">
        <f t="shared" si="1"/>
        <v>95.2</v>
      </c>
      <c r="E455" s="24">
        <v>5.0</v>
      </c>
      <c r="F455" s="33">
        <f>Ocupacao_Calendario!B455*D455*31</f>
        <v>1859.256</v>
      </c>
      <c r="G455" s="33">
        <f>Ocupacao_Calendario!C455*D455*28</f>
        <v>2292.416</v>
      </c>
      <c r="H455" s="33">
        <f>Ocupacao_Calendario!D455*D455*31</f>
        <v>2538.032</v>
      </c>
      <c r="I455" s="33">
        <f>Ocupacao_Calendario!E455*D455*30</f>
        <v>1456.56</v>
      </c>
      <c r="J455" s="33">
        <f>Ocupacao_Calendario!F455*D455*31</f>
        <v>2272.424</v>
      </c>
      <c r="K455" s="33">
        <f>Ocupacao_Calendario!G455*D455*30</f>
        <v>2827.44</v>
      </c>
      <c r="L455" s="33">
        <f>Ocupacao_Calendario!H455*D455*31</f>
        <v>2892.176</v>
      </c>
      <c r="M455" s="33">
        <f>Ocupacao_Calendario!I455*D455*31</f>
        <v>2715.104</v>
      </c>
      <c r="N455" s="33">
        <f>Ocupacao_Calendario!J455*D455*30</f>
        <v>2713.2</v>
      </c>
      <c r="O455" s="33">
        <f>Ocupacao_Calendario!K455*D455*31</f>
        <v>2626.568</v>
      </c>
      <c r="P455" s="33">
        <f>Ocupacao_Calendario!L455*D455*31</f>
        <v>2124.864</v>
      </c>
      <c r="Q455" s="33">
        <f>Ocupacao_Calendario!M455*D455*31</f>
        <v>2036.328</v>
      </c>
      <c r="R455" s="33">
        <f t="shared" si="2"/>
        <v>28354.368</v>
      </c>
      <c r="S455" s="33">
        <f>IFS(E455=2,vacation_home_main_costs!$M$2,E455=3,vacation_home_main_costs!$M$3,E455=4,vacation_home_main_costs!$M$4,E455=5,vacation_home_main_costs!$M$5,E455=6,vacation_home_main_costs!$M$6)</f>
        <v>45400</v>
      </c>
      <c r="T455" s="33">
        <f t="shared" si="25"/>
        <v>-17045.632</v>
      </c>
      <c r="U455" s="41" t="str">
        <f t="shared" si="4"/>
        <v>Prejuizo</v>
      </c>
    </row>
    <row r="456" ht="12.75" customHeight="1">
      <c r="A456" s="8">
        <v>2.2371483E7</v>
      </c>
      <c r="B456" s="30" t="s">
        <v>500</v>
      </c>
      <c r="C456" s="11">
        <v>165.0</v>
      </c>
      <c r="D456" s="11">
        <f t="shared" si="1"/>
        <v>132</v>
      </c>
      <c r="E456" s="24">
        <v>4.0</v>
      </c>
      <c r="F456" s="33">
        <f>Ocupacao_Calendario!B456*D456*31</f>
        <v>3232.68</v>
      </c>
      <c r="G456" s="33">
        <f>Ocupacao_Calendario!C456*D456*28</f>
        <v>3215.52</v>
      </c>
      <c r="H456" s="33">
        <f>Ocupacao_Calendario!D456*D456*31</f>
        <v>2946.24</v>
      </c>
      <c r="I456" s="33">
        <f>Ocupacao_Calendario!E456*D456*30</f>
        <v>2653.2</v>
      </c>
      <c r="J456" s="33">
        <f>Ocupacao_Calendario!F456*D456*31</f>
        <v>2332.44</v>
      </c>
      <c r="K456" s="33">
        <f>Ocupacao_Calendario!G456*D456*30</f>
        <v>2970</v>
      </c>
      <c r="L456" s="33">
        <f>Ocupacao_Calendario!H456*D456*31</f>
        <v>3273.6</v>
      </c>
      <c r="M456" s="33">
        <f>Ocupacao_Calendario!I456*D456*31</f>
        <v>3805.56</v>
      </c>
      <c r="N456" s="33">
        <f>Ocupacao_Calendario!J456*D456*30</f>
        <v>3682.8</v>
      </c>
      <c r="O456" s="33">
        <f>Ocupacao_Calendario!K456*D456*31</f>
        <v>3355.44</v>
      </c>
      <c r="P456" s="33">
        <f>Ocupacao_Calendario!L456*D456*31</f>
        <v>4092</v>
      </c>
      <c r="Q456" s="33">
        <f>Ocupacao_Calendario!M456*D456*31</f>
        <v>3600.96</v>
      </c>
      <c r="R456" s="33">
        <f t="shared" si="2"/>
        <v>39160.44</v>
      </c>
      <c r="S456" s="33">
        <f>IFS(E456=2,vacation_home_main_costs!$M$2,E456=3,vacation_home_main_costs!$M$3,E456=4,vacation_home_main_costs!$M$4,E456=5,vacation_home_main_costs!$M$5,E456=6,vacation_home_main_costs!$M$6)</f>
        <v>40660</v>
      </c>
      <c r="T456" s="33">
        <f t="shared" si="25"/>
        <v>-1499.56</v>
      </c>
      <c r="U456" s="41" t="str">
        <f t="shared" si="4"/>
        <v>Prejuizo</v>
      </c>
    </row>
    <row r="457" ht="12.75" customHeight="1">
      <c r="A457" s="8">
        <v>2.2960381E7</v>
      </c>
      <c r="B457" s="30" t="s">
        <v>501</v>
      </c>
      <c r="C457" s="11">
        <v>129.0</v>
      </c>
      <c r="D457" s="11">
        <f t="shared" si="1"/>
        <v>103.2</v>
      </c>
      <c r="E457" s="24">
        <v>3.0</v>
      </c>
      <c r="F457" s="33">
        <f>Ocupacao_Calendario!B457*D457*31</f>
        <v>2079.48</v>
      </c>
      <c r="G457" s="33">
        <f>Ocupacao_Calendario!C457*D457*28</f>
        <v>2196.096</v>
      </c>
      <c r="H457" s="33">
        <f>Ocupacao_Calendario!D457*D457*31</f>
        <v>2207.448</v>
      </c>
      <c r="I457" s="33">
        <f>Ocupacao_Calendario!E457*D457*30</f>
        <v>1702.8</v>
      </c>
      <c r="J457" s="33">
        <f>Ocupacao_Calendario!F457*D457*31</f>
        <v>1695.576</v>
      </c>
      <c r="K457" s="33">
        <f>Ocupacao_Calendario!G457*D457*30</f>
        <v>3034.08</v>
      </c>
      <c r="L457" s="33">
        <f>Ocupacao_Calendario!H457*D457*31</f>
        <v>2943.264</v>
      </c>
      <c r="M457" s="33">
        <f>Ocupacao_Calendario!I457*D457*31</f>
        <v>3167.208</v>
      </c>
      <c r="N457" s="33">
        <f>Ocupacao_Calendario!J457*D457*30</f>
        <v>2507.76</v>
      </c>
      <c r="O457" s="33">
        <f>Ocupacao_Calendario!K457*D457*31</f>
        <v>3071.232</v>
      </c>
      <c r="P457" s="33">
        <f>Ocupacao_Calendario!L457*D457*31</f>
        <v>2751.312</v>
      </c>
      <c r="Q457" s="33">
        <f>Ocupacao_Calendario!M457*D457*31</f>
        <v>2623.344</v>
      </c>
      <c r="R457" s="33">
        <f t="shared" si="2"/>
        <v>29979.6</v>
      </c>
      <c r="S457" s="33">
        <f>IFS(E457=2,vacation_home_main_costs!$M$2,E457=3,vacation_home_main_costs!$M$3,E457=4,vacation_home_main_costs!$M$4,E457=5,vacation_home_main_costs!$M$5,E457=6,vacation_home_main_costs!$M$6)</f>
        <v>34800</v>
      </c>
      <c r="T457" s="33">
        <f t="shared" si="25"/>
        <v>-4820.4</v>
      </c>
      <c r="U457" s="41" t="str">
        <f t="shared" si="4"/>
        <v>Prejuizo</v>
      </c>
    </row>
    <row r="458" ht="12.75" customHeight="1">
      <c r="A458" s="8">
        <v>1.2915421E7</v>
      </c>
      <c r="B458" s="30" t="s">
        <v>502</v>
      </c>
      <c r="C458" s="11">
        <v>156.0</v>
      </c>
      <c r="D458" s="11">
        <f t="shared" si="1"/>
        <v>124.8</v>
      </c>
      <c r="E458" s="24">
        <v>4.0</v>
      </c>
      <c r="F458" s="33">
        <f>Ocupacao_Calendario!B458*D458*31</f>
        <v>3133.728</v>
      </c>
      <c r="G458" s="33">
        <f>Ocupacao_Calendario!C458*D458*28</f>
        <v>3424.512</v>
      </c>
      <c r="H458" s="33">
        <f>Ocupacao_Calendario!D458*D458*31</f>
        <v>2321.28</v>
      </c>
      <c r="I458" s="33">
        <f>Ocupacao_Calendario!E458*D458*30</f>
        <v>3369.6</v>
      </c>
      <c r="J458" s="33">
        <f>Ocupacao_Calendario!F458*D458*31</f>
        <v>2127.84</v>
      </c>
      <c r="K458" s="33">
        <f>Ocupacao_Calendario!G458*D458*30</f>
        <v>3706.56</v>
      </c>
      <c r="L458" s="33">
        <f>Ocupacao_Calendario!H458*D458*31</f>
        <v>3559.296</v>
      </c>
      <c r="M458" s="33">
        <f>Ocupacao_Calendario!I458*D458*31</f>
        <v>3172.416</v>
      </c>
      <c r="N458" s="33">
        <f>Ocupacao_Calendario!J458*D458*30</f>
        <v>2920.32</v>
      </c>
      <c r="O458" s="33">
        <f>Ocupacao_Calendario!K458*D458*31</f>
        <v>3327.168</v>
      </c>
      <c r="P458" s="33">
        <f>Ocupacao_Calendario!L458*D458*31</f>
        <v>2940.288</v>
      </c>
      <c r="Q458" s="33">
        <f>Ocupacao_Calendario!M458*D458*31</f>
        <v>3559.296</v>
      </c>
      <c r="R458" s="33">
        <f t="shared" si="2"/>
        <v>37562.304</v>
      </c>
      <c r="S458" s="33">
        <f>IFS(E458=2,vacation_home_main_costs!$M$2,E458=3,vacation_home_main_costs!$M$3,E458=4,vacation_home_main_costs!$M$4,E458=5,vacation_home_main_costs!$M$5,E458=6,vacation_home_main_costs!$M$6)</f>
        <v>40660</v>
      </c>
      <c r="T458" s="33">
        <f t="shared" si="25"/>
        <v>-3097.696</v>
      </c>
      <c r="U458" s="41" t="str">
        <f t="shared" si="4"/>
        <v>Prejuizo</v>
      </c>
    </row>
    <row r="459" ht="12.75" customHeight="1">
      <c r="A459" s="8">
        <v>2.2050349E7</v>
      </c>
      <c r="B459" s="30" t="s">
        <v>503</v>
      </c>
      <c r="C459" s="11">
        <v>109.0</v>
      </c>
      <c r="D459" s="11">
        <f t="shared" si="1"/>
        <v>87.2</v>
      </c>
      <c r="E459" s="24">
        <v>2.0</v>
      </c>
      <c r="F459" s="33">
        <f>Ocupacao_Calendario!B459*D459*31</f>
        <v>2568.04</v>
      </c>
      <c r="G459" s="33">
        <f>Ocupacao_Calendario!C459*D459*28</f>
        <v>1709.12</v>
      </c>
      <c r="H459" s="33">
        <f>Ocupacao_Calendario!D459*D459*31</f>
        <v>1865.208</v>
      </c>
      <c r="I459" s="33">
        <f>Ocupacao_Calendario!E459*D459*30</f>
        <v>1517.28</v>
      </c>
      <c r="J459" s="33">
        <f>Ocupacao_Calendario!F459*D459*31</f>
        <v>1324.568</v>
      </c>
      <c r="K459" s="33">
        <f>Ocupacao_Calendario!G459*D459*30</f>
        <v>2171.28</v>
      </c>
      <c r="L459" s="33">
        <f>Ocupacao_Calendario!H459*D459*31</f>
        <v>2541.008</v>
      </c>
      <c r="M459" s="33">
        <f>Ocupacao_Calendario!I459*D459*31</f>
        <v>2486.944</v>
      </c>
      <c r="N459" s="33">
        <f>Ocupacao_Calendario!J459*D459*30</f>
        <v>2118.96</v>
      </c>
      <c r="O459" s="33">
        <f>Ocupacao_Calendario!K459*D459*31</f>
        <v>2000.368</v>
      </c>
      <c r="P459" s="33">
        <f>Ocupacao_Calendario!L459*D459*31</f>
        <v>1973.336</v>
      </c>
      <c r="Q459" s="33">
        <f>Ocupacao_Calendario!M459*D459*31</f>
        <v>2027.4</v>
      </c>
      <c r="R459" s="33">
        <f t="shared" si="2"/>
        <v>24303.512</v>
      </c>
      <c r="S459" s="33">
        <f>IFS(E459=2,vacation_home_main_costs!$M$2,E459=3,vacation_home_main_costs!$M$3,E459=4,vacation_home_main_costs!$M$4,E459=5,vacation_home_main_costs!$M$5,E459=6,vacation_home_main_costs!$M$6)</f>
        <v>31100</v>
      </c>
      <c r="T459" s="33">
        <f t="shared" si="25"/>
        <v>-6796.488</v>
      </c>
      <c r="U459" s="41" t="str">
        <f t="shared" si="4"/>
        <v>Prejuizo</v>
      </c>
    </row>
    <row r="460" ht="12.75" customHeight="1">
      <c r="A460" s="8">
        <v>2.2842354E7</v>
      </c>
      <c r="B460" s="30" t="s">
        <v>504</v>
      </c>
      <c r="C460" s="11">
        <v>99.0</v>
      </c>
      <c r="D460" s="11">
        <f t="shared" si="1"/>
        <v>79.2</v>
      </c>
      <c r="E460" s="24">
        <v>4.0</v>
      </c>
      <c r="F460" s="33">
        <f>Ocupacao_Calendario!B460*D460*31</f>
        <v>1595.88</v>
      </c>
      <c r="G460" s="33">
        <f>Ocupacao_Calendario!C460*D460*28</f>
        <v>1862.784</v>
      </c>
      <c r="H460" s="33">
        <f>Ocupacao_Calendario!D460*D460*31</f>
        <v>1497.672</v>
      </c>
      <c r="I460" s="33">
        <f>Ocupacao_Calendario!E460*D460*30</f>
        <v>1829.52</v>
      </c>
      <c r="J460" s="33">
        <f>Ocupacao_Calendario!F460*D460*31</f>
        <v>957.528</v>
      </c>
      <c r="K460" s="33">
        <f>Ocupacao_Calendario!G460*D460*30</f>
        <v>1544.4</v>
      </c>
      <c r="L460" s="33">
        <f>Ocupacao_Calendario!H460*D460*31</f>
        <v>1964.16</v>
      </c>
      <c r="M460" s="33">
        <f>Ocupacao_Calendario!I460*D460*31</f>
        <v>1915.056</v>
      </c>
      <c r="N460" s="33">
        <f>Ocupacao_Calendario!J460*D460*30</f>
        <v>2162.16</v>
      </c>
      <c r="O460" s="33">
        <f>Ocupacao_Calendario!K460*D460*31</f>
        <v>2430.648</v>
      </c>
      <c r="P460" s="33">
        <f>Ocupacao_Calendario!L460*D460*31</f>
        <v>1816.848</v>
      </c>
      <c r="Q460" s="33">
        <f>Ocupacao_Calendario!M460*D460*31</f>
        <v>1743.192</v>
      </c>
      <c r="R460" s="33">
        <f t="shared" si="2"/>
        <v>21319.848</v>
      </c>
      <c r="S460" s="33">
        <f>IFS(E460=2,vacation_home_main_costs!$M$2,E460=3,vacation_home_main_costs!$M$3,E460=4,vacation_home_main_costs!$M$4,E460=5,vacation_home_main_costs!$M$5,E460=6,vacation_home_main_costs!$M$6)</f>
        <v>40660</v>
      </c>
      <c r="T460" s="33">
        <f t="shared" si="25"/>
        <v>-19340.152</v>
      </c>
      <c r="U460" s="41" t="str">
        <f t="shared" si="4"/>
        <v>Prejuizo</v>
      </c>
    </row>
    <row r="461" ht="12.75" customHeight="1">
      <c r="A461" s="8">
        <v>1.295325E7</v>
      </c>
      <c r="B461" s="30" t="s">
        <v>505</v>
      </c>
      <c r="C461" s="11">
        <v>78.0</v>
      </c>
      <c r="D461" s="11">
        <f t="shared" si="1"/>
        <v>62.4</v>
      </c>
      <c r="E461" s="24">
        <v>3.0</v>
      </c>
      <c r="F461" s="33">
        <f>Ocupacao_Calendario!B461*D461*31</f>
        <v>1857.024</v>
      </c>
      <c r="G461" s="33">
        <f>Ocupacao_Calendario!C461*D461*28</f>
        <v>1729.728</v>
      </c>
      <c r="H461" s="33">
        <f>Ocupacao_Calendario!D461*D461*31</f>
        <v>1218.672</v>
      </c>
      <c r="I461" s="33">
        <f>Ocupacao_Calendario!E461*D461*30</f>
        <v>1628.64</v>
      </c>
      <c r="J461" s="33">
        <f>Ocupacao_Calendario!F461*D461*31</f>
        <v>1334.736</v>
      </c>
      <c r="K461" s="33">
        <f>Ocupacao_Calendario!G461*D461*30</f>
        <v>1553.76</v>
      </c>
      <c r="L461" s="33">
        <f>Ocupacao_Calendario!H461*D461*31</f>
        <v>1566.864</v>
      </c>
      <c r="M461" s="33">
        <f>Ocupacao_Calendario!I461*D461*31</f>
        <v>1895.712</v>
      </c>
      <c r="N461" s="33">
        <f>Ocupacao_Calendario!J461*D461*30</f>
        <v>1628.64</v>
      </c>
      <c r="O461" s="33">
        <f>Ocupacao_Calendario!K461*D461*31</f>
        <v>1721.616</v>
      </c>
      <c r="P461" s="33">
        <f>Ocupacao_Calendario!L461*D461*31</f>
        <v>1915.056</v>
      </c>
      <c r="Q461" s="33">
        <f>Ocupacao_Calendario!M461*D461*31</f>
        <v>1605.552</v>
      </c>
      <c r="R461" s="33">
        <f t="shared" si="2"/>
        <v>19656</v>
      </c>
      <c r="S461" s="33">
        <f>IFS(E461=2,vacation_home_main_costs!$M$2,E461=3,vacation_home_main_costs!$M$3,E461=4,vacation_home_main_costs!$M$4,E461=5,vacation_home_main_costs!$M$5,E461=6,vacation_home_main_costs!$M$6)</f>
        <v>34800</v>
      </c>
      <c r="T461" s="33">
        <f t="shared" si="25"/>
        <v>-15144</v>
      </c>
      <c r="U461" s="41" t="str">
        <f t="shared" si="4"/>
        <v>Prejuizo</v>
      </c>
    </row>
    <row r="462" ht="12.75" customHeight="1">
      <c r="A462" s="8">
        <v>1.7497008E7</v>
      </c>
      <c r="B462" s="30" t="s">
        <v>506</v>
      </c>
      <c r="C462" s="11">
        <v>149.0</v>
      </c>
      <c r="D462" s="11">
        <f t="shared" si="1"/>
        <v>119.2</v>
      </c>
      <c r="E462" s="24">
        <v>4.0</v>
      </c>
      <c r="F462" s="33">
        <f>Ocupacao_Calendario!B462*D462*31</f>
        <v>3030.064</v>
      </c>
      <c r="G462" s="33">
        <f>Ocupacao_Calendario!C462*D462*28</f>
        <v>2536.576</v>
      </c>
      <c r="H462" s="33">
        <f>Ocupacao_Calendario!D462*D462*31</f>
        <v>2327.976</v>
      </c>
      <c r="I462" s="33">
        <f>Ocupacao_Calendario!E462*D462*30</f>
        <v>1716.48</v>
      </c>
      <c r="J462" s="33">
        <f>Ocupacao_Calendario!F462*D462*31</f>
        <v>2291.024</v>
      </c>
      <c r="K462" s="33">
        <f>Ocupacao_Calendario!G462*D462*30</f>
        <v>2968.08</v>
      </c>
      <c r="L462" s="33">
        <f>Ocupacao_Calendario!H462*D462*31</f>
        <v>3584.344</v>
      </c>
      <c r="M462" s="33">
        <f>Ocupacao_Calendario!I462*D462*31</f>
        <v>3251.776</v>
      </c>
      <c r="N462" s="33">
        <f>Ocupacao_Calendario!J462*D462*30</f>
        <v>2610.48</v>
      </c>
      <c r="O462" s="33">
        <f>Ocupacao_Calendario!K462*D462*31</f>
        <v>3695.2</v>
      </c>
      <c r="P462" s="33">
        <f>Ocupacao_Calendario!L462*D462*31</f>
        <v>3103.968</v>
      </c>
      <c r="Q462" s="33">
        <f>Ocupacao_Calendario!M462*D462*31</f>
        <v>2660.544</v>
      </c>
      <c r="R462" s="33">
        <f t="shared" si="2"/>
        <v>33776.512</v>
      </c>
      <c r="S462" s="33">
        <f>IFS(E462=2,vacation_home_main_costs!$M$2,E462=3,vacation_home_main_costs!$M$3,E462=4,vacation_home_main_costs!$M$4,E462=5,vacation_home_main_costs!$M$5,E462=6,vacation_home_main_costs!$M$6)</f>
        <v>40660</v>
      </c>
      <c r="T462" s="33">
        <f t="shared" si="25"/>
        <v>-6883.488</v>
      </c>
      <c r="U462" s="41" t="str">
        <f t="shared" si="4"/>
        <v>Prejuizo</v>
      </c>
    </row>
    <row r="463" ht="12.75" customHeight="1">
      <c r="A463" s="8">
        <v>1.3825734E7</v>
      </c>
      <c r="B463" s="30" t="s">
        <v>507</v>
      </c>
      <c r="C463" s="11">
        <v>170.0</v>
      </c>
      <c r="D463" s="11">
        <f t="shared" si="1"/>
        <v>136</v>
      </c>
      <c r="E463" s="24">
        <v>4.0</v>
      </c>
      <c r="F463" s="33">
        <f>Ocupacao_Calendario!B463*D463*31</f>
        <v>3414.96</v>
      </c>
      <c r="G463" s="33">
        <f>Ocupacao_Calendario!C463*D463*28</f>
        <v>2817.92</v>
      </c>
      <c r="H463" s="33">
        <f>Ocupacao_Calendario!D463*D463*31</f>
        <v>3035.52</v>
      </c>
      <c r="I463" s="33">
        <f>Ocupacao_Calendario!E463*D463*30</f>
        <v>2978.4</v>
      </c>
      <c r="J463" s="33">
        <f>Ocupacao_Calendario!F463*D463*31</f>
        <v>3288.48</v>
      </c>
      <c r="K463" s="33">
        <f>Ocupacao_Calendario!G463*D463*30</f>
        <v>4039.2</v>
      </c>
      <c r="L463" s="33">
        <f>Ocupacao_Calendario!H463*D463*31</f>
        <v>3246.32</v>
      </c>
      <c r="M463" s="33">
        <f>Ocupacao_Calendario!I463*D463*31</f>
        <v>3035.52</v>
      </c>
      <c r="N463" s="33">
        <f>Ocupacao_Calendario!J463*D463*30</f>
        <v>3508.8</v>
      </c>
      <c r="O463" s="33">
        <f>Ocupacao_Calendario!K463*D463*31</f>
        <v>3204.16</v>
      </c>
      <c r="P463" s="33">
        <f>Ocupacao_Calendario!L463*D463*31</f>
        <v>3035.52</v>
      </c>
      <c r="Q463" s="33">
        <f>Ocupacao_Calendario!M463*D463*31</f>
        <v>3414.96</v>
      </c>
      <c r="R463" s="33">
        <f t="shared" si="2"/>
        <v>39019.76</v>
      </c>
      <c r="S463" s="33">
        <f>IFS(E463=2,vacation_home_main_costs!$M$2,E463=3,vacation_home_main_costs!$M$3,E463=4,vacation_home_main_costs!$M$4,E463=5,vacation_home_main_costs!$M$5,E463=6,vacation_home_main_costs!$M$6)</f>
        <v>40660</v>
      </c>
      <c r="T463" s="33">
        <f t="shared" si="25"/>
        <v>-1640.24</v>
      </c>
      <c r="U463" s="41" t="str">
        <f t="shared" si="4"/>
        <v>Prejuizo</v>
      </c>
    </row>
    <row r="464" ht="12.75" customHeight="1">
      <c r="A464" s="8">
        <v>1.6186354E7</v>
      </c>
      <c r="B464" s="30" t="s">
        <v>508</v>
      </c>
      <c r="C464" s="11">
        <v>117.0</v>
      </c>
      <c r="D464" s="11">
        <f t="shared" si="1"/>
        <v>93.6</v>
      </c>
      <c r="E464" s="24">
        <v>3.0</v>
      </c>
      <c r="F464" s="33">
        <f>Ocupacao_Calendario!B464*D464*31</f>
        <v>2814.552</v>
      </c>
      <c r="G464" s="33">
        <f>Ocupacao_Calendario!C464*D464*28</f>
        <v>2175.264</v>
      </c>
      <c r="H464" s="33">
        <f>Ocupacao_Calendario!D464*D464*31</f>
        <v>2002.104</v>
      </c>
      <c r="I464" s="33">
        <f>Ocupacao_Calendario!E464*D464*30</f>
        <v>2358.72</v>
      </c>
      <c r="J464" s="33">
        <f>Ocupacao_Calendario!F464*D464*31</f>
        <v>2437.344</v>
      </c>
      <c r="K464" s="33">
        <f>Ocupacao_Calendario!G464*D464*30</f>
        <v>2723.76</v>
      </c>
      <c r="L464" s="33">
        <f>Ocupacao_Calendario!H464*D464*31</f>
        <v>2582.424</v>
      </c>
      <c r="M464" s="33">
        <f>Ocupacao_Calendario!I464*D464*31</f>
        <v>2524.392</v>
      </c>
      <c r="N464" s="33">
        <f>Ocupacao_Calendario!J464*D464*30</f>
        <v>2639.52</v>
      </c>
      <c r="O464" s="33">
        <f>Ocupacao_Calendario!K464*D464*31</f>
        <v>2350.296</v>
      </c>
      <c r="P464" s="33">
        <f>Ocupacao_Calendario!L464*D464*31</f>
        <v>2089.152</v>
      </c>
      <c r="Q464" s="33">
        <f>Ocupacao_Calendario!M464*D464*31</f>
        <v>2640.456</v>
      </c>
      <c r="R464" s="33">
        <f t="shared" si="2"/>
        <v>29337.984</v>
      </c>
      <c r="S464" s="33">
        <f>IFS(E464=2,vacation_home_main_costs!$M$2,E464=3,vacation_home_main_costs!$M$3,E464=4,vacation_home_main_costs!$M$4,E464=5,vacation_home_main_costs!$M$5,E464=6,vacation_home_main_costs!$M$6)</f>
        <v>34800</v>
      </c>
      <c r="T464" s="33">
        <f t="shared" si="25"/>
        <v>-5462.016</v>
      </c>
      <c r="U464" s="41" t="str">
        <f t="shared" si="4"/>
        <v>Prejuizo</v>
      </c>
    </row>
    <row r="465" ht="12.75" customHeight="1">
      <c r="A465" s="8">
        <v>1.8748802E7</v>
      </c>
      <c r="B465" s="30" t="s">
        <v>509</v>
      </c>
      <c r="C465" s="11">
        <v>257.0</v>
      </c>
      <c r="D465" s="11">
        <f t="shared" si="1"/>
        <v>205.6</v>
      </c>
      <c r="E465" s="24">
        <v>5.0</v>
      </c>
      <c r="F465" s="33">
        <f>Ocupacao_Calendario!B465*D465*31</f>
        <v>4079.104</v>
      </c>
      <c r="G465" s="33">
        <f>Ocupacao_Calendario!C465*D465*28</f>
        <v>4720.576</v>
      </c>
      <c r="H465" s="33">
        <f>Ocupacao_Calendario!D465*D465*31</f>
        <v>4142.84</v>
      </c>
      <c r="I465" s="33">
        <f>Ocupacao_Calendario!E465*D465*30</f>
        <v>4564.32</v>
      </c>
      <c r="J465" s="33">
        <f>Ocupacao_Calendario!F465*D465*31</f>
        <v>4015.368</v>
      </c>
      <c r="K465" s="33">
        <f>Ocupacao_Calendario!G465*D465*30</f>
        <v>4194.24</v>
      </c>
      <c r="L465" s="33">
        <f>Ocupacao_Calendario!H465*D465*31</f>
        <v>5608.768</v>
      </c>
      <c r="M465" s="33">
        <f>Ocupacao_Calendario!I465*D465*31</f>
        <v>5927.448</v>
      </c>
      <c r="N465" s="33">
        <f>Ocupacao_Calendario!J465*D465*30</f>
        <v>5797.92</v>
      </c>
      <c r="O465" s="33">
        <f>Ocupacao_Calendario!K465*D465*31</f>
        <v>5162.616</v>
      </c>
      <c r="P465" s="33">
        <f>Ocupacao_Calendario!L465*D465*31</f>
        <v>6309.864</v>
      </c>
      <c r="Q465" s="33">
        <f>Ocupacao_Calendario!M465*D465*31</f>
        <v>4652.728</v>
      </c>
      <c r="R465" s="33">
        <f t="shared" si="2"/>
        <v>59175.792</v>
      </c>
      <c r="S465" s="33">
        <f>IFS(E465=2,vacation_home_main_costs!$M$2,E465=3,vacation_home_main_costs!$M$3,E465=4,vacation_home_main_costs!$M$4,E465=5,vacation_home_main_costs!$M$5,E465=6,vacation_home_main_costs!$M$6)</f>
        <v>45400</v>
      </c>
      <c r="T465" s="33">
        <f t="shared" si="25"/>
        <v>13775.792</v>
      </c>
      <c r="U465" s="41" t="str">
        <f t="shared" si="4"/>
        <v>Lucro</v>
      </c>
    </row>
    <row r="466" ht="12.75" customHeight="1">
      <c r="A466" s="8">
        <v>2.2360041E7</v>
      </c>
      <c r="B466" s="30" t="s">
        <v>510</v>
      </c>
      <c r="C466" s="11">
        <v>93.0</v>
      </c>
      <c r="D466" s="11">
        <f t="shared" si="1"/>
        <v>74.4</v>
      </c>
      <c r="E466" s="24">
        <v>4.0</v>
      </c>
      <c r="F466" s="33">
        <f>Ocupacao_Calendario!B466*D466*31</f>
        <v>1522.224</v>
      </c>
      <c r="G466" s="33">
        <f>Ocupacao_Calendario!C466*D466*28</f>
        <v>1916.544</v>
      </c>
      <c r="H466" s="33">
        <f>Ocupacao_Calendario!D466*D466*31</f>
        <v>1614.48</v>
      </c>
      <c r="I466" s="33">
        <f>Ocupacao_Calendario!E466*D466*30</f>
        <v>1473.12</v>
      </c>
      <c r="J466" s="33">
        <f>Ocupacao_Calendario!F466*D466*31</f>
        <v>1476.096</v>
      </c>
      <c r="K466" s="33">
        <f>Ocupacao_Calendario!G466*D466*30</f>
        <v>2187.36</v>
      </c>
      <c r="L466" s="33">
        <f>Ocupacao_Calendario!H466*D466*31</f>
        <v>1752.864</v>
      </c>
      <c r="M466" s="33">
        <f>Ocupacao_Calendario!I466*D466*31</f>
        <v>2214.144</v>
      </c>
      <c r="N466" s="33">
        <f>Ocupacao_Calendario!J466*D466*30</f>
        <v>2232</v>
      </c>
      <c r="O466" s="33">
        <f>Ocupacao_Calendario!K466*D466*31</f>
        <v>1752.864</v>
      </c>
      <c r="P466" s="33">
        <f>Ocupacao_Calendario!L466*D466*31</f>
        <v>1937.376</v>
      </c>
      <c r="Q466" s="33">
        <f>Ocupacao_Calendario!M466*D466*31</f>
        <v>2029.632</v>
      </c>
      <c r="R466" s="33">
        <f t="shared" si="2"/>
        <v>22108.704</v>
      </c>
      <c r="S466" s="33">
        <f>IFS(E466=2,vacation_home_main_costs!$M$2,E466=3,vacation_home_main_costs!$M$3,E466=4,vacation_home_main_costs!$M$4,E466=5,vacation_home_main_costs!$M$5,E466=6,vacation_home_main_costs!$M$6)</f>
        <v>40660</v>
      </c>
      <c r="T466" s="33">
        <f t="shared" si="25"/>
        <v>-18551.296</v>
      </c>
      <c r="U466" s="41" t="str">
        <f t="shared" si="4"/>
        <v>Prejuizo</v>
      </c>
    </row>
    <row r="467" ht="12.75" customHeight="1">
      <c r="A467" s="8">
        <v>1.4300396E7</v>
      </c>
      <c r="B467" s="30" t="s">
        <v>511</v>
      </c>
      <c r="C467" s="11">
        <v>169.0</v>
      </c>
      <c r="D467" s="11">
        <f t="shared" si="1"/>
        <v>135.2</v>
      </c>
      <c r="E467" s="24">
        <v>5.0</v>
      </c>
      <c r="F467" s="33">
        <f>Ocupacao_Calendario!B467*D467*31</f>
        <v>4107.376</v>
      </c>
      <c r="G467" s="33">
        <f>Ocupacao_Calendario!C467*D467*28</f>
        <v>2687.776</v>
      </c>
      <c r="H467" s="33">
        <f>Ocupacao_Calendario!D467*D467*31</f>
        <v>2766.192</v>
      </c>
      <c r="I467" s="33">
        <f>Ocupacao_Calendario!E467*D467*30</f>
        <v>2149.68</v>
      </c>
      <c r="J467" s="33">
        <f>Ocupacao_Calendario!F467*D467*31</f>
        <v>3520.608</v>
      </c>
      <c r="K467" s="33">
        <f>Ocupacao_Calendario!G467*D467*30</f>
        <v>3163.68</v>
      </c>
      <c r="L467" s="33">
        <f>Ocupacao_Calendario!H467*D467*31</f>
        <v>4023.552</v>
      </c>
      <c r="M467" s="33">
        <f>Ocupacao_Calendario!I467*D467*31</f>
        <v>3352.96</v>
      </c>
      <c r="N467" s="33">
        <f>Ocupacao_Calendario!J467*D467*30</f>
        <v>3407.04</v>
      </c>
      <c r="O467" s="33">
        <f>Ocupacao_Calendario!K467*D467*31</f>
        <v>3772.08</v>
      </c>
      <c r="P467" s="33">
        <f>Ocupacao_Calendario!L467*D467*31</f>
        <v>3772.08</v>
      </c>
      <c r="Q467" s="33">
        <f>Ocupacao_Calendario!M467*D467*31</f>
        <v>3017.664</v>
      </c>
      <c r="R467" s="33">
        <f t="shared" si="2"/>
        <v>39740.688</v>
      </c>
      <c r="S467" s="33">
        <f>IFS(E467=2,vacation_home_main_costs!$M$2,E467=3,vacation_home_main_costs!$M$3,E467=4,vacation_home_main_costs!$M$4,E467=5,vacation_home_main_costs!$M$5,E467=6,vacation_home_main_costs!$M$6)</f>
        <v>45400</v>
      </c>
      <c r="T467" s="33">
        <f t="shared" si="25"/>
        <v>-5659.312</v>
      </c>
      <c r="U467" s="41" t="str">
        <f t="shared" si="4"/>
        <v>Prejuizo</v>
      </c>
    </row>
    <row r="468" ht="12.75" customHeight="1">
      <c r="A468" s="8">
        <v>1.4664694E7</v>
      </c>
      <c r="B468" s="30" t="s">
        <v>512</v>
      </c>
      <c r="C468" s="11">
        <v>89.0</v>
      </c>
      <c r="D468" s="11">
        <f t="shared" si="1"/>
        <v>71.2</v>
      </c>
      <c r="E468" s="24">
        <v>3.0</v>
      </c>
      <c r="F468" s="33">
        <f>Ocupacao_Calendario!B468*D468*31</f>
        <v>2140.984</v>
      </c>
      <c r="G468" s="33">
        <f>Ocupacao_Calendario!C468*D468*28</f>
        <v>1335.712</v>
      </c>
      <c r="H468" s="33">
        <f>Ocupacao_Calendario!D468*D468*31</f>
        <v>1743.688</v>
      </c>
      <c r="I468" s="33">
        <f>Ocupacao_Calendario!E468*D468*30</f>
        <v>1238.88</v>
      </c>
      <c r="J468" s="33">
        <f>Ocupacao_Calendario!F468*D468*31</f>
        <v>927.024</v>
      </c>
      <c r="K468" s="33">
        <f>Ocupacao_Calendario!G468*D468*30</f>
        <v>1666.08</v>
      </c>
      <c r="L468" s="33">
        <f>Ocupacao_Calendario!H468*D468*31</f>
        <v>1699.544</v>
      </c>
      <c r="M468" s="33">
        <f>Ocupacao_Calendario!I468*D468*31</f>
        <v>1920.264</v>
      </c>
      <c r="N468" s="33">
        <f>Ocupacao_Calendario!J468*D468*30</f>
        <v>1901.04</v>
      </c>
      <c r="O468" s="33">
        <f>Ocupacao_Calendario!K468*D468*31</f>
        <v>1765.76</v>
      </c>
      <c r="P468" s="33">
        <f>Ocupacao_Calendario!L468*D468*31</f>
        <v>2118.912</v>
      </c>
      <c r="Q468" s="33">
        <f>Ocupacao_Calendario!M468*D468*31</f>
        <v>2030.624</v>
      </c>
      <c r="R468" s="33">
        <f t="shared" si="2"/>
        <v>20488.512</v>
      </c>
      <c r="S468" s="33">
        <f>IFS(E468=2,vacation_home_main_costs!$M$2,E468=3,vacation_home_main_costs!$M$3,E468=4,vacation_home_main_costs!$M$4,E468=5,vacation_home_main_costs!$M$5,E468=6,vacation_home_main_costs!$M$6)</f>
        <v>34800</v>
      </c>
      <c r="T468" s="33">
        <f t="shared" si="25"/>
        <v>-14311.488</v>
      </c>
      <c r="U468" s="41" t="str">
        <f t="shared" si="4"/>
        <v>Prejuizo</v>
      </c>
    </row>
    <row r="469" ht="12.75" customHeight="1">
      <c r="A469" s="8">
        <v>1.9428269E7</v>
      </c>
      <c r="B469" s="30" t="s">
        <v>513</v>
      </c>
      <c r="C469" s="11">
        <v>83.0</v>
      </c>
      <c r="D469" s="11">
        <f t="shared" si="1"/>
        <v>66.4</v>
      </c>
      <c r="E469" s="24">
        <v>3.0</v>
      </c>
      <c r="F469" s="33">
        <f>Ocupacao_Calendario!B469*D469*31</f>
        <v>1605.552</v>
      </c>
      <c r="G469" s="33">
        <f>Ocupacao_Calendario!C469*D469*28</f>
        <v>1636.096</v>
      </c>
      <c r="H469" s="33">
        <f>Ocupacao_Calendario!D469*D469*31</f>
        <v>1667.304</v>
      </c>
      <c r="I469" s="33">
        <f>Ocupacao_Calendario!E469*D469*30</f>
        <v>1374.48</v>
      </c>
      <c r="J469" s="33">
        <f>Ocupacao_Calendario!F469*D469*31</f>
        <v>1626.136</v>
      </c>
      <c r="K469" s="33">
        <f>Ocupacao_Calendario!G469*D469*30</f>
        <v>1972.08</v>
      </c>
      <c r="L469" s="33">
        <f>Ocupacao_Calendario!H469*D469*31</f>
        <v>1893.728</v>
      </c>
      <c r="M469" s="33">
        <f>Ocupacao_Calendario!I469*D469*31</f>
        <v>1852.56</v>
      </c>
      <c r="N469" s="33">
        <f>Ocupacao_Calendario!J469*D469*30</f>
        <v>1812.72</v>
      </c>
      <c r="O469" s="33">
        <f>Ocupacao_Calendario!K469*D469*31</f>
        <v>1831.976</v>
      </c>
      <c r="P469" s="33">
        <f>Ocupacao_Calendario!L469*D469*31</f>
        <v>1914.312</v>
      </c>
      <c r="Q469" s="33">
        <f>Ocupacao_Calendario!M469*D469*31</f>
        <v>1646.72</v>
      </c>
      <c r="R469" s="33">
        <f t="shared" si="2"/>
        <v>20833.664</v>
      </c>
      <c r="S469" s="33">
        <f>IFS(E469=2,vacation_home_main_costs!$M$2,E469=3,vacation_home_main_costs!$M$3,E469=4,vacation_home_main_costs!$M$4,E469=5,vacation_home_main_costs!$M$5,E469=6,vacation_home_main_costs!$M$6)</f>
        <v>34800</v>
      </c>
      <c r="T469" s="33">
        <f t="shared" si="25"/>
        <v>-13966.336</v>
      </c>
      <c r="U469" s="41" t="str">
        <f t="shared" si="4"/>
        <v>Prejuizo</v>
      </c>
    </row>
    <row r="470" ht="12.75" customHeight="1">
      <c r="A470" s="8">
        <v>1.5159734E7</v>
      </c>
      <c r="B470" s="30" t="s">
        <v>514</v>
      </c>
      <c r="C470" s="11">
        <v>151.0</v>
      </c>
      <c r="D470" s="11">
        <f t="shared" si="1"/>
        <v>120.8</v>
      </c>
      <c r="E470" s="24">
        <v>5.0</v>
      </c>
      <c r="F470" s="33">
        <f>Ocupacao_Calendario!B470*D470*31</f>
        <v>2546.464</v>
      </c>
      <c r="G470" s="33">
        <f>Ocupacao_Calendario!C470*D470*28</f>
        <v>3382.4</v>
      </c>
      <c r="H470" s="33">
        <f>Ocupacao_Calendario!D470*D470*31</f>
        <v>1647.712</v>
      </c>
      <c r="I470" s="33">
        <f>Ocupacao_Calendario!E470*D470*30</f>
        <v>2101.92</v>
      </c>
      <c r="J470" s="33">
        <f>Ocupacao_Calendario!F470*D470*31</f>
        <v>2471.568</v>
      </c>
      <c r="K470" s="33">
        <f>Ocupacao_Calendario!G470*D470*30</f>
        <v>2500.56</v>
      </c>
      <c r="L470" s="33">
        <f>Ocupacao_Calendario!H470*D470*31</f>
        <v>3145.632</v>
      </c>
      <c r="M470" s="33">
        <f>Ocupacao_Calendario!I470*D470*31</f>
        <v>3557.56</v>
      </c>
      <c r="N470" s="33">
        <f>Ocupacao_Calendario!J470*D470*30</f>
        <v>2681.76</v>
      </c>
      <c r="O470" s="33">
        <f>Ocupacao_Calendario!K470*D470*31</f>
        <v>3145.632</v>
      </c>
      <c r="P470" s="33">
        <f>Ocupacao_Calendario!L470*D470*31</f>
        <v>3482.664</v>
      </c>
      <c r="Q470" s="33">
        <f>Ocupacao_Calendario!M470*D470*31</f>
        <v>3557.56</v>
      </c>
      <c r="R470" s="33">
        <f t="shared" si="2"/>
        <v>34221.432</v>
      </c>
      <c r="S470" s="33">
        <f>IFS(E470=2,vacation_home_main_costs!$M$2,E470=3,vacation_home_main_costs!$M$3,E470=4,vacation_home_main_costs!$M$4,E470=5,vacation_home_main_costs!$M$5,E470=6,vacation_home_main_costs!$M$6)</f>
        <v>45400</v>
      </c>
      <c r="T470" s="33">
        <f t="shared" si="25"/>
        <v>-11178.568</v>
      </c>
      <c r="U470" s="41" t="str">
        <f t="shared" si="4"/>
        <v>Prejuizo</v>
      </c>
    </row>
    <row r="471" ht="12.75" customHeight="1">
      <c r="A471" s="8">
        <v>2.1177012E7</v>
      </c>
      <c r="B471" s="30" t="s">
        <v>515</v>
      </c>
      <c r="C471" s="11">
        <v>120.0</v>
      </c>
      <c r="D471" s="11">
        <f t="shared" si="1"/>
        <v>96</v>
      </c>
      <c r="E471" s="24">
        <v>2.0</v>
      </c>
      <c r="F471" s="33">
        <f>Ocupacao_Calendario!B471*D471*31</f>
        <v>2053.44</v>
      </c>
      <c r="G471" s="33">
        <f>Ocupacao_Calendario!C471*D471*28</f>
        <v>1908.48</v>
      </c>
      <c r="H471" s="33">
        <f>Ocupacao_Calendario!D471*D471*31</f>
        <v>2172.48</v>
      </c>
      <c r="I471" s="33">
        <f>Ocupacao_Calendario!E471*D471*30</f>
        <v>2102.4</v>
      </c>
      <c r="J471" s="33">
        <f>Ocupacao_Calendario!F471*D471*31</f>
        <v>1934.4</v>
      </c>
      <c r="K471" s="33">
        <f>Ocupacao_Calendario!G471*D471*30</f>
        <v>2016</v>
      </c>
      <c r="L471" s="33">
        <f>Ocupacao_Calendario!H471*D471*31</f>
        <v>2172.48</v>
      </c>
      <c r="M471" s="33">
        <f>Ocupacao_Calendario!I471*D471*31</f>
        <v>2559.36</v>
      </c>
      <c r="N471" s="33">
        <f>Ocupacao_Calendario!J471*D471*30</f>
        <v>2304</v>
      </c>
      <c r="O471" s="33">
        <f>Ocupacao_Calendario!K471*D471*31</f>
        <v>2946.24</v>
      </c>
      <c r="P471" s="33">
        <f>Ocupacao_Calendario!L471*D471*31</f>
        <v>2232</v>
      </c>
      <c r="Q471" s="33">
        <f>Ocupacao_Calendario!M471*D471*31</f>
        <v>2351.04</v>
      </c>
      <c r="R471" s="33">
        <f t="shared" si="2"/>
        <v>26752.32</v>
      </c>
      <c r="S471" s="33">
        <f>IFS(E471=2,vacation_home_main_costs!$M$2,E471=3,vacation_home_main_costs!$M$3,E471=4,vacation_home_main_costs!$M$4,E471=5,vacation_home_main_costs!$M$5,E471=6,vacation_home_main_costs!$M$6)</f>
        <v>31100</v>
      </c>
      <c r="T471" s="33">
        <f t="shared" si="25"/>
        <v>-4347.68</v>
      </c>
      <c r="U471" s="41" t="str">
        <f t="shared" si="4"/>
        <v>Prejuizo</v>
      </c>
    </row>
    <row r="472" ht="12.75" customHeight="1">
      <c r="A472" s="8">
        <v>1.5998055E7</v>
      </c>
      <c r="B472" s="30" t="s">
        <v>516</v>
      </c>
      <c r="C472" s="11">
        <v>99.0</v>
      </c>
      <c r="D472" s="11">
        <f t="shared" si="1"/>
        <v>79.2</v>
      </c>
      <c r="E472" s="24">
        <v>3.0</v>
      </c>
      <c r="F472" s="33">
        <f>Ocupacao_Calendario!B472*D472*31</f>
        <v>1841.4</v>
      </c>
      <c r="G472" s="33">
        <f>Ocupacao_Calendario!C472*D472*28</f>
        <v>1685.376</v>
      </c>
      <c r="H472" s="33">
        <f>Ocupacao_Calendario!D472*D472*31</f>
        <v>1325.808</v>
      </c>
      <c r="I472" s="33">
        <f>Ocupacao_Calendario!E472*D472*30</f>
        <v>1853.28</v>
      </c>
      <c r="J472" s="33">
        <f>Ocupacao_Calendario!F472*D472*31</f>
        <v>1350.36</v>
      </c>
      <c r="K472" s="33">
        <f>Ocupacao_Calendario!G472*D472*30</f>
        <v>1758.24</v>
      </c>
      <c r="L472" s="33">
        <f>Ocupacao_Calendario!H472*D472*31</f>
        <v>1890.504</v>
      </c>
      <c r="M472" s="33">
        <f>Ocupacao_Calendario!I472*D472*31</f>
        <v>2258.784</v>
      </c>
      <c r="N472" s="33">
        <f>Ocupacao_Calendario!J472*D472*30</f>
        <v>2376</v>
      </c>
      <c r="O472" s="33">
        <f>Ocupacao_Calendario!K472*D472*31</f>
        <v>1890.504</v>
      </c>
      <c r="P472" s="33">
        <f>Ocupacao_Calendario!L472*D472*31</f>
        <v>2406.096</v>
      </c>
      <c r="Q472" s="33">
        <f>Ocupacao_Calendario!M472*D472*31</f>
        <v>2430.648</v>
      </c>
      <c r="R472" s="33">
        <f t="shared" si="2"/>
        <v>23067</v>
      </c>
      <c r="S472" s="33">
        <f>IFS(E472=2,vacation_home_main_costs!$M$2,E472=3,vacation_home_main_costs!$M$3,E472=4,vacation_home_main_costs!$M$4,E472=5,vacation_home_main_costs!$M$5,E472=6,vacation_home_main_costs!$M$6)</f>
        <v>34800</v>
      </c>
      <c r="T472" s="33">
        <f t="shared" si="25"/>
        <v>-11733</v>
      </c>
      <c r="U472" s="41" t="str">
        <f t="shared" si="4"/>
        <v>Prejuizo</v>
      </c>
    </row>
    <row r="473" ht="12.75" customHeight="1">
      <c r="A473" s="8">
        <v>1.6017879E7</v>
      </c>
      <c r="B473" s="30" t="s">
        <v>517</v>
      </c>
      <c r="C473" s="11">
        <v>175.0</v>
      </c>
      <c r="D473" s="11">
        <f t="shared" si="1"/>
        <v>140</v>
      </c>
      <c r="E473" s="24">
        <v>5.0</v>
      </c>
      <c r="F473" s="33">
        <f>Ocupacao_Calendario!B473*D473*31</f>
        <v>3168.2</v>
      </c>
      <c r="G473" s="33">
        <f>Ocupacao_Calendario!C473*D473*28</f>
        <v>3136</v>
      </c>
      <c r="H473" s="33">
        <f>Ocupacao_Calendario!D473*D473*31</f>
        <v>3732.4</v>
      </c>
      <c r="I473" s="33">
        <f>Ocupacao_Calendario!E473*D473*30</f>
        <v>3108</v>
      </c>
      <c r="J473" s="33">
        <f>Ocupacao_Calendario!F473*D473*31</f>
        <v>3298.4</v>
      </c>
      <c r="K473" s="33">
        <f>Ocupacao_Calendario!G473*D473*30</f>
        <v>3276</v>
      </c>
      <c r="L473" s="33">
        <f>Ocupacao_Calendario!H473*D473*31</f>
        <v>3472</v>
      </c>
      <c r="M473" s="33">
        <f>Ocupacao_Calendario!I473*D473*31</f>
        <v>3732.4</v>
      </c>
      <c r="N473" s="33">
        <f>Ocupacao_Calendario!J473*D473*30</f>
        <v>4116</v>
      </c>
      <c r="O473" s="33">
        <f>Ocupacao_Calendario!K473*D473*31</f>
        <v>3385.2</v>
      </c>
      <c r="P473" s="33">
        <f>Ocupacao_Calendario!L473*D473*31</f>
        <v>3515.4</v>
      </c>
      <c r="Q473" s="33">
        <f>Ocupacao_Calendario!M473*D473*31</f>
        <v>3732.4</v>
      </c>
      <c r="R473" s="33">
        <f t="shared" si="2"/>
        <v>41672.4</v>
      </c>
      <c r="S473" s="33">
        <f>IFS(E473=2,vacation_home_main_costs!$M$2,E473=3,vacation_home_main_costs!$M$3,E473=4,vacation_home_main_costs!$M$4,E473=5,vacation_home_main_costs!$M$5,E473=6,vacation_home_main_costs!$M$6)</f>
        <v>45400</v>
      </c>
      <c r="T473" s="33">
        <f t="shared" si="25"/>
        <v>-3727.6</v>
      </c>
      <c r="U473" s="41" t="str">
        <f t="shared" si="4"/>
        <v>Prejuizo</v>
      </c>
    </row>
    <row r="474" ht="12.75" customHeight="1">
      <c r="A474" s="8">
        <v>1.626816E7</v>
      </c>
      <c r="B474" s="30" t="s">
        <v>518</v>
      </c>
      <c r="C474" s="11">
        <v>139.0</v>
      </c>
      <c r="D474" s="11">
        <f t="shared" si="1"/>
        <v>111.2</v>
      </c>
      <c r="E474" s="24">
        <v>3.0</v>
      </c>
      <c r="F474" s="33">
        <f>Ocupacao_Calendario!B474*D474*31</f>
        <v>2654.344</v>
      </c>
      <c r="G474" s="33">
        <f>Ocupacao_Calendario!C474*D474*28</f>
        <v>2366.336</v>
      </c>
      <c r="H474" s="33">
        <f>Ocupacao_Calendario!D474*D474*31</f>
        <v>2792.232</v>
      </c>
      <c r="I474" s="33">
        <f>Ocupacao_Calendario!E474*D474*30</f>
        <v>1634.64</v>
      </c>
      <c r="J474" s="33">
        <f>Ocupacao_Calendario!F474*D474*31</f>
        <v>1964.904</v>
      </c>
      <c r="K474" s="33">
        <f>Ocupacao_Calendario!G474*D474*30</f>
        <v>2468.64</v>
      </c>
      <c r="L474" s="33">
        <f>Ocupacao_Calendario!H474*D474*31</f>
        <v>2481.984</v>
      </c>
      <c r="M474" s="33">
        <f>Ocupacao_Calendario!I474*D474*31</f>
        <v>3068.008</v>
      </c>
      <c r="N474" s="33">
        <f>Ocupacao_Calendario!J474*D474*30</f>
        <v>2535.36</v>
      </c>
      <c r="O474" s="33">
        <f>Ocupacao_Calendario!K474*D474*31</f>
        <v>2447.512</v>
      </c>
      <c r="P474" s="33">
        <f>Ocupacao_Calendario!L474*D474*31</f>
        <v>2826.704</v>
      </c>
      <c r="Q474" s="33">
        <f>Ocupacao_Calendario!M474*D474*31</f>
        <v>3274.84</v>
      </c>
      <c r="R474" s="33">
        <f t="shared" si="2"/>
        <v>30515.504</v>
      </c>
      <c r="S474" s="33">
        <f>IFS(E474=2,vacation_home_main_costs!$M$2,E474=3,vacation_home_main_costs!$M$3,E474=4,vacation_home_main_costs!$M$4,E474=5,vacation_home_main_costs!$M$5,E474=6,vacation_home_main_costs!$M$6)</f>
        <v>34800</v>
      </c>
      <c r="T474" s="33">
        <f t="shared" si="25"/>
        <v>-4284.496</v>
      </c>
      <c r="U474" s="41" t="str">
        <f t="shared" si="4"/>
        <v>Prejuizo</v>
      </c>
    </row>
    <row r="475" ht="12.75" customHeight="1">
      <c r="A475" s="8">
        <v>1.6733936E7</v>
      </c>
      <c r="B475" s="30" t="s">
        <v>519</v>
      </c>
      <c r="C475" s="11">
        <v>80.0</v>
      </c>
      <c r="D475" s="11">
        <f t="shared" si="1"/>
        <v>64</v>
      </c>
      <c r="E475" s="24">
        <v>2.0</v>
      </c>
      <c r="F475" s="33">
        <f>Ocupacao_Calendario!B475*D475*31</f>
        <v>1468.16</v>
      </c>
      <c r="G475" s="33">
        <f>Ocupacao_Calendario!C475*D475*28</f>
        <v>1254.4</v>
      </c>
      <c r="H475" s="33">
        <f>Ocupacao_Calendario!D475*D475*31</f>
        <v>1527.68</v>
      </c>
      <c r="I475" s="33">
        <f>Ocupacao_Calendario!E475*D475*30</f>
        <v>1113.6</v>
      </c>
      <c r="J475" s="33">
        <f>Ocupacao_Calendario!F475*D475*31</f>
        <v>972.16</v>
      </c>
      <c r="K475" s="33">
        <f>Ocupacao_Calendario!G475*D475*30</f>
        <v>1824</v>
      </c>
      <c r="L475" s="33">
        <f>Ocupacao_Calendario!H475*D475*31</f>
        <v>1646.72</v>
      </c>
      <c r="M475" s="33">
        <f>Ocupacao_Calendario!I475*D475*31</f>
        <v>1567.36</v>
      </c>
      <c r="N475" s="33">
        <f>Ocupacao_Calendario!J475*D475*30</f>
        <v>1440</v>
      </c>
      <c r="O475" s="33">
        <f>Ocupacao_Calendario!K475*D475*31</f>
        <v>1666.56</v>
      </c>
      <c r="P475" s="33">
        <f>Ocupacao_Calendario!L475*D475*31</f>
        <v>1468.16</v>
      </c>
      <c r="Q475" s="33">
        <f>Ocupacao_Calendario!M475*D475*31</f>
        <v>1448.32</v>
      </c>
      <c r="R475" s="33">
        <f t="shared" si="2"/>
        <v>17397.12</v>
      </c>
      <c r="S475" s="33">
        <f>IFS(E475=2,vacation_home_main_costs!$M$2,E475=3,vacation_home_main_costs!$M$3,E475=4,vacation_home_main_costs!$M$4,E475=5,vacation_home_main_costs!$M$5,E475=6,vacation_home_main_costs!$M$6)</f>
        <v>31100</v>
      </c>
      <c r="T475" s="33">
        <f t="shared" si="25"/>
        <v>-13702.88</v>
      </c>
      <c r="U475" s="41" t="str">
        <f t="shared" si="4"/>
        <v>Prejuizo</v>
      </c>
    </row>
    <row r="476" ht="12.75" customHeight="1">
      <c r="A476" s="8">
        <v>2.2504951E7</v>
      </c>
      <c r="B476" s="30" t="s">
        <v>520</v>
      </c>
      <c r="C476" s="11">
        <v>129.0</v>
      </c>
      <c r="D476" s="11">
        <f t="shared" si="1"/>
        <v>103.2</v>
      </c>
      <c r="E476" s="24">
        <v>3.0</v>
      </c>
      <c r="F476" s="33">
        <f>Ocupacao_Calendario!B476*D476*31</f>
        <v>2207.448</v>
      </c>
      <c r="G476" s="33">
        <f>Ocupacao_Calendario!C476*D476*28</f>
        <v>2224.992</v>
      </c>
      <c r="H476" s="33">
        <f>Ocupacao_Calendario!D476*D476*31</f>
        <v>1791.552</v>
      </c>
      <c r="I476" s="33">
        <f>Ocupacao_Calendario!E476*D476*30</f>
        <v>2136.24</v>
      </c>
      <c r="J476" s="33">
        <f>Ocupacao_Calendario!F476*D476*31</f>
        <v>1599.6</v>
      </c>
      <c r="K476" s="33">
        <f>Ocupacao_Calendario!G476*D476*30</f>
        <v>3096</v>
      </c>
      <c r="L476" s="33">
        <f>Ocupacao_Calendario!H476*D476*31</f>
        <v>3135.216</v>
      </c>
      <c r="M476" s="33">
        <f>Ocupacao_Calendario!I476*D476*31</f>
        <v>2879.28</v>
      </c>
      <c r="N476" s="33">
        <f>Ocupacao_Calendario!J476*D476*30</f>
        <v>3003.12</v>
      </c>
      <c r="O476" s="33">
        <f>Ocupacao_Calendario!K476*D476*31</f>
        <v>2975.256</v>
      </c>
      <c r="P476" s="33">
        <f>Ocupacao_Calendario!L476*D476*31</f>
        <v>3199.2</v>
      </c>
      <c r="Q476" s="33">
        <f>Ocupacao_Calendario!M476*D476*31</f>
        <v>2367.408</v>
      </c>
      <c r="R476" s="33">
        <f t="shared" si="2"/>
        <v>30615.312</v>
      </c>
      <c r="S476" s="33">
        <f>IFS(E476=2,vacation_home_main_costs!$M$2,E476=3,vacation_home_main_costs!$M$3,E476=4,vacation_home_main_costs!$M$4,E476=5,vacation_home_main_costs!$M$5,E476=6,vacation_home_main_costs!$M$6)</f>
        <v>34800</v>
      </c>
      <c r="T476" s="33">
        <f t="shared" si="25"/>
        <v>-4184.688</v>
      </c>
      <c r="U476" s="41" t="str">
        <f t="shared" si="4"/>
        <v>Prejuizo</v>
      </c>
    </row>
    <row r="477" ht="12.75" customHeight="1">
      <c r="A477" s="8">
        <v>2.3964247E7</v>
      </c>
      <c r="B477" s="30" t="s">
        <v>521</v>
      </c>
      <c r="C477" s="11">
        <v>94.0</v>
      </c>
      <c r="D477" s="11">
        <f t="shared" si="1"/>
        <v>75.2</v>
      </c>
      <c r="E477" s="24">
        <v>3.0</v>
      </c>
      <c r="F477" s="33">
        <f>Ocupacao_Calendario!B477*D477*31</f>
        <v>1888.272</v>
      </c>
      <c r="G477" s="33">
        <f>Ocupacao_Calendario!C477*D477*28</f>
        <v>1558.144</v>
      </c>
      <c r="H477" s="33">
        <f>Ocupacao_Calendario!D477*D477*31</f>
        <v>1981.52</v>
      </c>
      <c r="I477" s="33">
        <f>Ocupacao_Calendario!E477*D477*30</f>
        <v>1985.28</v>
      </c>
      <c r="J477" s="33">
        <f>Ocupacao_Calendario!F477*D477*31</f>
        <v>1282.16</v>
      </c>
      <c r="K477" s="33">
        <f>Ocupacao_Calendario!G477*D477*30</f>
        <v>1466.4</v>
      </c>
      <c r="L477" s="33">
        <f>Ocupacao_Calendario!H477*D477*31</f>
        <v>2168.016</v>
      </c>
      <c r="M477" s="33">
        <f>Ocupacao_Calendario!I477*D477*31</f>
        <v>1841.648</v>
      </c>
      <c r="N477" s="33">
        <f>Ocupacao_Calendario!J477*D477*30</f>
        <v>2143.2</v>
      </c>
      <c r="O477" s="33">
        <f>Ocupacao_Calendario!K477*D477*31</f>
        <v>1841.648</v>
      </c>
      <c r="P477" s="33">
        <f>Ocupacao_Calendario!L477*D477*31</f>
        <v>1748.4</v>
      </c>
      <c r="Q477" s="33">
        <f>Ocupacao_Calendario!M477*D477*31</f>
        <v>1585.216</v>
      </c>
      <c r="R477" s="33">
        <f t="shared" si="2"/>
        <v>21489.904</v>
      </c>
      <c r="S477" s="33">
        <f>IFS(E477=2,vacation_home_main_costs!$M$2,E477=3,vacation_home_main_costs!$M$3,E477=4,vacation_home_main_costs!$M$4,E477=5,vacation_home_main_costs!$M$5,E477=6,vacation_home_main_costs!$M$6)</f>
        <v>34800</v>
      </c>
      <c r="T477" s="33">
        <f t="shared" si="25"/>
        <v>-13310.096</v>
      </c>
      <c r="U477" s="41" t="str">
        <f t="shared" si="4"/>
        <v>Prejuizo</v>
      </c>
    </row>
    <row r="478" ht="12.75" customHeight="1">
      <c r="A478" s="8">
        <v>1.7078035E7</v>
      </c>
      <c r="B478" s="30" t="s">
        <v>522</v>
      </c>
      <c r="C478" s="11">
        <v>159.0</v>
      </c>
      <c r="D478" s="11">
        <f t="shared" si="1"/>
        <v>127.2</v>
      </c>
      <c r="E478" s="24">
        <v>5.0</v>
      </c>
      <c r="F478" s="33">
        <f>Ocupacao_Calendario!B478*D478*31</f>
        <v>2917.968</v>
      </c>
      <c r="G478" s="33">
        <f>Ocupacao_Calendario!C478*D478*28</f>
        <v>2493.12</v>
      </c>
      <c r="H478" s="33">
        <f>Ocupacao_Calendario!D478*D478*31</f>
        <v>2405.352</v>
      </c>
      <c r="I478" s="33">
        <f>Ocupacao_Calendario!E478*D478*30</f>
        <v>2098.8</v>
      </c>
      <c r="J478" s="33">
        <f>Ocupacao_Calendario!F478*D478*31</f>
        <v>2641.944</v>
      </c>
      <c r="K478" s="33">
        <f>Ocupacao_Calendario!G478*D478*30</f>
        <v>2671.2</v>
      </c>
      <c r="L478" s="33">
        <f>Ocupacao_Calendario!H478*D478*31</f>
        <v>3272.856</v>
      </c>
      <c r="M478" s="33">
        <f>Ocupacao_Calendario!I478*D478*31</f>
        <v>2720.808</v>
      </c>
      <c r="N478" s="33">
        <f>Ocupacao_Calendario!J478*D478*30</f>
        <v>3625.2</v>
      </c>
      <c r="O478" s="33">
        <f>Ocupacao_Calendario!K478*D478*31</f>
        <v>3627.744</v>
      </c>
      <c r="P478" s="33">
        <f>Ocupacao_Calendario!L478*D478*31</f>
        <v>3667.176</v>
      </c>
      <c r="Q478" s="33">
        <f>Ocupacao_Calendario!M478*D478*31</f>
        <v>3864.336</v>
      </c>
      <c r="R478" s="33">
        <f t="shared" si="2"/>
        <v>36006.504</v>
      </c>
      <c r="S478" s="33">
        <f>IFS(E478=2,vacation_home_main_costs!$M$2,E478=3,vacation_home_main_costs!$M$3,E478=4,vacation_home_main_costs!$M$4,E478=5,vacation_home_main_costs!$M$5,E478=6,vacation_home_main_costs!$M$6)</f>
        <v>45400</v>
      </c>
      <c r="T478" s="33">
        <f t="shared" si="25"/>
        <v>-9393.496</v>
      </c>
      <c r="U478" s="41" t="str">
        <f t="shared" si="4"/>
        <v>Prejuizo</v>
      </c>
    </row>
    <row r="479" ht="12.75" customHeight="1">
      <c r="A479" s="8">
        <v>1.729119E7</v>
      </c>
      <c r="B479" s="30" t="s">
        <v>523</v>
      </c>
      <c r="C479" s="11">
        <v>120.0</v>
      </c>
      <c r="D479" s="11">
        <f t="shared" si="1"/>
        <v>96</v>
      </c>
      <c r="E479" s="24">
        <v>4.0</v>
      </c>
      <c r="F479" s="33">
        <f>Ocupacao_Calendario!B479*D479*31</f>
        <v>2916.48</v>
      </c>
      <c r="G479" s="33">
        <f>Ocupacao_Calendario!C479*D479*28</f>
        <v>2580.48</v>
      </c>
      <c r="H479" s="33">
        <f>Ocupacao_Calendario!D479*D479*31</f>
        <v>1904.64</v>
      </c>
      <c r="I479" s="33">
        <f>Ocupacao_Calendario!E479*D479*30</f>
        <v>2073.6</v>
      </c>
      <c r="J479" s="33">
        <f>Ocupacao_Calendario!F479*D479*31</f>
        <v>1964.16</v>
      </c>
      <c r="K479" s="33">
        <f>Ocupacao_Calendario!G479*D479*30</f>
        <v>2073.6</v>
      </c>
      <c r="L479" s="33">
        <f>Ocupacao_Calendario!H479*D479*31</f>
        <v>2708.16</v>
      </c>
      <c r="M479" s="33">
        <f>Ocupacao_Calendario!I479*D479*31</f>
        <v>2767.68</v>
      </c>
      <c r="N479" s="33">
        <f>Ocupacao_Calendario!J479*D479*30</f>
        <v>2793.6</v>
      </c>
      <c r="O479" s="33">
        <f>Ocupacao_Calendario!K479*D479*31</f>
        <v>2410.56</v>
      </c>
      <c r="P479" s="33">
        <f>Ocupacao_Calendario!L479*D479*31</f>
        <v>2767.68</v>
      </c>
      <c r="Q479" s="33">
        <f>Ocupacao_Calendario!M479*D479*31</f>
        <v>2291.52</v>
      </c>
      <c r="R479" s="33">
        <f t="shared" si="2"/>
        <v>29252.16</v>
      </c>
      <c r="S479" s="33">
        <f>IFS(E479=2,vacation_home_main_costs!$M$2,E479=3,vacation_home_main_costs!$M$3,E479=4,vacation_home_main_costs!$M$4,E479=5,vacation_home_main_costs!$M$5,E479=6,vacation_home_main_costs!$M$6)</f>
        <v>40660</v>
      </c>
      <c r="T479" s="33">
        <f t="shared" si="25"/>
        <v>-11407.84</v>
      </c>
      <c r="U479" s="41" t="str">
        <f t="shared" si="4"/>
        <v>Prejuizo</v>
      </c>
    </row>
    <row r="480" ht="12.75" customHeight="1">
      <c r="A480" s="8">
        <v>2.0655812E7</v>
      </c>
      <c r="B480" s="30" t="s">
        <v>524</v>
      </c>
      <c r="C480" s="11">
        <v>140.0</v>
      </c>
      <c r="D480" s="11">
        <f t="shared" si="1"/>
        <v>112</v>
      </c>
      <c r="E480" s="24">
        <v>4.0</v>
      </c>
      <c r="F480" s="33">
        <f>Ocupacao_Calendario!B480*D480*31</f>
        <v>2430.4</v>
      </c>
      <c r="G480" s="33">
        <f>Ocupacao_Calendario!C480*D480*28</f>
        <v>2885.12</v>
      </c>
      <c r="H480" s="33">
        <f>Ocupacao_Calendario!D480*D480*31</f>
        <v>2048.48</v>
      </c>
      <c r="I480" s="33">
        <f>Ocupacao_Calendario!E480*D480*30</f>
        <v>2217.6</v>
      </c>
      <c r="J480" s="33">
        <f>Ocupacao_Calendario!F480*D480*31</f>
        <v>2395.68</v>
      </c>
      <c r="K480" s="33">
        <f>Ocupacao_Calendario!G480*D480*30</f>
        <v>3158.4</v>
      </c>
      <c r="L480" s="33">
        <f>Ocupacao_Calendario!H480*D480*31</f>
        <v>2916.48</v>
      </c>
      <c r="M480" s="33">
        <f>Ocupacao_Calendario!I480*D480*31</f>
        <v>3228.96</v>
      </c>
      <c r="N480" s="33">
        <f>Ocupacao_Calendario!J480*D480*30</f>
        <v>3091.2</v>
      </c>
      <c r="O480" s="33">
        <f>Ocupacao_Calendario!K480*D480*31</f>
        <v>3124.8</v>
      </c>
      <c r="P480" s="33">
        <f>Ocupacao_Calendario!L480*D480*31</f>
        <v>2499.84</v>
      </c>
      <c r="Q480" s="33">
        <f>Ocupacao_Calendario!M480*D480*31</f>
        <v>2985.92</v>
      </c>
      <c r="R480" s="33">
        <f t="shared" si="2"/>
        <v>32982.88</v>
      </c>
      <c r="S480" s="33">
        <f>IFS(E480=2,vacation_home_main_costs!$M$2,E480=3,vacation_home_main_costs!$M$3,E480=4,vacation_home_main_costs!$M$4,E480=5,vacation_home_main_costs!$M$5,E480=6,vacation_home_main_costs!$M$6)</f>
        <v>40660</v>
      </c>
      <c r="T480" s="33">
        <f t="shared" si="25"/>
        <v>-7677.12</v>
      </c>
      <c r="U480" s="41" t="str">
        <f t="shared" si="4"/>
        <v>Prejuizo</v>
      </c>
    </row>
    <row r="481" ht="12.75" customHeight="1">
      <c r="A481" s="8">
        <v>2.1275497E7</v>
      </c>
      <c r="B481" s="30" t="s">
        <v>525</v>
      </c>
      <c r="C481" s="11">
        <v>115.0</v>
      </c>
      <c r="D481" s="11">
        <f t="shared" si="1"/>
        <v>92</v>
      </c>
      <c r="E481" s="24">
        <v>2.0</v>
      </c>
      <c r="F481" s="33">
        <f>Ocupacao_Calendario!B481*D481*31</f>
        <v>2139</v>
      </c>
      <c r="G481" s="33">
        <f>Ocupacao_Calendario!C481*D481*28</f>
        <v>2576</v>
      </c>
      <c r="H481" s="33">
        <f>Ocupacao_Calendario!D481*D481*31</f>
        <v>1311.92</v>
      </c>
      <c r="I481" s="33">
        <f>Ocupacao_Calendario!E481*D481*30</f>
        <v>1683.6</v>
      </c>
      <c r="J481" s="33">
        <f>Ocupacao_Calendario!F481*D481*31</f>
        <v>1083.76</v>
      </c>
      <c r="K481" s="33">
        <f>Ocupacao_Calendario!G481*D481*30</f>
        <v>2346</v>
      </c>
      <c r="L481" s="33">
        <f>Ocupacao_Calendario!H481*D481*31</f>
        <v>1996.4</v>
      </c>
      <c r="M481" s="33">
        <f>Ocupacao_Calendario!I481*D481*31</f>
        <v>2424.2</v>
      </c>
      <c r="N481" s="33">
        <f>Ocupacao_Calendario!J481*D481*30</f>
        <v>2594.4</v>
      </c>
      <c r="O481" s="33">
        <f>Ocupacao_Calendario!K481*D481*31</f>
        <v>2081.96</v>
      </c>
      <c r="P481" s="33">
        <f>Ocupacao_Calendario!L481*D481*31</f>
        <v>2766.44</v>
      </c>
      <c r="Q481" s="33">
        <f>Ocupacao_Calendario!M481*D481*31</f>
        <v>2196.04</v>
      </c>
      <c r="R481" s="33">
        <f t="shared" si="2"/>
        <v>25199.72</v>
      </c>
      <c r="S481" s="33">
        <f>IFS(E481=2,vacation_home_main_costs!$M$2,E481=3,vacation_home_main_costs!$M$3,E481=4,vacation_home_main_costs!$M$4,E481=5,vacation_home_main_costs!$M$5,E481=6,vacation_home_main_costs!$M$6)</f>
        <v>31100</v>
      </c>
      <c r="T481" s="33">
        <f t="shared" si="25"/>
        <v>-5900.28</v>
      </c>
      <c r="U481" s="41" t="str">
        <f t="shared" si="4"/>
        <v>Prejuizo</v>
      </c>
    </row>
    <row r="482" ht="12.75" customHeight="1">
      <c r="A482" s="8">
        <v>1.7544911E7</v>
      </c>
      <c r="B482" s="30" t="s">
        <v>526</v>
      </c>
      <c r="C482" s="11">
        <v>129.0</v>
      </c>
      <c r="D482" s="11">
        <f t="shared" si="1"/>
        <v>103.2</v>
      </c>
      <c r="E482" s="24">
        <v>3.0</v>
      </c>
      <c r="F482" s="33">
        <f>Ocupacao_Calendario!B482*D482*31</f>
        <v>2495.376</v>
      </c>
      <c r="G482" s="33">
        <f>Ocupacao_Calendario!C482*D482*28</f>
        <v>2485.056</v>
      </c>
      <c r="H482" s="33">
        <f>Ocupacao_Calendario!D482*D482*31</f>
        <v>1567.608</v>
      </c>
      <c r="I482" s="33">
        <f>Ocupacao_Calendario!E482*D482*30</f>
        <v>2136.24</v>
      </c>
      <c r="J482" s="33">
        <f>Ocupacao_Calendario!F482*D482*31</f>
        <v>1951.512</v>
      </c>
      <c r="K482" s="33">
        <f>Ocupacao_Calendario!G482*D482*30</f>
        <v>2074.32</v>
      </c>
      <c r="L482" s="33">
        <f>Ocupacao_Calendario!H482*D482*31</f>
        <v>2463.384</v>
      </c>
      <c r="M482" s="33">
        <f>Ocupacao_Calendario!I482*D482*31</f>
        <v>2495.376</v>
      </c>
      <c r="N482" s="33">
        <f>Ocupacao_Calendario!J482*D482*30</f>
        <v>2538.72</v>
      </c>
      <c r="O482" s="33">
        <f>Ocupacao_Calendario!K482*D482*31</f>
        <v>2303.424</v>
      </c>
      <c r="P482" s="33">
        <f>Ocupacao_Calendario!L482*D482*31</f>
        <v>2975.256</v>
      </c>
      <c r="Q482" s="33">
        <f>Ocupacao_Calendario!M482*D482*31</f>
        <v>2367.408</v>
      </c>
      <c r="R482" s="33">
        <f t="shared" si="2"/>
        <v>27853.68</v>
      </c>
      <c r="S482" s="33">
        <f>IFS(E482=2,vacation_home_main_costs!$M$2,E482=3,vacation_home_main_costs!$M$3,E482=4,vacation_home_main_costs!$M$4,E482=5,vacation_home_main_costs!$M$5,E482=6,vacation_home_main_costs!$M$6)</f>
        <v>34800</v>
      </c>
      <c r="T482" s="33">
        <f t="shared" si="25"/>
        <v>-6946.32</v>
      </c>
      <c r="U482" s="41" t="str">
        <f t="shared" si="4"/>
        <v>Prejuizo</v>
      </c>
    </row>
    <row r="483" ht="12.75" customHeight="1">
      <c r="A483" s="8">
        <v>1.8367561E7</v>
      </c>
      <c r="B483" s="30" t="s">
        <v>527</v>
      </c>
      <c r="C483" s="11">
        <v>98.0</v>
      </c>
      <c r="D483" s="11">
        <f t="shared" si="1"/>
        <v>78.4</v>
      </c>
      <c r="E483" s="24">
        <v>3.0</v>
      </c>
      <c r="F483" s="33">
        <f>Ocupacao_Calendario!B483*D483*31</f>
        <v>2357.488</v>
      </c>
      <c r="G483" s="33">
        <f>Ocupacao_Calendario!C483*D483*28</f>
        <v>1756.16</v>
      </c>
      <c r="H483" s="33">
        <f>Ocupacao_Calendario!D483*D483*31</f>
        <v>2041.536</v>
      </c>
      <c r="I483" s="33">
        <f>Ocupacao_Calendario!E483*D483*30</f>
        <v>2046.24</v>
      </c>
      <c r="J483" s="33">
        <f>Ocupacao_Calendario!F483*D483*31</f>
        <v>1992.928</v>
      </c>
      <c r="K483" s="33">
        <f>Ocupacao_Calendario!G483*D483*30</f>
        <v>1575.84</v>
      </c>
      <c r="L483" s="33">
        <f>Ocupacao_Calendario!H483*D483*31</f>
        <v>2041.536</v>
      </c>
      <c r="M483" s="33">
        <f>Ocupacao_Calendario!I483*D483*31</f>
        <v>1725.584</v>
      </c>
      <c r="N483" s="33">
        <f>Ocupacao_Calendario!J483*D483*30</f>
        <v>2210.88</v>
      </c>
      <c r="O483" s="33">
        <f>Ocupacao_Calendario!K483*D483*31</f>
        <v>2187.36</v>
      </c>
      <c r="P483" s="33">
        <f>Ocupacao_Calendario!L483*D483*31</f>
        <v>1847.104</v>
      </c>
      <c r="Q483" s="33">
        <f>Ocupacao_Calendario!M483*D483*31</f>
        <v>1798.496</v>
      </c>
      <c r="R483" s="33">
        <f t="shared" si="2"/>
        <v>23581.152</v>
      </c>
      <c r="S483" s="33">
        <f>IFS(E483=2,vacation_home_main_costs!$M$2,E483=3,vacation_home_main_costs!$M$3,E483=4,vacation_home_main_costs!$M$4,E483=5,vacation_home_main_costs!$M$5,E483=6,vacation_home_main_costs!$M$6)</f>
        <v>34800</v>
      </c>
      <c r="T483" s="33">
        <f t="shared" si="25"/>
        <v>-11218.848</v>
      </c>
      <c r="U483" s="41" t="str">
        <f t="shared" si="4"/>
        <v>Prejuizo</v>
      </c>
    </row>
    <row r="484" ht="12.75" customHeight="1">
      <c r="A484" s="8">
        <v>1.8789999E7</v>
      </c>
      <c r="B484" s="30" t="s">
        <v>528</v>
      </c>
      <c r="C484" s="11">
        <v>105.0</v>
      </c>
      <c r="D484" s="11">
        <f t="shared" si="1"/>
        <v>84</v>
      </c>
      <c r="E484" s="24">
        <v>4.0</v>
      </c>
      <c r="F484" s="33">
        <f>Ocupacao_Calendario!B484*D484*31</f>
        <v>2577.96</v>
      </c>
      <c r="G484" s="33">
        <f>Ocupacao_Calendario!C484*D484*28</f>
        <v>2163.84</v>
      </c>
      <c r="H484" s="33">
        <f>Ocupacao_Calendario!D484*D484*31</f>
        <v>1848.84</v>
      </c>
      <c r="I484" s="33">
        <f>Ocupacao_Calendario!E484*D484*30</f>
        <v>2242.8</v>
      </c>
      <c r="J484" s="33">
        <f>Ocupacao_Calendario!F484*D484*31</f>
        <v>1510.32</v>
      </c>
      <c r="K484" s="33">
        <f>Ocupacao_Calendario!G484*D484*30</f>
        <v>2041.2</v>
      </c>
      <c r="L484" s="33">
        <f>Ocupacao_Calendario!H484*D484*31</f>
        <v>2395.68</v>
      </c>
      <c r="M484" s="33">
        <f>Ocupacao_Calendario!I484*D484*31</f>
        <v>1770.72</v>
      </c>
      <c r="N484" s="33">
        <f>Ocupacao_Calendario!J484*D484*30</f>
        <v>1965.6</v>
      </c>
      <c r="O484" s="33">
        <f>Ocupacao_Calendario!K484*D484*31</f>
        <v>2161.32</v>
      </c>
      <c r="P484" s="33">
        <f>Ocupacao_Calendario!L484*D484*31</f>
        <v>2187.36</v>
      </c>
      <c r="Q484" s="33">
        <f>Ocupacao_Calendario!M484*D484*31</f>
        <v>2135.28</v>
      </c>
      <c r="R484" s="33">
        <f t="shared" si="2"/>
        <v>25000.92</v>
      </c>
      <c r="S484" s="33">
        <f>IFS(E484=2,vacation_home_main_costs!$M$2,E484=3,vacation_home_main_costs!$M$3,E484=4,vacation_home_main_costs!$M$4,E484=5,vacation_home_main_costs!$M$5,E484=6,vacation_home_main_costs!$M$6)</f>
        <v>40660</v>
      </c>
      <c r="T484" s="33">
        <f t="shared" si="25"/>
        <v>-15659.08</v>
      </c>
      <c r="U484" s="41" t="str">
        <f t="shared" si="4"/>
        <v>Prejuizo</v>
      </c>
    </row>
    <row r="485" ht="12.75" customHeight="1">
      <c r="A485" s="8">
        <v>1.9250227E7</v>
      </c>
      <c r="B485" s="30" t="s">
        <v>529</v>
      </c>
      <c r="C485" s="11">
        <v>129.0</v>
      </c>
      <c r="D485" s="11">
        <f t="shared" si="1"/>
        <v>103.2</v>
      </c>
      <c r="E485" s="24">
        <v>4.0</v>
      </c>
      <c r="F485" s="33">
        <f>Ocupacao_Calendario!B485*D485*31</f>
        <v>2335.416</v>
      </c>
      <c r="G485" s="33">
        <f>Ocupacao_Calendario!C485*D485*28</f>
        <v>2109.408</v>
      </c>
      <c r="H485" s="33">
        <f>Ocupacao_Calendario!D485*D485*31</f>
        <v>1983.504</v>
      </c>
      <c r="I485" s="33">
        <f>Ocupacao_Calendario!E485*D485*30</f>
        <v>1548</v>
      </c>
      <c r="J485" s="33">
        <f>Ocupacao_Calendario!F485*D485*31</f>
        <v>1279.68</v>
      </c>
      <c r="K485" s="33">
        <f>Ocupacao_Calendario!G485*D485*30</f>
        <v>3065.04</v>
      </c>
      <c r="L485" s="33">
        <f>Ocupacao_Calendario!H485*D485*31</f>
        <v>2975.256</v>
      </c>
      <c r="M485" s="33">
        <f>Ocupacao_Calendario!I485*D485*31</f>
        <v>3167.208</v>
      </c>
      <c r="N485" s="33">
        <f>Ocupacao_Calendario!J485*D485*30</f>
        <v>2322</v>
      </c>
      <c r="O485" s="33">
        <f>Ocupacao_Calendario!K485*D485*31</f>
        <v>2527.368</v>
      </c>
      <c r="P485" s="33">
        <f>Ocupacao_Calendario!L485*D485*31</f>
        <v>2815.296</v>
      </c>
      <c r="Q485" s="33">
        <f>Ocupacao_Calendario!M485*D485*31</f>
        <v>2175.456</v>
      </c>
      <c r="R485" s="33">
        <f t="shared" si="2"/>
        <v>28303.632</v>
      </c>
      <c r="S485" s="33">
        <f>IFS(E485=2,vacation_home_main_costs!$M$2,E485=3,vacation_home_main_costs!$M$3,E485=4,vacation_home_main_costs!$M$4,E485=5,vacation_home_main_costs!$M$5,E485=6,vacation_home_main_costs!$M$6)</f>
        <v>40660</v>
      </c>
      <c r="T485" s="33">
        <f t="shared" si="25"/>
        <v>-12356.368</v>
      </c>
      <c r="U485" s="41" t="str">
        <f t="shared" si="4"/>
        <v>Prejuizo</v>
      </c>
    </row>
    <row r="486" ht="12.75" customHeight="1">
      <c r="A486" s="8">
        <v>1.9471696E7</v>
      </c>
      <c r="B486" s="30" t="s">
        <v>530</v>
      </c>
      <c r="C486" s="11">
        <v>50.0</v>
      </c>
      <c r="D486" s="11">
        <f t="shared" si="1"/>
        <v>40</v>
      </c>
      <c r="E486" s="24">
        <v>3.0</v>
      </c>
      <c r="F486" s="33">
        <f>Ocupacao_Calendario!B486*D486*31</f>
        <v>830.8</v>
      </c>
      <c r="G486" s="33">
        <f>Ocupacao_Calendario!C486*D486*28</f>
        <v>862.4</v>
      </c>
      <c r="H486" s="33">
        <f>Ocupacao_Calendario!D486*D486*31</f>
        <v>1004.4</v>
      </c>
      <c r="I486" s="33">
        <f>Ocupacao_Calendario!E486*D486*30</f>
        <v>756</v>
      </c>
      <c r="J486" s="33">
        <f>Ocupacao_Calendario!F486*D486*31</f>
        <v>731.6</v>
      </c>
      <c r="K486" s="33">
        <f>Ocupacao_Calendario!G486*D486*30</f>
        <v>948</v>
      </c>
      <c r="L486" s="33">
        <f>Ocupacao_Calendario!H486*D486*31</f>
        <v>979.6</v>
      </c>
      <c r="M486" s="33">
        <f>Ocupacao_Calendario!I486*D486*31</f>
        <v>1091.2</v>
      </c>
      <c r="N486" s="33">
        <f>Ocupacao_Calendario!J486*D486*30</f>
        <v>1044</v>
      </c>
      <c r="O486" s="33">
        <f>Ocupacao_Calendario!K486*D486*31</f>
        <v>892.8</v>
      </c>
      <c r="P486" s="33">
        <f>Ocupacao_Calendario!L486*D486*31</f>
        <v>942.4</v>
      </c>
      <c r="Q486" s="33">
        <f>Ocupacao_Calendario!M486*D486*31</f>
        <v>892.8</v>
      </c>
      <c r="R486" s="33">
        <f t="shared" si="2"/>
        <v>10976</v>
      </c>
      <c r="S486" s="33">
        <f>IFS(E486=2,vacation_home_main_costs!$M$2,E486=3,vacation_home_main_costs!$M$3,E486=4,vacation_home_main_costs!$M$4,E486=5,vacation_home_main_costs!$M$5,E486=6,vacation_home_main_costs!$M$6)</f>
        <v>34800</v>
      </c>
      <c r="T486" s="33">
        <f t="shared" si="25"/>
        <v>-23824</v>
      </c>
      <c r="U486" s="41" t="str">
        <f t="shared" si="4"/>
        <v>Prejuizo</v>
      </c>
    </row>
    <row r="487" ht="12.75" customHeight="1">
      <c r="A487" s="8">
        <v>2.0661704E7</v>
      </c>
      <c r="B487" s="30" t="s">
        <v>531</v>
      </c>
      <c r="C487" s="11">
        <v>89.0</v>
      </c>
      <c r="D487" s="11">
        <f t="shared" si="1"/>
        <v>71.2</v>
      </c>
      <c r="E487" s="24">
        <v>3.0</v>
      </c>
      <c r="F487" s="33">
        <f>Ocupacao_Calendario!B487*D487*31</f>
        <v>2030.624</v>
      </c>
      <c r="G487" s="33">
        <f>Ocupacao_Calendario!C487*D487*28</f>
        <v>1574.944</v>
      </c>
      <c r="H487" s="33">
        <f>Ocupacao_Calendario!D487*D487*31</f>
        <v>1280.176</v>
      </c>
      <c r="I487" s="33">
        <f>Ocupacao_Calendario!E487*D487*30</f>
        <v>1174.8</v>
      </c>
      <c r="J487" s="33">
        <f>Ocupacao_Calendario!F487*D487*31</f>
        <v>1655.4</v>
      </c>
      <c r="K487" s="33">
        <f>Ocupacao_Calendario!G487*D487*30</f>
        <v>1388.4</v>
      </c>
      <c r="L487" s="33">
        <f>Ocupacao_Calendario!H487*D487*31</f>
        <v>1898.192</v>
      </c>
      <c r="M487" s="33">
        <f>Ocupacao_Calendario!I487*D487*31</f>
        <v>2096.84</v>
      </c>
      <c r="N487" s="33">
        <f>Ocupacao_Calendario!J487*D487*30</f>
        <v>1965.12</v>
      </c>
      <c r="O487" s="33">
        <f>Ocupacao_Calendario!K487*D487*31</f>
        <v>1677.472</v>
      </c>
      <c r="P487" s="33">
        <f>Ocupacao_Calendario!L487*D487*31</f>
        <v>2030.624</v>
      </c>
      <c r="Q487" s="33">
        <f>Ocupacao_Calendario!M487*D487*31</f>
        <v>1986.48</v>
      </c>
      <c r="R487" s="33">
        <f t="shared" si="2"/>
        <v>20759.072</v>
      </c>
      <c r="S487" s="33">
        <f>IFS(E487=2,vacation_home_main_costs!$M$2,E487=3,vacation_home_main_costs!$M$3,E487=4,vacation_home_main_costs!$M$4,E487=5,vacation_home_main_costs!$M$5,E487=6,vacation_home_main_costs!$M$6)</f>
        <v>34800</v>
      </c>
      <c r="T487" s="33">
        <f t="shared" si="25"/>
        <v>-14040.928</v>
      </c>
      <c r="U487" s="41" t="str">
        <f t="shared" si="4"/>
        <v>Prejuizo</v>
      </c>
    </row>
    <row r="488" ht="12.75" customHeight="1">
      <c r="A488" s="8">
        <v>1.8425467E7</v>
      </c>
      <c r="B488" s="30" t="s">
        <v>532</v>
      </c>
      <c r="C488" s="11">
        <v>113.0</v>
      </c>
      <c r="D488" s="11">
        <f t="shared" si="1"/>
        <v>90.4</v>
      </c>
      <c r="E488" s="24">
        <v>4.0</v>
      </c>
      <c r="F488" s="33">
        <f>Ocupacao_Calendario!B488*D488*31</f>
        <v>1989.704</v>
      </c>
      <c r="G488" s="33">
        <f>Ocupacao_Calendario!C488*D488*28</f>
        <v>2354.016</v>
      </c>
      <c r="H488" s="33">
        <f>Ocupacao_Calendario!D488*D488*31</f>
        <v>2129.824</v>
      </c>
      <c r="I488" s="33">
        <f>Ocupacao_Calendario!E488*D488*30</f>
        <v>1654.32</v>
      </c>
      <c r="J488" s="33">
        <f>Ocupacao_Calendario!F488*D488*31</f>
        <v>1625.392</v>
      </c>
      <c r="K488" s="33">
        <f>Ocupacao_Calendario!G488*D488*30</f>
        <v>2440.8</v>
      </c>
      <c r="L488" s="33">
        <f>Ocupacao_Calendario!H488*D488*31</f>
        <v>2382.04</v>
      </c>
      <c r="M488" s="33">
        <f>Ocupacao_Calendario!I488*D488*31</f>
        <v>2466.112</v>
      </c>
      <c r="N488" s="33">
        <f>Ocupacao_Calendario!J488*D488*30</f>
        <v>2684.88</v>
      </c>
      <c r="O488" s="33">
        <f>Ocupacao_Calendario!K488*D488*31</f>
        <v>2213.896</v>
      </c>
      <c r="P488" s="33">
        <f>Ocupacao_Calendario!L488*D488*31</f>
        <v>2185.872</v>
      </c>
      <c r="Q488" s="33">
        <f>Ocupacao_Calendario!M488*D488*31</f>
        <v>2325.992</v>
      </c>
      <c r="R488" s="33">
        <f t="shared" si="2"/>
        <v>26452.848</v>
      </c>
      <c r="S488" s="33">
        <f>IFS(E488=2,vacation_home_main_costs!$M$2,E488=3,vacation_home_main_costs!$M$3,E488=4,vacation_home_main_costs!$M$4,E488=5,vacation_home_main_costs!$M$5,E488=6,vacation_home_main_costs!$M$6)</f>
        <v>40660</v>
      </c>
      <c r="T488" s="33">
        <f t="shared" si="25"/>
        <v>-14207.152</v>
      </c>
      <c r="U488" s="41" t="str">
        <f t="shared" si="4"/>
        <v>Prejuizo</v>
      </c>
    </row>
    <row r="489" ht="12.75" customHeight="1">
      <c r="A489" s="8">
        <v>2.0131718E7</v>
      </c>
      <c r="B489" s="30" t="s">
        <v>533</v>
      </c>
      <c r="C489" s="11">
        <v>100.0</v>
      </c>
      <c r="D489" s="11">
        <f t="shared" si="1"/>
        <v>80</v>
      </c>
      <c r="E489" s="24">
        <v>2.0</v>
      </c>
      <c r="F489" s="33">
        <f>Ocupacao_Calendario!B489*D489*31</f>
        <v>1934.4</v>
      </c>
      <c r="G489" s="33">
        <f>Ocupacao_Calendario!C489*D489*28</f>
        <v>2105.6</v>
      </c>
      <c r="H489" s="33">
        <f>Ocupacao_Calendario!D489*D489*31</f>
        <v>2083.2</v>
      </c>
      <c r="I489" s="33">
        <f>Ocupacao_Calendario!E489*D489*30</f>
        <v>1128</v>
      </c>
      <c r="J489" s="33">
        <f>Ocupacao_Calendario!F489*D489*31</f>
        <v>1066.4</v>
      </c>
      <c r="K489" s="33">
        <f>Ocupacao_Calendario!G489*D489*30</f>
        <v>2088</v>
      </c>
      <c r="L489" s="33">
        <f>Ocupacao_Calendario!H489*D489*31</f>
        <v>2232</v>
      </c>
      <c r="M489" s="33">
        <f>Ocupacao_Calendario!I489*D489*31</f>
        <v>1959.2</v>
      </c>
      <c r="N489" s="33">
        <f>Ocupacao_Calendario!J489*D489*30</f>
        <v>2328</v>
      </c>
      <c r="O489" s="33">
        <f>Ocupacao_Calendario!K489*D489*31</f>
        <v>2058.4</v>
      </c>
      <c r="P489" s="33">
        <f>Ocupacao_Calendario!L489*D489*31</f>
        <v>2033.6</v>
      </c>
      <c r="Q489" s="33">
        <f>Ocupacao_Calendario!M489*D489*31</f>
        <v>1909.6</v>
      </c>
      <c r="R489" s="33">
        <f t="shared" si="2"/>
        <v>22926.4</v>
      </c>
      <c r="S489" s="33">
        <f>IFS(E489=2,vacation_home_main_costs!$M$2,E489=3,vacation_home_main_costs!$M$3,E489=4,vacation_home_main_costs!$M$4,E489=5,vacation_home_main_costs!$M$5,E489=6,vacation_home_main_costs!$M$6)</f>
        <v>31100</v>
      </c>
      <c r="T489" s="33">
        <f t="shared" si="25"/>
        <v>-8173.6</v>
      </c>
      <c r="U489" s="41" t="str">
        <f t="shared" si="4"/>
        <v>Prejuizo</v>
      </c>
    </row>
    <row r="490" ht="12.75" customHeight="1">
      <c r="A490" s="8">
        <v>2.0174192E7</v>
      </c>
      <c r="B490" s="30" t="s">
        <v>534</v>
      </c>
      <c r="C490" s="11">
        <v>125.0</v>
      </c>
      <c r="D490" s="11">
        <f t="shared" si="1"/>
        <v>100</v>
      </c>
      <c r="E490" s="24">
        <v>4.0</v>
      </c>
      <c r="F490" s="33">
        <f>Ocupacao_Calendario!B490*D490*31</f>
        <v>2666</v>
      </c>
      <c r="G490" s="33">
        <f>Ocupacao_Calendario!C490*D490*28</f>
        <v>2744</v>
      </c>
      <c r="H490" s="33">
        <f>Ocupacao_Calendario!D490*D490*31</f>
        <v>2542</v>
      </c>
      <c r="I490" s="33">
        <f>Ocupacao_Calendario!E490*D490*30</f>
        <v>2700</v>
      </c>
      <c r="J490" s="33">
        <f>Ocupacao_Calendario!F490*D490*31</f>
        <v>2387</v>
      </c>
      <c r="K490" s="33">
        <f>Ocupacao_Calendario!G490*D490*30</f>
        <v>2490</v>
      </c>
      <c r="L490" s="33">
        <f>Ocupacao_Calendario!H490*D490*31</f>
        <v>2666</v>
      </c>
      <c r="M490" s="33">
        <f>Ocupacao_Calendario!I490*D490*31</f>
        <v>2821</v>
      </c>
      <c r="N490" s="33">
        <f>Ocupacao_Calendario!J490*D490*30</f>
        <v>2940</v>
      </c>
      <c r="O490" s="33">
        <f>Ocupacao_Calendario!K490*D490*31</f>
        <v>3007</v>
      </c>
      <c r="P490" s="33">
        <f>Ocupacao_Calendario!L490*D490*31</f>
        <v>2201</v>
      </c>
      <c r="Q490" s="33">
        <f>Ocupacao_Calendario!M490*D490*31</f>
        <v>3038</v>
      </c>
      <c r="R490" s="33">
        <f t="shared" si="2"/>
        <v>32202</v>
      </c>
      <c r="S490" s="33">
        <f>IFS(E490=2,vacation_home_main_costs!$M$2,E490=3,vacation_home_main_costs!$M$3,E490=4,vacation_home_main_costs!$M$4,E490=5,vacation_home_main_costs!$M$5,E490=6,vacation_home_main_costs!$M$6)</f>
        <v>40660</v>
      </c>
      <c r="T490" s="33">
        <f t="shared" si="25"/>
        <v>-8458</v>
      </c>
      <c r="U490" s="41" t="str">
        <f t="shared" si="4"/>
        <v>Prejuizo</v>
      </c>
    </row>
    <row r="491" ht="12.75" customHeight="1">
      <c r="A491" s="8">
        <v>1.9656899E7</v>
      </c>
      <c r="B491" s="30" t="s">
        <v>535</v>
      </c>
      <c r="C491" s="11">
        <v>120.0</v>
      </c>
      <c r="D491" s="11">
        <f t="shared" si="1"/>
        <v>96</v>
      </c>
      <c r="E491" s="24">
        <v>4.0</v>
      </c>
      <c r="F491" s="33">
        <f>Ocupacao_Calendario!B491*D491*31</f>
        <v>2172.48</v>
      </c>
      <c r="G491" s="33">
        <f>Ocupacao_Calendario!C491*D491*28</f>
        <v>2042.88</v>
      </c>
      <c r="H491" s="33">
        <f>Ocupacao_Calendario!D491*D491*31</f>
        <v>2083.2</v>
      </c>
      <c r="I491" s="33">
        <f>Ocupacao_Calendario!E491*D491*30</f>
        <v>2592</v>
      </c>
      <c r="J491" s="33">
        <f>Ocupacao_Calendario!F491*D491*31</f>
        <v>1339.2</v>
      </c>
      <c r="K491" s="33">
        <f>Ocupacao_Calendario!G491*D491*30</f>
        <v>1900.8</v>
      </c>
      <c r="L491" s="33">
        <f>Ocupacao_Calendario!H491*D491*31</f>
        <v>2976</v>
      </c>
      <c r="M491" s="33">
        <f>Ocupacao_Calendario!I491*D491*31</f>
        <v>2232</v>
      </c>
      <c r="N491" s="33">
        <f>Ocupacao_Calendario!J491*D491*30</f>
        <v>2563.2</v>
      </c>
      <c r="O491" s="33">
        <f>Ocupacao_Calendario!K491*D491*31</f>
        <v>2202.24</v>
      </c>
      <c r="P491" s="33">
        <f>Ocupacao_Calendario!L491*D491*31</f>
        <v>2827.2</v>
      </c>
      <c r="Q491" s="33">
        <f>Ocupacao_Calendario!M491*D491*31</f>
        <v>2261.76</v>
      </c>
      <c r="R491" s="33">
        <f t="shared" si="2"/>
        <v>27192.96</v>
      </c>
      <c r="S491" s="33">
        <f>IFS(E491=2,vacation_home_main_costs!$M$2,E491=3,vacation_home_main_costs!$M$3,E491=4,vacation_home_main_costs!$M$4,E491=5,vacation_home_main_costs!$M$5,E491=6,vacation_home_main_costs!$M$6)</f>
        <v>40660</v>
      </c>
      <c r="T491" s="33">
        <f t="shared" si="25"/>
        <v>-13467.04</v>
      </c>
      <c r="U491" s="41" t="str">
        <f t="shared" si="4"/>
        <v>Prejuizo</v>
      </c>
    </row>
    <row r="492" ht="12.75" customHeight="1">
      <c r="A492" s="8">
        <v>2.0203477E7</v>
      </c>
      <c r="B492" s="30" t="s">
        <v>536</v>
      </c>
      <c r="C492" s="11">
        <v>94.0</v>
      </c>
      <c r="D492" s="11">
        <f t="shared" si="1"/>
        <v>75.2</v>
      </c>
      <c r="E492" s="24">
        <v>3.0</v>
      </c>
      <c r="F492" s="33">
        <f>Ocupacao_Calendario!B492*D492*31</f>
        <v>1631.84</v>
      </c>
      <c r="G492" s="33">
        <f>Ocupacao_Calendario!C492*D492*28</f>
        <v>1789.76</v>
      </c>
      <c r="H492" s="33">
        <f>Ocupacao_Calendario!D492*D492*31</f>
        <v>1911.584</v>
      </c>
      <c r="I492" s="33">
        <f>Ocupacao_Calendario!E492*D492*30</f>
        <v>1488.96</v>
      </c>
      <c r="J492" s="33">
        <f>Ocupacao_Calendario!F492*D492*31</f>
        <v>1002.416</v>
      </c>
      <c r="K492" s="33">
        <f>Ocupacao_Calendario!G492*D492*30</f>
        <v>1488.96</v>
      </c>
      <c r="L492" s="33">
        <f>Ocupacao_Calendario!H492*D492*31</f>
        <v>1818.336</v>
      </c>
      <c r="M492" s="33">
        <f>Ocupacao_Calendario!I492*D492*31</f>
        <v>1911.584</v>
      </c>
      <c r="N492" s="33">
        <f>Ocupacao_Calendario!J492*D492*30</f>
        <v>2098.08</v>
      </c>
      <c r="O492" s="33">
        <f>Ocupacao_Calendario!K492*D492*31</f>
        <v>1981.52</v>
      </c>
      <c r="P492" s="33">
        <f>Ocupacao_Calendario!L492*D492*31</f>
        <v>2144.704</v>
      </c>
      <c r="Q492" s="33">
        <f>Ocupacao_Calendario!M492*D492*31</f>
        <v>2098.08</v>
      </c>
      <c r="R492" s="33">
        <f t="shared" si="2"/>
        <v>21365.824</v>
      </c>
      <c r="S492" s="33">
        <f>IFS(E492=2,vacation_home_main_costs!$M$2,E492=3,vacation_home_main_costs!$M$3,E492=4,vacation_home_main_costs!$M$4,E492=5,vacation_home_main_costs!$M$5,E492=6,vacation_home_main_costs!$M$6)</f>
        <v>34800</v>
      </c>
      <c r="T492" s="33">
        <f t="shared" si="25"/>
        <v>-13434.176</v>
      </c>
      <c r="U492" s="41" t="str">
        <f t="shared" si="4"/>
        <v>Prejuizo</v>
      </c>
    </row>
    <row r="493" ht="12.75" customHeight="1">
      <c r="A493" s="8">
        <v>2.1312272E7</v>
      </c>
      <c r="B493" s="30" t="s">
        <v>537</v>
      </c>
      <c r="C493" s="11">
        <v>149.0</v>
      </c>
      <c r="D493" s="11">
        <f t="shared" si="1"/>
        <v>119.2</v>
      </c>
      <c r="E493" s="24">
        <v>7.0</v>
      </c>
      <c r="F493" s="33">
        <f>Ocupacao_Calendario!B493*D493*31</f>
        <v>2993.112</v>
      </c>
      <c r="G493" s="33">
        <f>Ocupacao_Calendario!C493*D493*28</f>
        <v>3037.216</v>
      </c>
      <c r="H493" s="33">
        <f>Ocupacao_Calendario!D493*D493*31</f>
        <v>2143.216</v>
      </c>
      <c r="I493" s="33">
        <f>Ocupacao_Calendario!E493*D493*30</f>
        <v>3254.16</v>
      </c>
      <c r="J493" s="33">
        <f>Ocupacao_Calendario!F493*D493*31</f>
        <v>1551.984</v>
      </c>
      <c r="K493" s="33">
        <f>Ocupacao_Calendario!G493*D493*30</f>
        <v>3325.68</v>
      </c>
      <c r="L493" s="33">
        <f>Ocupacao_Calendario!H493*D493*31</f>
        <v>3584.344</v>
      </c>
      <c r="M493" s="33">
        <f>Ocupacao_Calendario!I493*D493*31</f>
        <v>3658.248</v>
      </c>
      <c r="N493" s="33">
        <f>Ocupacao_Calendario!J493*D493*30</f>
        <v>2646.24</v>
      </c>
      <c r="O493" s="33">
        <f>Ocupacao_Calendario!K493*D493*31</f>
        <v>2660.544</v>
      </c>
      <c r="P493" s="33">
        <f>Ocupacao_Calendario!L493*D493*31</f>
        <v>2845.304</v>
      </c>
      <c r="Q493" s="33">
        <f>Ocupacao_Calendario!M493*D493*31</f>
        <v>3067.016</v>
      </c>
      <c r="R493" s="33">
        <f t="shared" si="2"/>
        <v>34767.064</v>
      </c>
      <c r="S493" s="37" t="str">
        <f>IFS(E493=2,vacation_home_main_costs!$M$2,E493=3,vacation_home_main_costs!$M$3,E493=4,vacation_home_main_costs!$M$4,E493=5,vacation_home_main_costs!$M$5,E493=6,vacation_home_main_costs!$M$6)</f>
        <v>#N/A</v>
      </c>
      <c r="T493" s="38" t="s">
        <v>55</v>
      </c>
      <c r="U493" s="41" t="str">
        <f t="shared" si="4"/>
        <v>Lucro</v>
      </c>
    </row>
    <row r="494" ht="12.75" customHeight="1">
      <c r="A494" s="8">
        <v>2.1232563E7</v>
      </c>
      <c r="B494" s="30" t="s">
        <v>538</v>
      </c>
      <c r="C494" s="11">
        <v>80.0</v>
      </c>
      <c r="D494" s="11">
        <f t="shared" si="1"/>
        <v>64</v>
      </c>
      <c r="E494" s="24">
        <v>4.0</v>
      </c>
      <c r="F494" s="33">
        <f>Ocupacao_Calendario!B494*D494*31</f>
        <v>1825.28</v>
      </c>
      <c r="G494" s="33">
        <f>Ocupacao_Calendario!C494*D494*28</f>
        <v>1397.76</v>
      </c>
      <c r="H494" s="33">
        <f>Ocupacao_Calendario!D494*D494*31</f>
        <v>1289.6</v>
      </c>
      <c r="I494" s="33">
        <f>Ocupacao_Calendario!E494*D494*30</f>
        <v>1670.4</v>
      </c>
      <c r="J494" s="33">
        <f>Ocupacao_Calendario!F494*D494*31</f>
        <v>1368.96</v>
      </c>
      <c r="K494" s="33">
        <f>Ocupacao_Calendario!G494*D494*30</f>
        <v>1612.8</v>
      </c>
      <c r="L494" s="33">
        <f>Ocupacao_Calendario!H494*D494*31</f>
        <v>1507.84</v>
      </c>
      <c r="M494" s="33">
        <f>Ocupacao_Calendario!I494*D494*31</f>
        <v>1686.4</v>
      </c>
      <c r="N494" s="33">
        <f>Ocupacao_Calendario!J494*D494*30</f>
        <v>1766.4</v>
      </c>
      <c r="O494" s="33">
        <f>Ocupacao_Calendario!K494*D494*31</f>
        <v>1448.32</v>
      </c>
      <c r="P494" s="33">
        <f>Ocupacao_Calendario!L494*D494*31</f>
        <v>1527.68</v>
      </c>
      <c r="Q494" s="33">
        <f>Ocupacao_Calendario!M494*D494*31</f>
        <v>1547.52</v>
      </c>
      <c r="R494" s="33">
        <f t="shared" si="2"/>
        <v>18648.96</v>
      </c>
      <c r="S494" s="33">
        <f>IFS(E494=2,vacation_home_main_costs!$M$2,E494=3,vacation_home_main_costs!$M$3,E494=4,vacation_home_main_costs!$M$4,E494=5,vacation_home_main_costs!$M$5,E494=6,vacation_home_main_costs!$M$6)</f>
        <v>40660</v>
      </c>
      <c r="T494" s="33">
        <f t="shared" ref="T494:T498" si="26">R494-S494</f>
        <v>-22011.04</v>
      </c>
      <c r="U494" s="41" t="str">
        <f t="shared" si="4"/>
        <v>Prejuizo</v>
      </c>
    </row>
    <row r="495" ht="12.75" customHeight="1">
      <c r="A495" s="8">
        <v>2.3407063E7</v>
      </c>
      <c r="B495" s="30" t="s">
        <v>539</v>
      </c>
      <c r="C495" s="11">
        <v>89.0</v>
      </c>
      <c r="D495" s="11">
        <f t="shared" si="1"/>
        <v>71.2</v>
      </c>
      <c r="E495" s="24">
        <v>3.0</v>
      </c>
      <c r="F495" s="33">
        <f>Ocupacao_Calendario!B495*D495*31</f>
        <v>1390.536</v>
      </c>
      <c r="G495" s="33">
        <f>Ocupacao_Calendario!C495*D495*28</f>
        <v>1594.88</v>
      </c>
      <c r="H495" s="33">
        <f>Ocupacao_Calendario!D495*D495*31</f>
        <v>1920.264</v>
      </c>
      <c r="I495" s="33">
        <f>Ocupacao_Calendario!E495*D495*30</f>
        <v>982.56</v>
      </c>
      <c r="J495" s="33">
        <f>Ocupacao_Calendario!F495*D495*31</f>
        <v>1545.04</v>
      </c>
      <c r="K495" s="33">
        <f>Ocupacao_Calendario!G495*D495*30</f>
        <v>1580.64</v>
      </c>
      <c r="L495" s="33">
        <f>Ocupacao_Calendario!H495*D495*31</f>
        <v>2163.056</v>
      </c>
      <c r="M495" s="33">
        <f>Ocupacao_Calendario!I495*D495*31</f>
        <v>1721.616</v>
      </c>
      <c r="N495" s="33">
        <f>Ocupacao_Calendario!J495*D495*30</f>
        <v>2050.56</v>
      </c>
      <c r="O495" s="33">
        <f>Ocupacao_Calendario!K495*D495*31</f>
        <v>2207.2</v>
      </c>
      <c r="P495" s="33">
        <f>Ocupacao_Calendario!L495*D495*31</f>
        <v>1765.76</v>
      </c>
      <c r="Q495" s="33">
        <f>Ocupacao_Calendario!M495*D495*31</f>
        <v>1677.472</v>
      </c>
      <c r="R495" s="33">
        <f t="shared" si="2"/>
        <v>20599.584</v>
      </c>
      <c r="S495" s="33">
        <f>IFS(E495=2,vacation_home_main_costs!$M$2,E495=3,vacation_home_main_costs!$M$3,E495=4,vacation_home_main_costs!$M$4,E495=5,vacation_home_main_costs!$M$5,E495=6,vacation_home_main_costs!$M$6)</f>
        <v>34800</v>
      </c>
      <c r="T495" s="33">
        <f t="shared" si="26"/>
        <v>-14200.416</v>
      </c>
      <c r="U495" s="41" t="str">
        <f t="shared" si="4"/>
        <v>Prejuizo</v>
      </c>
    </row>
    <row r="496" ht="12.75" customHeight="1">
      <c r="A496" s="8">
        <v>2.3858021E7</v>
      </c>
      <c r="B496" s="30" t="s">
        <v>540</v>
      </c>
      <c r="C496" s="11">
        <v>199.0</v>
      </c>
      <c r="D496" s="11">
        <f t="shared" si="1"/>
        <v>159.2</v>
      </c>
      <c r="E496" s="24">
        <v>4.0</v>
      </c>
      <c r="F496" s="33">
        <f>Ocupacao_Calendario!B496*D496*31</f>
        <v>3109.176</v>
      </c>
      <c r="G496" s="33">
        <f>Ocupacao_Calendario!C496*D496*28</f>
        <v>4368.448</v>
      </c>
      <c r="H496" s="33">
        <f>Ocupacao_Calendario!D496*D496*31</f>
        <v>2911.768</v>
      </c>
      <c r="I496" s="33">
        <f>Ocupacao_Calendario!E496*D496*30</f>
        <v>3677.52</v>
      </c>
      <c r="J496" s="33">
        <f>Ocupacao_Calendario!F496*D496*31</f>
        <v>3405.288</v>
      </c>
      <c r="K496" s="33">
        <f>Ocupacao_Calendario!G496*D496*30</f>
        <v>3629.76</v>
      </c>
      <c r="L496" s="33">
        <f>Ocupacao_Calendario!H496*D496*31</f>
        <v>4836.496</v>
      </c>
      <c r="M496" s="33">
        <f>Ocupacao_Calendario!I496*D496*31</f>
        <v>4935.2</v>
      </c>
      <c r="N496" s="33">
        <f>Ocupacao_Calendario!J496*D496*30</f>
        <v>4776</v>
      </c>
      <c r="O496" s="33">
        <f>Ocupacao_Calendario!K496*D496*31</f>
        <v>4491.032</v>
      </c>
      <c r="P496" s="33">
        <f>Ocupacao_Calendario!L496*D496*31</f>
        <v>3553.344</v>
      </c>
      <c r="Q496" s="33">
        <f>Ocupacao_Calendario!M496*D496*31</f>
        <v>4540.384</v>
      </c>
      <c r="R496" s="33">
        <f t="shared" si="2"/>
        <v>48234.416</v>
      </c>
      <c r="S496" s="33">
        <f>IFS(E496=2,vacation_home_main_costs!$M$2,E496=3,vacation_home_main_costs!$M$3,E496=4,vacation_home_main_costs!$M$4,E496=5,vacation_home_main_costs!$M$5,E496=6,vacation_home_main_costs!$M$6)</f>
        <v>40660</v>
      </c>
      <c r="T496" s="33">
        <f t="shared" si="26"/>
        <v>7574.416</v>
      </c>
      <c r="U496" s="41" t="str">
        <f t="shared" si="4"/>
        <v>Lucro</v>
      </c>
    </row>
    <row r="497" ht="12.75" customHeight="1">
      <c r="A497" s="8">
        <v>3330875.0</v>
      </c>
      <c r="B497" s="30" t="s">
        <v>541</v>
      </c>
      <c r="C497" s="11">
        <v>165.0</v>
      </c>
      <c r="D497" s="11">
        <f t="shared" si="1"/>
        <v>132</v>
      </c>
      <c r="E497" s="24">
        <v>6.0</v>
      </c>
      <c r="F497" s="33">
        <f>Ocupacao_Calendario!B497*D497*31</f>
        <v>2700.72</v>
      </c>
      <c r="G497" s="33">
        <f>Ocupacao_Calendario!C497*D497*28</f>
        <v>2661.12</v>
      </c>
      <c r="H497" s="33">
        <f>Ocupacao_Calendario!D497*D497*31</f>
        <v>3191.76</v>
      </c>
      <c r="I497" s="33">
        <f>Ocupacao_Calendario!E497*D497*30</f>
        <v>2494.8</v>
      </c>
      <c r="J497" s="33">
        <f>Ocupacao_Calendario!F497*D497*31</f>
        <v>2864.4</v>
      </c>
      <c r="K497" s="33">
        <f>Ocupacao_Calendario!G497*D497*30</f>
        <v>2732.4</v>
      </c>
      <c r="L497" s="33">
        <f>Ocupacao_Calendario!H497*D497*31</f>
        <v>3355.44</v>
      </c>
      <c r="M497" s="33">
        <f>Ocupacao_Calendario!I497*D497*31</f>
        <v>3355.44</v>
      </c>
      <c r="N497" s="33">
        <f>Ocupacao_Calendario!J497*D497*30</f>
        <v>3920.4</v>
      </c>
      <c r="O497" s="33">
        <f>Ocupacao_Calendario!K497*D497*31</f>
        <v>4051.08</v>
      </c>
      <c r="P497" s="33">
        <f>Ocupacao_Calendario!L497*D497*31</f>
        <v>3600.96</v>
      </c>
      <c r="Q497" s="33">
        <f>Ocupacao_Calendario!M497*D497*31</f>
        <v>3560.04</v>
      </c>
      <c r="R497" s="33">
        <f t="shared" si="2"/>
        <v>38488.56</v>
      </c>
      <c r="S497" s="33">
        <f>IFS(E497=2,vacation_home_main_costs!$M$2,E497=3,vacation_home_main_costs!$M$3,E497=4,vacation_home_main_costs!$M$4,E497=5,vacation_home_main_costs!$M$5,E497=6,vacation_home_main_costs!$M$6)</f>
        <v>51900</v>
      </c>
      <c r="T497" s="33">
        <f t="shared" si="26"/>
        <v>-13411.44</v>
      </c>
      <c r="U497" s="41" t="str">
        <f t="shared" si="4"/>
        <v>Prejuizo</v>
      </c>
    </row>
    <row r="498" ht="12.75" customHeight="1">
      <c r="A498" s="8">
        <v>3709305.0</v>
      </c>
      <c r="B498" s="30" t="s">
        <v>542</v>
      </c>
      <c r="C498" s="11">
        <v>144.0</v>
      </c>
      <c r="D498" s="11">
        <f t="shared" si="1"/>
        <v>115.2</v>
      </c>
      <c r="E498" s="24">
        <v>5.0</v>
      </c>
      <c r="F498" s="33">
        <f>Ocupacao_Calendario!B498*D498*31</f>
        <v>3214.08</v>
      </c>
      <c r="G498" s="33">
        <f>Ocupacao_Calendario!C498*D498*28</f>
        <v>3128.832</v>
      </c>
      <c r="H498" s="33">
        <f>Ocupacao_Calendario!D498*D498*31</f>
        <v>2642.688</v>
      </c>
      <c r="I498" s="33">
        <f>Ocupacao_Calendario!E498*D498*30</f>
        <v>1555.2</v>
      </c>
      <c r="J498" s="33">
        <f>Ocupacao_Calendario!F498*D498*31</f>
        <v>2606.976</v>
      </c>
      <c r="K498" s="33">
        <f>Ocupacao_Calendario!G498*D498*30</f>
        <v>2833.92</v>
      </c>
      <c r="L498" s="33">
        <f>Ocupacao_Calendario!H498*D498*31</f>
        <v>2999.808</v>
      </c>
      <c r="M498" s="33">
        <f>Ocupacao_Calendario!I498*D498*31</f>
        <v>2892.672</v>
      </c>
      <c r="N498" s="33">
        <f>Ocupacao_Calendario!J498*D498*30</f>
        <v>3006.72</v>
      </c>
      <c r="O498" s="33">
        <f>Ocupacao_Calendario!K498*D498*31</f>
        <v>3321.216</v>
      </c>
      <c r="P498" s="33">
        <f>Ocupacao_Calendario!L498*D498*31</f>
        <v>2785.536</v>
      </c>
      <c r="Q498" s="33">
        <f>Ocupacao_Calendario!M498*D498*31</f>
        <v>3249.792</v>
      </c>
      <c r="R498" s="33">
        <f t="shared" si="2"/>
        <v>34237.44</v>
      </c>
      <c r="S498" s="33">
        <f>IFS(E498=2,vacation_home_main_costs!$M$2,E498=3,vacation_home_main_costs!$M$3,E498=4,vacation_home_main_costs!$M$4,E498=5,vacation_home_main_costs!$M$5,E498=6,vacation_home_main_costs!$M$6)</f>
        <v>45400</v>
      </c>
      <c r="T498" s="33">
        <f t="shared" si="26"/>
        <v>-11162.56</v>
      </c>
      <c r="U498" s="41" t="str">
        <f t="shared" si="4"/>
        <v>Prejuizo</v>
      </c>
    </row>
    <row r="499" ht="12.75" customHeight="1">
      <c r="A499" s="8">
        <v>5581578.0</v>
      </c>
      <c r="B499" s="30" t="s">
        <v>543</v>
      </c>
      <c r="C499" s="11">
        <v>49.0</v>
      </c>
      <c r="D499" s="11">
        <f t="shared" si="1"/>
        <v>39.2</v>
      </c>
      <c r="E499" s="24">
        <v>1.0</v>
      </c>
      <c r="F499" s="33">
        <f>Ocupacao_Calendario!B499*D499*31</f>
        <v>1008.616</v>
      </c>
      <c r="G499" s="33">
        <f>Ocupacao_Calendario!C499*D499*28</f>
        <v>768.32</v>
      </c>
      <c r="H499" s="33">
        <f>Ocupacao_Calendario!D499*D499*31</f>
        <v>741.272</v>
      </c>
      <c r="I499" s="33">
        <f>Ocupacao_Calendario!E499*D499*30</f>
        <v>682.08</v>
      </c>
      <c r="J499" s="33">
        <f>Ocupacao_Calendario!F499*D499*31</f>
        <v>911.4</v>
      </c>
      <c r="K499" s="33">
        <f>Ocupacao_Calendario!G499*D499*30</f>
        <v>952.56</v>
      </c>
      <c r="L499" s="33">
        <f>Ocupacao_Calendario!H499*D499*31</f>
        <v>1093.68</v>
      </c>
      <c r="M499" s="33">
        <f>Ocupacao_Calendario!I499*D499*31</f>
        <v>1178.744</v>
      </c>
      <c r="N499" s="33">
        <f>Ocupacao_Calendario!J499*D499*30</f>
        <v>952.56</v>
      </c>
      <c r="O499" s="33">
        <f>Ocupacao_Calendario!K499*D499*31</f>
        <v>935.704</v>
      </c>
      <c r="P499" s="33">
        <f>Ocupacao_Calendario!L499*D499*31</f>
        <v>923.552</v>
      </c>
      <c r="Q499" s="33">
        <f>Ocupacao_Calendario!M499*D499*31</f>
        <v>1020.768</v>
      </c>
      <c r="R499" s="33">
        <f t="shared" si="2"/>
        <v>11169.256</v>
      </c>
      <c r="S499" s="37" t="str">
        <f>IFS(E499=2,vacation_home_main_costs!$M$2,E499=3,vacation_home_main_costs!$M$3,E499=4,vacation_home_main_costs!$M$4,E499=5,vacation_home_main_costs!$M$5,E499=6,vacation_home_main_costs!$M$6)</f>
        <v>#N/A</v>
      </c>
      <c r="T499" s="38" t="s">
        <v>55</v>
      </c>
      <c r="U499" s="41" t="str">
        <f t="shared" si="4"/>
        <v>Lucro</v>
      </c>
    </row>
    <row r="500" ht="12.75" customHeight="1">
      <c r="A500" s="8">
        <v>5796419.0</v>
      </c>
      <c r="B500" s="30" t="s">
        <v>544</v>
      </c>
      <c r="C500" s="11">
        <v>87.0</v>
      </c>
      <c r="D500" s="11">
        <f t="shared" si="1"/>
        <v>69.6</v>
      </c>
      <c r="E500" s="24">
        <v>3.0</v>
      </c>
      <c r="F500" s="33">
        <f>Ocupacao_Calendario!B500*D500*31</f>
        <v>1898.688</v>
      </c>
      <c r="G500" s="33">
        <f>Ocupacao_Calendario!C500*D500*28</f>
        <v>1539.552</v>
      </c>
      <c r="H500" s="33">
        <f>Ocupacao_Calendario!D500*D500*31</f>
        <v>906.192</v>
      </c>
      <c r="I500" s="33">
        <f>Ocupacao_Calendario!E500*D500*30</f>
        <v>981.36</v>
      </c>
      <c r="J500" s="33">
        <f>Ocupacao_Calendario!F500*D500*31</f>
        <v>1704.504</v>
      </c>
      <c r="K500" s="33">
        <f>Ocupacao_Calendario!G500*D500*30</f>
        <v>2067.12</v>
      </c>
      <c r="L500" s="33">
        <f>Ocupacao_Calendario!H500*D500*31</f>
        <v>1553.472</v>
      </c>
      <c r="M500" s="33">
        <f>Ocupacao_Calendario!I500*D500*31</f>
        <v>1769.232</v>
      </c>
      <c r="N500" s="33">
        <f>Ocupacao_Calendario!J500*D500*30</f>
        <v>1962.72</v>
      </c>
      <c r="O500" s="33">
        <f>Ocupacao_Calendario!K500*D500*31</f>
        <v>1898.688</v>
      </c>
      <c r="P500" s="33">
        <f>Ocupacao_Calendario!L500*D500*31</f>
        <v>1639.776</v>
      </c>
      <c r="Q500" s="33">
        <f>Ocupacao_Calendario!M500*D500*31</f>
        <v>2006.568</v>
      </c>
      <c r="R500" s="33">
        <f t="shared" si="2"/>
        <v>19927.872</v>
      </c>
      <c r="S500" s="33">
        <f>IFS(E500=2,vacation_home_main_costs!$M$2,E500=3,vacation_home_main_costs!$M$3,E500=4,vacation_home_main_costs!$M$4,E500=5,vacation_home_main_costs!$M$5,E500=6,vacation_home_main_costs!$M$6)</f>
        <v>34800</v>
      </c>
      <c r="T500" s="33">
        <f t="shared" ref="T500:T507" si="27">R500-S500</f>
        <v>-14872.128</v>
      </c>
      <c r="U500" s="41" t="str">
        <f t="shared" si="4"/>
        <v>Prejuizo</v>
      </c>
    </row>
    <row r="501" ht="12.75" customHeight="1">
      <c r="A501" s="8">
        <v>5857872.0</v>
      </c>
      <c r="B501" s="30" t="s">
        <v>545</v>
      </c>
      <c r="C501" s="11">
        <v>146.0</v>
      </c>
      <c r="D501" s="11">
        <f t="shared" si="1"/>
        <v>116.8</v>
      </c>
      <c r="E501" s="24">
        <v>4.0</v>
      </c>
      <c r="F501" s="33">
        <f>Ocupacao_Calendario!B501*D501*31</f>
        <v>3294.928</v>
      </c>
      <c r="G501" s="33">
        <f>Ocupacao_Calendario!C501*D501*28</f>
        <v>2649.024</v>
      </c>
      <c r="H501" s="33">
        <f>Ocupacao_Calendario!D501*D501*31</f>
        <v>2751.808</v>
      </c>
      <c r="I501" s="33">
        <f>Ocupacao_Calendario!E501*D501*30</f>
        <v>2733.12</v>
      </c>
      <c r="J501" s="33">
        <f>Ocupacao_Calendario!F501*D501*31</f>
        <v>1882.816</v>
      </c>
      <c r="K501" s="33">
        <f>Ocupacao_Calendario!G501*D501*30</f>
        <v>3363.84</v>
      </c>
      <c r="L501" s="33">
        <f>Ocupacao_Calendario!H501*D501*31</f>
        <v>3403.552</v>
      </c>
      <c r="M501" s="33">
        <f>Ocupacao_Calendario!I501*D501*31</f>
        <v>3186.304</v>
      </c>
      <c r="N501" s="33">
        <f>Ocupacao_Calendario!J501*D501*30</f>
        <v>3504</v>
      </c>
      <c r="O501" s="33">
        <f>Ocupacao_Calendario!K501*D501*31</f>
        <v>2643.184</v>
      </c>
      <c r="P501" s="33">
        <f>Ocupacao_Calendario!L501*D501*31</f>
        <v>2824.224</v>
      </c>
      <c r="Q501" s="33">
        <f>Ocupacao_Calendario!M501*D501*31</f>
        <v>3222.512</v>
      </c>
      <c r="R501" s="33">
        <f t="shared" si="2"/>
        <v>35459.312</v>
      </c>
      <c r="S501" s="33">
        <f>IFS(E501=2,vacation_home_main_costs!$M$2,E501=3,vacation_home_main_costs!$M$3,E501=4,vacation_home_main_costs!$M$4,E501=5,vacation_home_main_costs!$M$5,E501=6,vacation_home_main_costs!$M$6)</f>
        <v>40660</v>
      </c>
      <c r="T501" s="33">
        <f t="shared" si="27"/>
        <v>-5200.688</v>
      </c>
      <c r="U501" s="41" t="str">
        <f t="shared" si="4"/>
        <v>Prejuizo</v>
      </c>
    </row>
    <row r="502" ht="12.75" customHeight="1">
      <c r="A502" s="8">
        <v>6722442.0</v>
      </c>
      <c r="B502" s="30" t="s">
        <v>546</v>
      </c>
      <c r="C502" s="11">
        <v>117.0</v>
      </c>
      <c r="D502" s="11">
        <f t="shared" si="1"/>
        <v>93.6</v>
      </c>
      <c r="E502" s="24">
        <v>3.0</v>
      </c>
      <c r="F502" s="33">
        <f>Ocupacao_Calendario!B502*D502*31</f>
        <v>2495.376</v>
      </c>
      <c r="G502" s="33">
        <f>Ocupacao_Calendario!C502*D502*28</f>
        <v>2515.968</v>
      </c>
      <c r="H502" s="33">
        <f>Ocupacao_Calendario!D502*D502*31</f>
        <v>1421.784</v>
      </c>
      <c r="I502" s="33">
        <f>Ocupacao_Calendario!E502*D502*30</f>
        <v>2190.24</v>
      </c>
      <c r="J502" s="33">
        <f>Ocupacao_Calendario!F502*D502*31</f>
        <v>1218.672</v>
      </c>
      <c r="K502" s="33">
        <f>Ocupacao_Calendario!G502*D502*30</f>
        <v>2583.36</v>
      </c>
      <c r="L502" s="33">
        <f>Ocupacao_Calendario!H502*D502*31</f>
        <v>2350.296</v>
      </c>
      <c r="M502" s="33">
        <f>Ocupacao_Calendario!I502*D502*31</f>
        <v>2495.376</v>
      </c>
      <c r="N502" s="33">
        <f>Ocupacao_Calendario!J502*D502*30</f>
        <v>2049.84</v>
      </c>
      <c r="O502" s="33">
        <f>Ocupacao_Calendario!K502*D502*31</f>
        <v>2640.456</v>
      </c>
      <c r="P502" s="33">
        <f>Ocupacao_Calendario!L502*D502*31</f>
        <v>2524.392</v>
      </c>
      <c r="Q502" s="33">
        <f>Ocupacao_Calendario!M502*D502*31</f>
        <v>2640.456</v>
      </c>
      <c r="R502" s="33">
        <f t="shared" si="2"/>
        <v>27126.216</v>
      </c>
      <c r="S502" s="33">
        <f>IFS(E502=2,vacation_home_main_costs!$M$2,E502=3,vacation_home_main_costs!$M$3,E502=4,vacation_home_main_costs!$M$4,E502=5,vacation_home_main_costs!$M$5,E502=6,vacation_home_main_costs!$M$6)</f>
        <v>34800</v>
      </c>
      <c r="T502" s="33">
        <f t="shared" si="27"/>
        <v>-7673.784</v>
      </c>
      <c r="U502" s="41" t="str">
        <f t="shared" si="4"/>
        <v>Prejuizo</v>
      </c>
    </row>
    <row r="503" ht="12.75" customHeight="1">
      <c r="A503" s="8">
        <v>7900668.0</v>
      </c>
      <c r="B503" s="30" t="s">
        <v>547</v>
      </c>
      <c r="C503" s="11">
        <v>145.0</v>
      </c>
      <c r="D503" s="11">
        <f t="shared" si="1"/>
        <v>116</v>
      </c>
      <c r="E503" s="24">
        <v>4.0</v>
      </c>
      <c r="F503" s="33">
        <f>Ocupacao_Calendario!B503*D503*31</f>
        <v>2337.4</v>
      </c>
      <c r="G503" s="33">
        <f>Ocupacao_Calendario!C503*D503*28</f>
        <v>2728.32</v>
      </c>
      <c r="H503" s="33">
        <f>Ocupacao_Calendario!D503*D503*31</f>
        <v>3056.6</v>
      </c>
      <c r="I503" s="33">
        <f>Ocupacao_Calendario!E503*D503*30</f>
        <v>1809.6</v>
      </c>
      <c r="J503" s="33">
        <f>Ocupacao_Calendario!F503*D503*31</f>
        <v>2481.24</v>
      </c>
      <c r="K503" s="33">
        <f>Ocupacao_Calendario!G503*D503*30</f>
        <v>2679.6</v>
      </c>
      <c r="L503" s="33">
        <f>Ocupacao_Calendario!H503*D503*31</f>
        <v>3524.08</v>
      </c>
      <c r="M503" s="33">
        <f>Ocupacao_Calendario!I503*D503*31</f>
        <v>2517.2</v>
      </c>
      <c r="N503" s="33">
        <f>Ocupacao_Calendario!J503*D503*30</f>
        <v>3306</v>
      </c>
      <c r="O503" s="33">
        <f>Ocupacao_Calendario!K503*D503*31</f>
        <v>2876.8</v>
      </c>
      <c r="P503" s="33">
        <f>Ocupacao_Calendario!L503*D503*31</f>
        <v>2697</v>
      </c>
      <c r="Q503" s="33">
        <f>Ocupacao_Calendario!M503*D503*31</f>
        <v>3344.28</v>
      </c>
      <c r="R503" s="33">
        <f t="shared" si="2"/>
        <v>33358.12</v>
      </c>
      <c r="S503" s="33">
        <f>IFS(E503=2,vacation_home_main_costs!$M$2,E503=3,vacation_home_main_costs!$M$3,E503=4,vacation_home_main_costs!$M$4,E503=5,vacation_home_main_costs!$M$5,E503=6,vacation_home_main_costs!$M$6)</f>
        <v>40660</v>
      </c>
      <c r="T503" s="33">
        <f t="shared" si="27"/>
        <v>-7301.88</v>
      </c>
      <c r="U503" s="41" t="str">
        <f t="shared" si="4"/>
        <v>Prejuizo</v>
      </c>
    </row>
    <row r="504" ht="12.75" customHeight="1">
      <c r="A504" s="8">
        <v>8005325.0</v>
      </c>
      <c r="B504" s="30" t="s">
        <v>548</v>
      </c>
      <c r="C504" s="11">
        <v>120.0</v>
      </c>
      <c r="D504" s="11">
        <f t="shared" si="1"/>
        <v>96</v>
      </c>
      <c r="E504" s="24">
        <v>4.0</v>
      </c>
      <c r="F504" s="33">
        <f>Ocupacao_Calendario!B504*D504*31</f>
        <v>2499.84</v>
      </c>
      <c r="G504" s="33">
        <f>Ocupacao_Calendario!C504*D504*28</f>
        <v>2661.12</v>
      </c>
      <c r="H504" s="33">
        <f>Ocupacao_Calendario!D504*D504*31</f>
        <v>2351.04</v>
      </c>
      <c r="I504" s="33">
        <f>Ocupacao_Calendario!E504*D504*30</f>
        <v>2131.2</v>
      </c>
      <c r="J504" s="33">
        <f>Ocupacao_Calendario!F504*D504*31</f>
        <v>2321.28</v>
      </c>
      <c r="K504" s="33">
        <f>Ocupacao_Calendario!G504*D504*30</f>
        <v>2764.8</v>
      </c>
      <c r="L504" s="33">
        <f>Ocupacao_Calendario!H504*D504*31</f>
        <v>2351.04</v>
      </c>
      <c r="M504" s="33">
        <f>Ocupacao_Calendario!I504*D504*31</f>
        <v>2023.68</v>
      </c>
      <c r="N504" s="33">
        <f>Ocupacao_Calendario!J504*D504*30</f>
        <v>2304</v>
      </c>
      <c r="O504" s="33">
        <f>Ocupacao_Calendario!K504*D504*31</f>
        <v>2767.68</v>
      </c>
      <c r="P504" s="33">
        <f>Ocupacao_Calendario!L504*D504*31</f>
        <v>2499.84</v>
      </c>
      <c r="Q504" s="33">
        <f>Ocupacao_Calendario!M504*D504*31</f>
        <v>2976</v>
      </c>
      <c r="R504" s="33">
        <f t="shared" si="2"/>
        <v>29651.52</v>
      </c>
      <c r="S504" s="33">
        <f>IFS(E504=2,vacation_home_main_costs!$M$2,E504=3,vacation_home_main_costs!$M$3,E504=4,vacation_home_main_costs!$M$4,E504=5,vacation_home_main_costs!$M$5,E504=6,vacation_home_main_costs!$M$6)</f>
        <v>40660</v>
      </c>
      <c r="T504" s="33">
        <f t="shared" si="27"/>
        <v>-11008.48</v>
      </c>
      <c r="U504" s="41" t="str">
        <f t="shared" si="4"/>
        <v>Prejuizo</v>
      </c>
    </row>
    <row r="505" ht="12.75" customHeight="1">
      <c r="A505" s="8">
        <v>8065879.0</v>
      </c>
      <c r="B505" s="30" t="s">
        <v>549</v>
      </c>
      <c r="C505" s="11">
        <v>120.0</v>
      </c>
      <c r="D505" s="11">
        <f t="shared" si="1"/>
        <v>96</v>
      </c>
      <c r="E505" s="24">
        <v>4.0</v>
      </c>
      <c r="F505" s="33">
        <f>Ocupacao_Calendario!B505*D505*31</f>
        <v>2678.4</v>
      </c>
      <c r="G505" s="33">
        <f>Ocupacao_Calendario!C505*D505*28</f>
        <v>2661.12</v>
      </c>
      <c r="H505" s="33">
        <f>Ocupacao_Calendario!D505*D505*31</f>
        <v>1874.88</v>
      </c>
      <c r="I505" s="33">
        <f>Ocupacao_Calendario!E505*D505*30</f>
        <v>1987.2</v>
      </c>
      <c r="J505" s="33">
        <f>Ocupacao_Calendario!F505*D505*31</f>
        <v>1993.92</v>
      </c>
      <c r="K505" s="33">
        <f>Ocupacao_Calendario!G505*D505*30</f>
        <v>2304</v>
      </c>
      <c r="L505" s="33">
        <f>Ocupacao_Calendario!H505*D505*31</f>
        <v>2976</v>
      </c>
      <c r="M505" s="33">
        <f>Ocupacao_Calendario!I505*D505*31</f>
        <v>2380.8</v>
      </c>
      <c r="N505" s="33">
        <f>Ocupacao_Calendario!J505*D505*30</f>
        <v>2563.2</v>
      </c>
      <c r="O505" s="33">
        <f>Ocupacao_Calendario!K505*D505*31</f>
        <v>2767.68</v>
      </c>
      <c r="P505" s="33">
        <f>Ocupacao_Calendario!L505*D505*31</f>
        <v>2648.64</v>
      </c>
      <c r="Q505" s="33">
        <f>Ocupacao_Calendario!M505*D505*31</f>
        <v>2470.08</v>
      </c>
      <c r="R505" s="33">
        <f t="shared" si="2"/>
        <v>29305.92</v>
      </c>
      <c r="S505" s="33">
        <f>IFS(E505=2,vacation_home_main_costs!$M$2,E505=3,vacation_home_main_costs!$M$3,E505=4,vacation_home_main_costs!$M$4,E505=5,vacation_home_main_costs!$M$5,E505=6,vacation_home_main_costs!$M$6)</f>
        <v>40660</v>
      </c>
      <c r="T505" s="33">
        <f t="shared" si="27"/>
        <v>-11354.08</v>
      </c>
      <c r="U505" s="41" t="str">
        <f t="shared" si="4"/>
        <v>Prejuizo</v>
      </c>
    </row>
    <row r="506" ht="12.75" customHeight="1">
      <c r="A506" s="8">
        <v>8240267.0</v>
      </c>
      <c r="B506" s="30" t="s">
        <v>550</v>
      </c>
      <c r="C506" s="11">
        <v>78.0</v>
      </c>
      <c r="D506" s="11">
        <f t="shared" si="1"/>
        <v>62.4</v>
      </c>
      <c r="E506" s="24">
        <v>2.0</v>
      </c>
      <c r="F506" s="33">
        <f>Ocupacao_Calendario!B506*D506*31</f>
        <v>1586.208</v>
      </c>
      <c r="G506" s="33">
        <f>Ocupacao_Calendario!C506*D506*28</f>
        <v>1188.096</v>
      </c>
      <c r="H506" s="33">
        <f>Ocupacao_Calendario!D506*D506*31</f>
        <v>1296.048</v>
      </c>
      <c r="I506" s="33">
        <f>Ocupacao_Calendario!E506*D506*30</f>
        <v>973.44</v>
      </c>
      <c r="J506" s="33">
        <f>Ocupacao_Calendario!F506*D506*31</f>
        <v>831.792</v>
      </c>
      <c r="K506" s="33">
        <f>Ocupacao_Calendario!G506*D506*30</f>
        <v>1853.28</v>
      </c>
      <c r="L506" s="33">
        <f>Ocupacao_Calendario!H506*D506*31</f>
        <v>1857.024</v>
      </c>
      <c r="M506" s="33">
        <f>Ocupacao_Calendario!I506*D506*31</f>
        <v>1373.424</v>
      </c>
      <c r="N506" s="33">
        <f>Ocupacao_Calendario!J506*D506*30</f>
        <v>1535.04</v>
      </c>
      <c r="O506" s="33">
        <f>Ocupacao_Calendario!K506*D506*31</f>
        <v>1779.648</v>
      </c>
      <c r="P506" s="33">
        <f>Ocupacao_Calendario!L506*D506*31</f>
        <v>1412.112</v>
      </c>
      <c r="Q506" s="33">
        <f>Ocupacao_Calendario!M506*D506*31</f>
        <v>1624.896</v>
      </c>
      <c r="R506" s="33">
        <f t="shared" si="2"/>
        <v>17311.008</v>
      </c>
      <c r="S506" s="33">
        <f>IFS(E506=2,vacation_home_main_costs!$M$2,E506=3,vacation_home_main_costs!$M$3,E506=4,vacation_home_main_costs!$M$4,E506=5,vacation_home_main_costs!$M$5,E506=6,vacation_home_main_costs!$M$6)</f>
        <v>31100</v>
      </c>
      <c r="T506" s="33">
        <f t="shared" si="27"/>
        <v>-13788.992</v>
      </c>
      <c r="U506" s="41" t="str">
        <f t="shared" si="4"/>
        <v>Prejuizo</v>
      </c>
    </row>
    <row r="507" ht="12.75" customHeight="1">
      <c r="A507" s="8">
        <v>8407531.0</v>
      </c>
      <c r="B507" s="30" t="s">
        <v>551</v>
      </c>
      <c r="C507" s="11">
        <v>119.0</v>
      </c>
      <c r="D507" s="11">
        <f t="shared" si="1"/>
        <v>95.2</v>
      </c>
      <c r="E507" s="24">
        <v>5.0</v>
      </c>
      <c r="F507" s="33">
        <f>Ocupacao_Calendario!B507*D507*31</f>
        <v>2213.4</v>
      </c>
      <c r="G507" s="33">
        <f>Ocupacao_Calendario!C507*D507*28</f>
        <v>2585.632</v>
      </c>
      <c r="H507" s="33">
        <f>Ocupacao_Calendario!D507*D507*31</f>
        <v>1534.624</v>
      </c>
      <c r="I507" s="33">
        <f>Ocupacao_Calendario!E507*D507*30</f>
        <v>1599.36</v>
      </c>
      <c r="J507" s="33">
        <f>Ocupacao_Calendario!F507*D507*31</f>
        <v>1652.672</v>
      </c>
      <c r="K507" s="33">
        <f>Ocupacao_Calendario!G507*D507*30</f>
        <v>2199.12</v>
      </c>
      <c r="L507" s="33">
        <f>Ocupacao_Calendario!H507*D507*31</f>
        <v>2419.984</v>
      </c>
      <c r="M507" s="33">
        <f>Ocupacao_Calendario!I507*D507*31</f>
        <v>2331.448</v>
      </c>
      <c r="N507" s="33">
        <f>Ocupacao_Calendario!J507*D507*30</f>
        <v>2856</v>
      </c>
      <c r="O507" s="33">
        <f>Ocupacao_Calendario!K507*D507*31</f>
        <v>2774.128</v>
      </c>
      <c r="P507" s="33">
        <f>Ocupacao_Calendario!L507*D507*31</f>
        <v>2449.496</v>
      </c>
      <c r="Q507" s="33">
        <f>Ocupacao_Calendario!M507*D507*31</f>
        <v>2479.008</v>
      </c>
      <c r="R507" s="33">
        <f t="shared" si="2"/>
        <v>27094.872</v>
      </c>
      <c r="S507" s="33">
        <f>IFS(E507=2,vacation_home_main_costs!$M$2,E507=3,vacation_home_main_costs!$M$3,E507=4,vacation_home_main_costs!$M$4,E507=5,vacation_home_main_costs!$M$5,E507=6,vacation_home_main_costs!$M$6)</f>
        <v>45400</v>
      </c>
      <c r="T507" s="33">
        <f t="shared" si="27"/>
        <v>-18305.128</v>
      </c>
      <c r="U507" s="41" t="str">
        <f t="shared" si="4"/>
        <v>Prejuizo</v>
      </c>
    </row>
    <row r="508" ht="12.75" customHeight="1">
      <c r="A508" s="8">
        <v>8763124.0</v>
      </c>
      <c r="B508" s="30" t="s">
        <v>552</v>
      </c>
      <c r="C508" s="11">
        <v>99.0</v>
      </c>
      <c r="D508" s="11">
        <f t="shared" si="1"/>
        <v>79.2</v>
      </c>
      <c r="E508" s="24" t="s">
        <v>57</v>
      </c>
      <c r="F508" s="33">
        <f>Ocupacao_Calendario!B508*D508*31</f>
        <v>2430.648</v>
      </c>
      <c r="G508" s="33">
        <f>Ocupacao_Calendario!C508*D508*28</f>
        <v>2195.424</v>
      </c>
      <c r="H508" s="33">
        <f>Ocupacao_Calendario!D508*D508*31</f>
        <v>2086.92</v>
      </c>
      <c r="I508" s="33">
        <f>Ocupacao_Calendario!E508*D508*30</f>
        <v>1496.88</v>
      </c>
      <c r="J508" s="33">
        <f>Ocupacao_Calendario!F508*D508*31</f>
        <v>1473.12</v>
      </c>
      <c r="K508" s="33">
        <f>Ocupacao_Calendario!G508*D508*30</f>
        <v>1734.48</v>
      </c>
      <c r="L508" s="33">
        <f>Ocupacao_Calendario!H508*D508*31</f>
        <v>1718.64</v>
      </c>
      <c r="M508" s="33">
        <f>Ocupacao_Calendario!I508*D508*31</f>
        <v>2307.888</v>
      </c>
      <c r="N508" s="33">
        <f>Ocupacao_Calendario!J508*D508*30</f>
        <v>1853.28</v>
      </c>
      <c r="O508" s="33">
        <f>Ocupacao_Calendario!K508*D508*31</f>
        <v>2381.544</v>
      </c>
      <c r="P508" s="33">
        <f>Ocupacao_Calendario!L508*D508*31</f>
        <v>2283.336</v>
      </c>
      <c r="Q508" s="33">
        <f>Ocupacao_Calendario!M508*D508*31</f>
        <v>1939.608</v>
      </c>
      <c r="R508" s="33">
        <f t="shared" si="2"/>
        <v>23901.768</v>
      </c>
      <c r="S508" s="37" t="str">
        <f>IFS(E508=2,vacation_home_main_costs!$M$2,E508=3,vacation_home_main_costs!$M$3,E508=4,vacation_home_main_costs!$M$4,E508=5,vacation_home_main_costs!$M$5,E508=6,vacation_home_main_costs!$M$6)</f>
        <v>#N/A</v>
      </c>
      <c r="T508" s="38" t="s">
        <v>55</v>
      </c>
      <c r="U508" s="41" t="str">
        <f t="shared" si="4"/>
        <v>Lucro</v>
      </c>
    </row>
    <row r="509" ht="12.75" customHeight="1">
      <c r="A509" s="8">
        <v>8799049.0</v>
      </c>
      <c r="B509" s="30" t="s">
        <v>553</v>
      </c>
      <c r="C509" s="11">
        <v>60.0</v>
      </c>
      <c r="D509" s="11">
        <f t="shared" si="1"/>
        <v>48</v>
      </c>
      <c r="E509" s="24">
        <v>1.0</v>
      </c>
      <c r="F509" s="33">
        <f>Ocupacao_Calendario!B509*D509*31</f>
        <v>1339.2</v>
      </c>
      <c r="G509" s="33">
        <f>Ocupacao_Calendario!C509*D509*28</f>
        <v>913.92</v>
      </c>
      <c r="H509" s="33">
        <f>Ocupacao_Calendario!D509*D509*31</f>
        <v>624.96</v>
      </c>
      <c r="I509" s="33">
        <f>Ocupacao_Calendario!E509*D509*30</f>
        <v>1252.8</v>
      </c>
      <c r="J509" s="33">
        <f>Ocupacao_Calendario!F509*D509*31</f>
        <v>654.72</v>
      </c>
      <c r="K509" s="33">
        <f>Ocupacao_Calendario!G509*D509*30</f>
        <v>979.2</v>
      </c>
      <c r="L509" s="33">
        <f>Ocupacao_Calendario!H509*D509*31</f>
        <v>1443.36</v>
      </c>
      <c r="M509" s="33">
        <f>Ocupacao_Calendario!I509*D509*31</f>
        <v>1398.72</v>
      </c>
      <c r="N509" s="33">
        <f>Ocupacao_Calendario!J509*D509*30</f>
        <v>1180.8</v>
      </c>
      <c r="O509" s="33">
        <f>Ocupacao_Calendario!K509*D509*31</f>
        <v>1220.16</v>
      </c>
      <c r="P509" s="33">
        <f>Ocupacao_Calendario!L509*D509*31</f>
        <v>1205.28</v>
      </c>
      <c r="Q509" s="33">
        <f>Ocupacao_Calendario!M509*D509*31</f>
        <v>1354.08</v>
      </c>
      <c r="R509" s="33">
        <f t="shared" si="2"/>
        <v>13567.2</v>
      </c>
      <c r="S509" s="37" t="str">
        <f>IFS(E509=2,vacation_home_main_costs!$M$2,E509=3,vacation_home_main_costs!$M$3,E509=4,vacation_home_main_costs!$M$4,E509=5,vacation_home_main_costs!$M$5,E509=6,vacation_home_main_costs!$M$6)</f>
        <v>#N/A</v>
      </c>
      <c r="T509" s="38" t="s">
        <v>55</v>
      </c>
      <c r="U509" s="41" t="str">
        <f t="shared" si="4"/>
        <v>Lucro</v>
      </c>
    </row>
    <row r="510" ht="12.75" customHeight="1">
      <c r="A510" s="8">
        <v>9044487.0</v>
      </c>
      <c r="B510" s="30" t="s">
        <v>554</v>
      </c>
      <c r="C510" s="11">
        <v>79.0</v>
      </c>
      <c r="D510" s="11">
        <f t="shared" si="1"/>
        <v>63.2</v>
      </c>
      <c r="E510" s="24">
        <v>2.0</v>
      </c>
      <c r="F510" s="33">
        <f>Ocupacao_Calendario!B510*D510*31</f>
        <v>1626.136</v>
      </c>
      <c r="G510" s="33">
        <f>Ocupacao_Calendario!C510*D510*28</f>
        <v>1221.024</v>
      </c>
      <c r="H510" s="33">
        <f>Ocupacao_Calendario!D510*D510*31</f>
        <v>960.008</v>
      </c>
      <c r="I510" s="33">
        <f>Ocupacao_Calendario!E510*D510*30</f>
        <v>948</v>
      </c>
      <c r="J510" s="33">
        <f>Ocupacao_Calendario!F510*D510*31</f>
        <v>1469.4</v>
      </c>
      <c r="K510" s="33">
        <f>Ocupacao_Calendario!G510*D510*30</f>
        <v>1687.44</v>
      </c>
      <c r="L510" s="33">
        <f>Ocupacao_Calendario!H510*D510*31</f>
        <v>1920.016</v>
      </c>
      <c r="M510" s="33">
        <f>Ocupacao_Calendario!I510*D510*31</f>
        <v>1861.24</v>
      </c>
      <c r="N510" s="33">
        <f>Ocupacao_Calendario!J510*D510*30</f>
        <v>1687.44</v>
      </c>
      <c r="O510" s="33">
        <f>Ocupacao_Calendario!K510*D510*31</f>
        <v>1880.832</v>
      </c>
      <c r="P510" s="33">
        <f>Ocupacao_Calendario!L510*D510*31</f>
        <v>1410.624</v>
      </c>
      <c r="Q510" s="33">
        <f>Ocupacao_Calendario!M510*D510*31</f>
        <v>1606.544</v>
      </c>
      <c r="R510" s="33">
        <f t="shared" si="2"/>
        <v>18278.704</v>
      </c>
      <c r="S510" s="33">
        <f>IFS(E510=2,vacation_home_main_costs!$M$2,E510=3,vacation_home_main_costs!$M$3,E510=4,vacation_home_main_costs!$M$4,E510=5,vacation_home_main_costs!$M$5,E510=6,vacation_home_main_costs!$M$6)</f>
        <v>31100</v>
      </c>
      <c r="T510" s="33">
        <f t="shared" ref="T510:T517" si="28">R510-S510</f>
        <v>-12821.296</v>
      </c>
      <c r="U510" s="41" t="str">
        <f t="shared" si="4"/>
        <v>Prejuizo</v>
      </c>
    </row>
    <row r="511" ht="12.75" customHeight="1">
      <c r="A511" s="8">
        <v>9215121.0</v>
      </c>
      <c r="B511" s="30" t="s">
        <v>555</v>
      </c>
      <c r="C511" s="11">
        <v>78.0</v>
      </c>
      <c r="D511" s="11">
        <f t="shared" si="1"/>
        <v>62.4</v>
      </c>
      <c r="E511" s="24">
        <v>2.0</v>
      </c>
      <c r="F511" s="33">
        <f>Ocupacao_Calendario!B511*D511*31</f>
        <v>1508.832</v>
      </c>
      <c r="G511" s="33">
        <f>Ocupacao_Calendario!C511*D511*28</f>
        <v>1659.84</v>
      </c>
      <c r="H511" s="33">
        <f>Ocupacao_Calendario!D511*D511*31</f>
        <v>1063.92</v>
      </c>
      <c r="I511" s="33">
        <f>Ocupacao_Calendario!E511*D511*30</f>
        <v>1666.08</v>
      </c>
      <c r="J511" s="33">
        <f>Ocupacao_Calendario!F511*D511*31</f>
        <v>1044.576</v>
      </c>
      <c r="K511" s="33">
        <f>Ocupacao_Calendario!G511*D511*30</f>
        <v>1797.12</v>
      </c>
      <c r="L511" s="33">
        <f>Ocupacao_Calendario!H511*D511*31</f>
        <v>1837.68</v>
      </c>
      <c r="M511" s="33">
        <f>Ocupacao_Calendario!I511*D511*31</f>
        <v>1547.52</v>
      </c>
      <c r="N511" s="33">
        <f>Ocupacao_Calendario!J511*D511*30</f>
        <v>1872</v>
      </c>
      <c r="O511" s="33">
        <f>Ocupacao_Calendario!K511*D511*31</f>
        <v>1740.96</v>
      </c>
      <c r="P511" s="33">
        <f>Ocupacao_Calendario!L511*D511*31</f>
        <v>1547.52</v>
      </c>
      <c r="Q511" s="33">
        <f>Ocupacao_Calendario!M511*D511*31</f>
        <v>1721.616</v>
      </c>
      <c r="R511" s="33">
        <f t="shared" si="2"/>
        <v>19007.664</v>
      </c>
      <c r="S511" s="33">
        <f>IFS(E511=2,vacation_home_main_costs!$M$2,E511=3,vacation_home_main_costs!$M$3,E511=4,vacation_home_main_costs!$M$4,E511=5,vacation_home_main_costs!$M$5,E511=6,vacation_home_main_costs!$M$6)</f>
        <v>31100</v>
      </c>
      <c r="T511" s="33">
        <f t="shared" si="28"/>
        <v>-12092.336</v>
      </c>
      <c r="U511" s="41" t="str">
        <f t="shared" si="4"/>
        <v>Prejuizo</v>
      </c>
    </row>
    <row r="512" ht="12.75" customHeight="1">
      <c r="A512" s="8">
        <v>9334210.0</v>
      </c>
      <c r="B512" s="30" t="s">
        <v>556</v>
      </c>
      <c r="C512" s="11">
        <v>111.0</v>
      </c>
      <c r="D512" s="11">
        <f t="shared" si="1"/>
        <v>88.8</v>
      </c>
      <c r="E512" s="24">
        <v>3.0</v>
      </c>
      <c r="F512" s="33">
        <f>Ocupacao_Calendario!B512*D512*31</f>
        <v>1761.792</v>
      </c>
      <c r="G512" s="33">
        <f>Ocupacao_Calendario!C512*D512*28</f>
        <v>2337.216</v>
      </c>
      <c r="H512" s="33">
        <f>Ocupacao_Calendario!D512*D512*31</f>
        <v>1789.32</v>
      </c>
      <c r="I512" s="33">
        <f>Ocupacao_Calendario!E512*D512*30</f>
        <v>1198.8</v>
      </c>
      <c r="J512" s="33">
        <f>Ocupacao_Calendario!F512*D512*31</f>
        <v>2092.128</v>
      </c>
      <c r="K512" s="33">
        <f>Ocupacao_Calendario!G512*D512*30</f>
        <v>2184.48</v>
      </c>
      <c r="L512" s="33">
        <f>Ocupacao_Calendario!H512*D512*31</f>
        <v>2560.104</v>
      </c>
      <c r="M512" s="33">
        <f>Ocupacao_Calendario!I512*D512*31</f>
        <v>2642.688</v>
      </c>
      <c r="N512" s="33">
        <f>Ocupacao_Calendario!J512*D512*30</f>
        <v>1998</v>
      </c>
      <c r="O512" s="33">
        <f>Ocupacao_Calendario!K512*D512*31</f>
        <v>2642.688</v>
      </c>
      <c r="P512" s="33">
        <f>Ocupacao_Calendario!L512*D512*31</f>
        <v>2670.216</v>
      </c>
      <c r="Q512" s="33">
        <f>Ocupacao_Calendario!M512*D512*31</f>
        <v>2147.184</v>
      </c>
      <c r="R512" s="33">
        <f t="shared" si="2"/>
        <v>26024.616</v>
      </c>
      <c r="S512" s="33">
        <f>IFS(E512=2,vacation_home_main_costs!$M$2,E512=3,vacation_home_main_costs!$M$3,E512=4,vacation_home_main_costs!$M$4,E512=5,vacation_home_main_costs!$M$5,E512=6,vacation_home_main_costs!$M$6)</f>
        <v>34800</v>
      </c>
      <c r="T512" s="33">
        <f t="shared" si="28"/>
        <v>-8775.384</v>
      </c>
      <c r="U512" s="41" t="str">
        <f t="shared" si="4"/>
        <v>Prejuizo</v>
      </c>
    </row>
    <row r="513" ht="12.75" customHeight="1">
      <c r="A513" s="8">
        <v>9489402.0</v>
      </c>
      <c r="B513" s="30" t="s">
        <v>557</v>
      </c>
      <c r="C513" s="11">
        <v>199.0</v>
      </c>
      <c r="D513" s="11">
        <f t="shared" si="1"/>
        <v>159.2</v>
      </c>
      <c r="E513" s="24">
        <v>5.0</v>
      </c>
      <c r="F513" s="33">
        <f>Ocupacao_Calendario!B513*D513*31</f>
        <v>4589.736</v>
      </c>
      <c r="G513" s="33">
        <f>Ocupacao_Calendario!C513*D513*28</f>
        <v>3298.624</v>
      </c>
      <c r="H513" s="33">
        <f>Ocupacao_Calendario!D513*D513*31</f>
        <v>4194.92</v>
      </c>
      <c r="I513" s="33">
        <f>Ocupacao_Calendario!E513*D513*30</f>
        <v>3199.92</v>
      </c>
      <c r="J513" s="33">
        <f>Ocupacao_Calendario!F513*D513*31</f>
        <v>2171.488</v>
      </c>
      <c r="K513" s="33">
        <f>Ocupacao_Calendario!G513*D513*30</f>
        <v>4632.72</v>
      </c>
      <c r="L513" s="33">
        <f>Ocupacao_Calendario!H513*D513*31</f>
        <v>4836.496</v>
      </c>
      <c r="M513" s="33">
        <f>Ocupacao_Calendario!I513*D513*31</f>
        <v>4836.496</v>
      </c>
      <c r="N513" s="33">
        <f>Ocupacao_Calendario!J513*D513*30</f>
        <v>4632.72</v>
      </c>
      <c r="O513" s="33">
        <f>Ocupacao_Calendario!K513*D513*31</f>
        <v>4441.68</v>
      </c>
      <c r="P513" s="33">
        <f>Ocupacao_Calendario!L513*D513*31</f>
        <v>4145.568</v>
      </c>
      <c r="Q513" s="33">
        <f>Ocupacao_Calendario!M513*D513*31</f>
        <v>4639.088</v>
      </c>
      <c r="R513" s="33">
        <f t="shared" si="2"/>
        <v>49619.456</v>
      </c>
      <c r="S513" s="33">
        <f>IFS(E513=2,vacation_home_main_costs!$M$2,E513=3,vacation_home_main_costs!$M$3,E513=4,vacation_home_main_costs!$M$4,E513=5,vacation_home_main_costs!$M$5,E513=6,vacation_home_main_costs!$M$6)</f>
        <v>45400</v>
      </c>
      <c r="T513" s="33">
        <f t="shared" si="28"/>
        <v>4219.456</v>
      </c>
      <c r="U513" s="41" t="str">
        <f t="shared" si="4"/>
        <v>Lucro</v>
      </c>
    </row>
    <row r="514" ht="12.75" customHeight="1">
      <c r="A514" s="8">
        <v>9514338.0</v>
      </c>
      <c r="B514" s="30" t="s">
        <v>558</v>
      </c>
      <c r="C514" s="11">
        <v>210.0</v>
      </c>
      <c r="D514" s="11">
        <f t="shared" si="1"/>
        <v>168</v>
      </c>
      <c r="E514" s="24">
        <v>5.0</v>
      </c>
      <c r="F514" s="33">
        <f>Ocupacao_Calendario!B514*D514*31</f>
        <v>3749.76</v>
      </c>
      <c r="G514" s="33">
        <f>Ocupacao_Calendario!C514*D514*28</f>
        <v>3763.2</v>
      </c>
      <c r="H514" s="33">
        <f>Ocupacao_Calendario!D514*D514*31</f>
        <v>4010.16</v>
      </c>
      <c r="I514" s="33">
        <f>Ocupacao_Calendario!E514*D514*30</f>
        <v>2268</v>
      </c>
      <c r="J514" s="33">
        <f>Ocupacao_Calendario!F514*D514*31</f>
        <v>3906</v>
      </c>
      <c r="K514" s="33">
        <f>Ocupacao_Calendario!G514*D514*30</f>
        <v>4284</v>
      </c>
      <c r="L514" s="33">
        <f>Ocupacao_Calendario!H514*D514*31</f>
        <v>4687.2</v>
      </c>
      <c r="M514" s="33">
        <f>Ocupacao_Calendario!I514*D514*31</f>
        <v>5051.76</v>
      </c>
      <c r="N514" s="33">
        <f>Ocupacao_Calendario!J514*D514*30</f>
        <v>3729.6</v>
      </c>
      <c r="O514" s="33">
        <f>Ocupacao_Calendario!K514*D514*31</f>
        <v>4322.64</v>
      </c>
      <c r="P514" s="33">
        <f>Ocupacao_Calendario!L514*D514*31</f>
        <v>4374.72</v>
      </c>
      <c r="Q514" s="33">
        <f>Ocupacao_Calendario!M514*D514*31</f>
        <v>4270.56</v>
      </c>
      <c r="R514" s="33">
        <f t="shared" si="2"/>
        <v>48417.6</v>
      </c>
      <c r="S514" s="33">
        <f>IFS(E514=2,vacation_home_main_costs!$M$2,E514=3,vacation_home_main_costs!$M$3,E514=4,vacation_home_main_costs!$M$4,E514=5,vacation_home_main_costs!$M$5,E514=6,vacation_home_main_costs!$M$6)</f>
        <v>45400</v>
      </c>
      <c r="T514" s="33">
        <f t="shared" si="28"/>
        <v>3017.6</v>
      </c>
      <c r="U514" s="41" t="str">
        <f t="shared" si="4"/>
        <v>Lucro</v>
      </c>
    </row>
    <row r="515" ht="12.75" customHeight="1">
      <c r="A515" s="8">
        <v>9522910.0</v>
      </c>
      <c r="B515" s="30" t="s">
        <v>559</v>
      </c>
      <c r="C515" s="11">
        <v>179.0</v>
      </c>
      <c r="D515" s="11">
        <f t="shared" si="1"/>
        <v>143.2</v>
      </c>
      <c r="E515" s="24">
        <v>6.0</v>
      </c>
      <c r="F515" s="33">
        <f>Ocupacao_Calendario!B515*D515*31</f>
        <v>2841.088</v>
      </c>
      <c r="G515" s="33">
        <f>Ocupacao_Calendario!C515*D515*28</f>
        <v>3769.024</v>
      </c>
      <c r="H515" s="33">
        <f>Ocupacao_Calendario!D515*D515*31</f>
        <v>3063.048</v>
      </c>
      <c r="I515" s="33">
        <f>Ocupacao_Calendario!E515*D515*30</f>
        <v>2190.96</v>
      </c>
      <c r="J515" s="33">
        <f>Ocupacao_Calendario!F515*D515*31</f>
        <v>3373.792</v>
      </c>
      <c r="K515" s="33">
        <f>Ocupacao_Calendario!G515*D515*30</f>
        <v>3479.76</v>
      </c>
      <c r="L515" s="33">
        <f>Ocupacao_Calendario!H515*D515*31</f>
        <v>3728.928</v>
      </c>
      <c r="M515" s="33">
        <f>Ocupacao_Calendario!I515*D515*31</f>
        <v>3817.712</v>
      </c>
      <c r="N515" s="33">
        <f>Ocupacao_Calendario!J515*D515*30</f>
        <v>3565.68</v>
      </c>
      <c r="O515" s="33">
        <f>Ocupacao_Calendario!K515*D515*31</f>
        <v>3196.224</v>
      </c>
      <c r="P515" s="33">
        <f>Ocupacao_Calendario!L515*D515*31</f>
        <v>3329.4</v>
      </c>
      <c r="Q515" s="33">
        <f>Ocupacao_Calendario!M515*D515*31</f>
        <v>4439.2</v>
      </c>
      <c r="R515" s="33">
        <f t="shared" si="2"/>
        <v>40794.816</v>
      </c>
      <c r="S515" s="33">
        <f>IFS(E515=2,vacation_home_main_costs!$M$2,E515=3,vacation_home_main_costs!$M$3,E515=4,vacation_home_main_costs!$M$4,E515=5,vacation_home_main_costs!$M$5,E515=6,vacation_home_main_costs!$M$6)</f>
        <v>51900</v>
      </c>
      <c r="T515" s="33">
        <f t="shared" si="28"/>
        <v>-11105.184</v>
      </c>
      <c r="U515" s="41" t="str">
        <f t="shared" si="4"/>
        <v>Prejuizo</v>
      </c>
    </row>
    <row r="516" ht="12.75" customHeight="1">
      <c r="A516" s="8">
        <v>9985269.0</v>
      </c>
      <c r="B516" s="30" t="s">
        <v>560</v>
      </c>
      <c r="C516" s="11">
        <v>50.0</v>
      </c>
      <c r="D516" s="11">
        <f t="shared" si="1"/>
        <v>40</v>
      </c>
      <c r="E516" s="24">
        <v>2.0</v>
      </c>
      <c r="F516" s="33">
        <f>Ocupacao_Calendario!B516*D516*31</f>
        <v>1054</v>
      </c>
      <c r="G516" s="33">
        <f>Ocupacao_Calendario!C516*D516*28</f>
        <v>918.4</v>
      </c>
      <c r="H516" s="33">
        <f>Ocupacao_Calendario!D516*D516*31</f>
        <v>1029.2</v>
      </c>
      <c r="I516" s="33">
        <f>Ocupacao_Calendario!E516*D516*30</f>
        <v>1080</v>
      </c>
      <c r="J516" s="33">
        <f>Ocupacao_Calendario!F516*D516*31</f>
        <v>632.4</v>
      </c>
      <c r="K516" s="33">
        <f>Ocupacao_Calendario!G516*D516*30</f>
        <v>972</v>
      </c>
      <c r="L516" s="33">
        <f>Ocupacao_Calendario!H516*D516*31</f>
        <v>979.6</v>
      </c>
      <c r="M516" s="33">
        <f>Ocupacao_Calendario!I516*D516*31</f>
        <v>1178</v>
      </c>
      <c r="N516" s="33">
        <f>Ocupacao_Calendario!J516*D516*30</f>
        <v>1200</v>
      </c>
      <c r="O516" s="33">
        <f>Ocupacao_Calendario!K516*D516*31</f>
        <v>979.6</v>
      </c>
      <c r="P516" s="33">
        <f>Ocupacao_Calendario!L516*D516*31</f>
        <v>1178</v>
      </c>
      <c r="Q516" s="33">
        <f>Ocupacao_Calendario!M516*D516*31</f>
        <v>992</v>
      </c>
      <c r="R516" s="33">
        <f t="shared" si="2"/>
        <v>12193.2</v>
      </c>
      <c r="S516" s="33">
        <f>IFS(E516=2,vacation_home_main_costs!$M$2,E516=3,vacation_home_main_costs!$M$3,E516=4,vacation_home_main_costs!$M$4,E516=5,vacation_home_main_costs!$M$5,E516=6,vacation_home_main_costs!$M$6)</f>
        <v>31100</v>
      </c>
      <c r="T516" s="33">
        <f t="shared" si="28"/>
        <v>-18906.8</v>
      </c>
      <c r="U516" s="41" t="str">
        <f t="shared" si="4"/>
        <v>Prejuizo</v>
      </c>
    </row>
    <row r="517" ht="12.75" customHeight="1">
      <c r="A517" s="8">
        <v>1.0549074E7</v>
      </c>
      <c r="B517" s="30" t="s">
        <v>561</v>
      </c>
      <c r="C517" s="11">
        <v>49.0</v>
      </c>
      <c r="D517" s="11">
        <f t="shared" si="1"/>
        <v>39.2</v>
      </c>
      <c r="E517" s="24">
        <v>2.0</v>
      </c>
      <c r="F517" s="33">
        <f>Ocupacao_Calendario!B517*D517*31</f>
        <v>935.704</v>
      </c>
      <c r="G517" s="33">
        <f>Ocupacao_Calendario!C517*D517*28</f>
        <v>834.176</v>
      </c>
      <c r="H517" s="33">
        <f>Ocupacao_Calendario!D517*D517*31</f>
        <v>753.424</v>
      </c>
      <c r="I517" s="33">
        <f>Ocupacao_Calendario!E517*D517*30</f>
        <v>635.04</v>
      </c>
      <c r="J517" s="33">
        <f>Ocupacao_Calendario!F517*D517*31</f>
        <v>984.312</v>
      </c>
      <c r="K517" s="33">
        <f>Ocupacao_Calendario!G517*D517*30</f>
        <v>1034.88</v>
      </c>
      <c r="L517" s="33">
        <f>Ocupacao_Calendario!H517*D517*31</f>
        <v>935.704</v>
      </c>
      <c r="M517" s="33">
        <f>Ocupacao_Calendario!I517*D517*31</f>
        <v>1178.744</v>
      </c>
      <c r="N517" s="33">
        <f>Ocupacao_Calendario!J517*D517*30</f>
        <v>1081.92</v>
      </c>
      <c r="O517" s="33">
        <f>Ocupacao_Calendario!K517*D517*31</f>
        <v>1105.832</v>
      </c>
      <c r="P517" s="33">
        <f>Ocupacao_Calendario!L517*D517*31</f>
        <v>1032.92</v>
      </c>
      <c r="Q517" s="33">
        <f>Ocupacao_Calendario!M517*D517*31</f>
        <v>838.488</v>
      </c>
      <c r="R517" s="33">
        <f t="shared" si="2"/>
        <v>11351.144</v>
      </c>
      <c r="S517" s="33">
        <f>IFS(E517=2,vacation_home_main_costs!$M$2,E517=3,vacation_home_main_costs!$M$3,E517=4,vacation_home_main_costs!$M$4,E517=5,vacation_home_main_costs!$M$5,E517=6,vacation_home_main_costs!$M$6)</f>
        <v>31100</v>
      </c>
      <c r="T517" s="33">
        <f t="shared" si="28"/>
        <v>-19748.856</v>
      </c>
      <c r="U517" s="41" t="str">
        <f t="shared" si="4"/>
        <v>Prejuizo</v>
      </c>
    </row>
    <row r="518" ht="12.75" customHeight="1">
      <c r="A518" s="8">
        <v>1.1142694E7</v>
      </c>
      <c r="B518" s="30" t="s">
        <v>562</v>
      </c>
      <c r="C518" s="11">
        <v>58.0</v>
      </c>
      <c r="D518" s="11">
        <f t="shared" si="1"/>
        <v>46.4</v>
      </c>
      <c r="E518" s="24">
        <v>1.0</v>
      </c>
      <c r="F518" s="33">
        <f>Ocupacao_Calendario!B518*D518*31</f>
        <v>992.496</v>
      </c>
      <c r="G518" s="33">
        <f>Ocupacao_Calendario!C518*D518*28</f>
        <v>1286.208</v>
      </c>
      <c r="H518" s="33">
        <f>Ocupacao_Calendario!D518*D518*31</f>
        <v>963.728</v>
      </c>
      <c r="I518" s="33">
        <f>Ocupacao_Calendario!E518*D518*30</f>
        <v>849.12</v>
      </c>
      <c r="J518" s="33">
        <f>Ocupacao_Calendario!F518*D518*31</f>
        <v>1193.872</v>
      </c>
      <c r="K518" s="33">
        <f>Ocupacao_Calendario!G518*D518*30</f>
        <v>974.4</v>
      </c>
      <c r="L518" s="33">
        <f>Ocupacao_Calendario!H518*D518*31</f>
        <v>1208.256</v>
      </c>
      <c r="M518" s="33">
        <f>Ocupacao_Calendario!I518*D518*31</f>
        <v>1395.248</v>
      </c>
      <c r="N518" s="33">
        <f>Ocupacao_Calendario!J518*D518*30</f>
        <v>1183.2</v>
      </c>
      <c r="O518" s="33">
        <f>Ocupacao_Calendario!K518*D518*31</f>
        <v>1308.944</v>
      </c>
      <c r="P518" s="33">
        <f>Ocupacao_Calendario!L518*D518*31</f>
        <v>1265.792</v>
      </c>
      <c r="Q518" s="33">
        <f>Ocupacao_Calendario!M518*D518*31</f>
        <v>1265.792</v>
      </c>
      <c r="R518" s="33">
        <f t="shared" si="2"/>
        <v>13887.056</v>
      </c>
      <c r="S518" s="37" t="str">
        <f>IFS(E518=2,vacation_home_main_costs!$M$2,E518=3,vacation_home_main_costs!$M$3,E518=4,vacation_home_main_costs!$M$4,E518=5,vacation_home_main_costs!$M$5,E518=6,vacation_home_main_costs!$M$6)</f>
        <v>#N/A</v>
      </c>
      <c r="T518" s="38" t="s">
        <v>55</v>
      </c>
      <c r="U518" s="41" t="str">
        <f t="shared" si="4"/>
        <v>Lucro</v>
      </c>
    </row>
    <row r="519" ht="12.75" customHeight="1">
      <c r="A519" s="8">
        <v>1.2289071E7</v>
      </c>
      <c r="B519" s="30" t="s">
        <v>563</v>
      </c>
      <c r="C519" s="11">
        <v>155.0</v>
      </c>
      <c r="D519" s="11">
        <f t="shared" si="1"/>
        <v>124</v>
      </c>
      <c r="E519" s="24">
        <v>4.0</v>
      </c>
      <c r="F519" s="33">
        <f>Ocupacao_Calendario!B519*D519*31</f>
        <v>2460.16</v>
      </c>
      <c r="G519" s="33">
        <f>Ocupacao_Calendario!C519*D519*28</f>
        <v>2777.6</v>
      </c>
      <c r="H519" s="33">
        <f>Ocupacao_Calendario!D519*D519*31</f>
        <v>2690.8</v>
      </c>
      <c r="I519" s="33">
        <f>Ocupacao_Calendario!E519*D519*30</f>
        <v>3087.6</v>
      </c>
      <c r="J519" s="33">
        <f>Ocupacao_Calendario!F519*D519*31</f>
        <v>2229.52</v>
      </c>
      <c r="K519" s="33">
        <f>Ocupacao_Calendario!G519*D519*30</f>
        <v>3422.4</v>
      </c>
      <c r="L519" s="33">
        <f>Ocupacao_Calendario!H519*D519*31</f>
        <v>2806.12</v>
      </c>
      <c r="M519" s="33">
        <f>Ocupacao_Calendario!I519*D519*31</f>
        <v>2998.32</v>
      </c>
      <c r="N519" s="33">
        <f>Ocupacao_Calendario!J519*D519*30</f>
        <v>3124.8</v>
      </c>
      <c r="O519" s="33">
        <f>Ocupacao_Calendario!K519*D519*31</f>
        <v>3459.6</v>
      </c>
      <c r="P519" s="33">
        <f>Ocupacao_Calendario!L519*D519*31</f>
        <v>3536.48</v>
      </c>
      <c r="Q519" s="33">
        <f>Ocupacao_Calendario!M519*D519*31</f>
        <v>3113.64</v>
      </c>
      <c r="R519" s="33">
        <f t="shared" si="2"/>
        <v>35707.04</v>
      </c>
      <c r="S519" s="33">
        <f>IFS(E519=2,vacation_home_main_costs!$M$2,E519=3,vacation_home_main_costs!$M$3,E519=4,vacation_home_main_costs!$M$4,E519=5,vacation_home_main_costs!$M$5,E519=6,vacation_home_main_costs!$M$6)</f>
        <v>40660</v>
      </c>
      <c r="T519" s="33">
        <f t="shared" ref="T519:T520" si="29">R519-S519</f>
        <v>-4952.96</v>
      </c>
      <c r="U519" s="41" t="str">
        <f t="shared" si="4"/>
        <v>Prejuizo</v>
      </c>
    </row>
    <row r="520" ht="12.75" customHeight="1">
      <c r="A520" s="8">
        <v>1.2431348E7</v>
      </c>
      <c r="B520" s="30" t="s">
        <v>564</v>
      </c>
      <c r="C520" s="11">
        <v>100.0</v>
      </c>
      <c r="D520" s="11">
        <f t="shared" si="1"/>
        <v>80</v>
      </c>
      <c r="E520" s="24">
        <v>3.0</v>
      </c>
      <c r="F520" s="33">
        <f>Ocupacao_Calendario!B520*D520*31</f>
        <v>1810.4</v>
      </c>
      <c r="G520" s="33">
        <f>Ocupacao_Calendario!C520*D520*28</f>
        <v>1702.4</v>
      </c>
      <c r="H520" s="33">
        <f>Ocupacao_Calendario!D520*D520*31</f>
        <v>1339.2</v>
      </c>
      <c r="I520" s="33">
        <f>Ocupacao_Calendario!E520*D520*30</f>
        <v>2112</v>
      </c>
      <c r="J520" s="33">
        <f>Ocupacao_Calendario!F520*D520*31</f>
        <v>1264.8</v>
      </c>
      <c r="K520" s="33">
        <f>Ocupacao_Calendario!G520*D520*30</f>
        <v>2064</v>
      </c>
      <c r="L520" s="33">
        <f>Ocupacao_Calendario!H520*D520*31</f>
        <v>2480</v>
      </c>
      <c r="M520" s="33">
        <f>Ocupacao_Calendario!I520*D520*31</f>
        <v>2306.4</v>
      </c>
      <c r="N520" s="33">
        <f>Ocupacao_Calendario!J520*D520*30</f>
        <v>1992</v>
      </c>
      <c r="O520" s="33">
        <f>Ocupacao_Calendario!K520*D520*31</f>
        <v>1835.2</v>
      </c>
      <c r="P520" s="33">
        <f>Ocupacao_Calendario!L520*D520*31</f>
        <v>1860</v>
      </c>
      <c r="Q520" s="33">
        <f>Ocupacao_Calendario!M520*D520*31</f>
        <v>2430.4</v>
      </c>
      <c r="R520" s="33">
        <f t="shared" si="2"/>
        <v>23196.8</v>
      </c>
      <c r="S520" s="33">
        <f>IFS(E520=2,vacation_home_main_costs!$M$2,E520=3,vacation_home_main_costs!$M$3,E520=4,vacation_home_main_costs!$M$4,E520=5,vacation_home_main_costs!$M$5,E520=6,vacation_home_main_costs!$M$6)</f>
        <v>34800</v>
      </c>
      <c r="T520" s="33">
        <f t="shared" si="29"/>
        <v>-11603.2</v>
      </c>
      <c r="U520" s="41" t="str">
        <f t="shared" si="4"/>
        <v>Prejuizo</v>
      </c>
    </row>
    <row r="521" ht="12.75" customHeight="1">
      <c r="A521" s="8">
        <v>1.3017929E7</v>
      </c>
      <c r="B521" s="30" t="s">
        <v>565</v>
      </c>
      <c r="C521" s="11">
        <v>81.0</v>
      </c>
      <c r="D521" s="11">
        <f t="shared" si="1"/>
        <v>64.8</v>
      </c>
      <c r="E521" s="24">
        <v>1.0</v>
      </c>
      <c r="F521" s="33">
        <f>Ocupacao_Calendario!B521*D521*31</f>
        <v>1305.72</v>
      </c>
      <c r="G521" s="33">
        <f>Ocupacao_Calendario!C521*D521*28</f>
        <v>1578.528</v>
      </c>
      <c r="H521" s="33">
        <f>Ocupacao_Calendario!D521*D521*31</f>
        <v>1104.84</v>
      </c>
      <c r="I521" s="33">
        <f>Ocupacao_Calendario!E521*D521*30</f>
        <v>1224.72</v>
      </c>
      <c r="J521" s="33">
        <f>Ocupacao_Calendario!F521*D521*31</f>
        <v>1185.192</v>
      </c>
      <c r="K521" s="33">
        <f>Ocupacao_Calendario!G521*D521*30</f>
        <v>1671.84</v>
      </c>
      <c r="L521" s="33">
        <f>Ocupacao_Calendario!H521*D521*31</f>
        <v>1707.48</v>
      </c>
      <c r="M521" s="33">
        <f>Ocupacao_Calendario!I521*D521*31</f>
        <v>1747.656</v>
      </c>
      <c r="N521" s="33">
        <f>Ocupacao_Calendario!J521*D521*30</f>
        <v>1516.32</v>
      </c>
      <c r="O521" s="33">
        <f>Ocupacao_Calendario!K521*D521*31</f>
        <v>1807.92</v>
      </c>
      <c r="P521" s="33">
        <f>Ocupacao_Calendario!L521*D521*31</f>
        <v>1928.448</v>
      </c>
      <c r="Q521" s="33">
        <f>Ocupacao_Calendario!M521*D521*31</f>
        <v>1707.48</v>
      </c>
      <c r="R521" s="33">
        <f t="shared" si="2"/>
        <v>18486.144</v>
      </c>
      <c r="S521" s="37" t="str">
        <f>IFS(E521=2,vacation_home_main_costs!$M$2,E521=3,vacation_home_main_costs!$M$3,E521=4,vacation_home_main_costs!$M$4,E521=5,vacation_home_main_costs!$M$5,E521=6,vacation_home_main_costs!$M$6)</f>
        <v>#N/A</v>
      </c>
      <c r="T521" s="38" t="s">
        <v>55</v>
      </c>
      <c r="U521" s="41" t="str">
        <f t="shared" si="4"/>
        <v>Lucro</v>
      </c>
    </row>
    <row r="522" ht="12.75" customHeight="1">
      <c r="A522" s="8">
        <v>1.3216232E7</v>
      </c>
      <c r="B522" s="30" t="s">
        <v>566</v>
      </c>
      <c r="C522" s="11">
        <v>187.0</v>
      </c>
      <c r="D522" s="11">
        <f t="shared" si="1"/>
        <v>149.6</v>
      </c>
      <c r="E522" s="24">
        <v>6.0</v>
      </c>
      <c r="F522" s="33">
        <f>Ocupacao_Calendario!B522*D522*31</f>
        <v>3756.456</v>
      </c>
      <c r="G522" s="33">
        <f>Ocupacao_Calendario!C522*D522*28</f>
        <v>3141.6</v>
      </c>
      <c r="H522" s="33">
        <f>Ocupacao_Calendario!D522*D522*31</f>
        <v>2040.544</v>
      </c>
      <c r="I522" s="33">
        <f>Ocupacao_Calendario!E522*D522*30</f>
        <v>4039.2</v>
      </c>
      <c r="J522" s="33">
        <f>Ocupacao_Calendario!F522*D522*31</f>
        <v>3060.816</v>
      </c>
      <c r="K522" s="33">
        <f>Ocupacao_Calendario!G522*D522*30</f>
        <v>3949.44</v>
      </c>
      <c r="L522" s="33">
        <f>Ocupacao_Calendario!H522*D522*31</f>
        <v>4266.592</v>
      </c>
      <c r="M522" s="33">
        <f>Ocupacao_Calendario!I522*D522*31</f>
        <v>3663.704</v>
      </c>
      <c r="N522" s="33">
        <f>Ocupacao_Calendario!J522*D522*30</f>
        <v>3949.44</v>
      </c>
      <c r="O522" s="33">
        <f>Ocupacao_Calendario!K522*D522*31</f>
        <v>3339.072</v>
      </c>
      <c r="P522" s="33">
        <f>Ocupacao_Calendario!L522*D522*31</f>
        <v>3339.072</v>
      </c>
      <c r="Q522" s="33">
        <f>Ocupacao_Calendario!M522*D522*31</f>
        <v>4312.968</v>
      </c>
      <c r="R522" s="33">
        <f t="shared" si="2"/>
        <v>42858.904</v>
      </c>
      <c r="S522" s="33">
        <f>IFS(E522=2,vacation_home_main_costs!$M$2,E522=3,vacation_home_main_costs!$M$3,E522=4,vacation_home_main_costs!$M$4,E522=5,vacation_home_main_costs!$M$5,E522=6,vacation_home_main_costs!$M$6)</f>
        <v>51900</v>
      </c>
      <c r="T522" s="33">
        <f>R522-S522</f>
        <v>-9041.096</v>
      </c>
      <c r="U522" s="41" t="str">
        <f t="shared" si="4"/>
        <v>Prejuizo</v>
      </c>
    </row>
    <row r="523" ht="12.75" customHeight="1">
      <c r="A523" s="8">
        <v>1.4088159E7</v>
      </c>
      <c r="B523" s="30" t="s">
        <v>567</v>
      </c>
      <c r="C523" s="11">
        <v>229.0</v>
      </c>
      <c r="D523" s="11">
        <f t="shared" si="1"/>
        <v>183.2</v>
      </c>
      <c r="E523" s="24">
        <v>7.0</v>
      </c>
      <c r="F523" s="33">
        <f>Ocupacao_Calendario!B523*D523*31</f>
        <v>4032.232</v>
      </c>
      <c r="G523" s="33">
        <f>Ocupacao_Calendario!C523*D523*28</f>
        <v>3898.496</v>
      </c>
      <c r="H523" s="33">
        <f>Ocupacao_Calendario!D523*D523*31</f>
        <v>4770.528</v>
      </c>
      <c r="I523" s="33">
        <f>Ocupacao_Calendario!E523*D523*30</f>
        <v>3627.36</v>
      </c>
      <c r="J523" s="33">
        <f>Ocupacao_Calendario!F523*D523*31</f>
        <v>2612.432</v>
      </c>
      <c r="K523" s="33">
        <f>Ocupacao_Calendario!G523*D523*30</f>
        <v>5386.08</v>
      </c>
      <c r="L523" s="33">
        <f>Ocupacao_Calendario!H523*D523*31</f>
        <v>4089.024</v>
      </c>
      <c r="M523" s="33">
        <f>Ocupacao_Calendario!I523*D523*31</f>
        <v>5281.656</v>
      </c>
      <c r="N523" s="33">
        <f>Ocupacao_Calendario!J523*D523*30</f>
        <v>4176.96</v>
      </c>
      <c r="O523" s="33">
        <f>Ocupacao_Calendario!K523*D523*31</f>
        <v>4656.944</v>
      </c>
      <c r="P523" s="33">
        <f>Ocupacao_Calendario!L523*D523*31</f>
        <v>4656.944</v>
      </c>
      <c r="Q523" s="33">
        <f>Ocupacao_Calendario!M523*D523*31</f>
        <v>5224.864</v>
      </c>
      <c r="R523" s="33">
        <f t="shared" si="2"/>
        <v>52413.52</v>
      </c>
      <c r="S523" s="37" t="str">
        <f>IFS(E523=2,vacation_home_main_costs!$M$2,E523=3,vacation_home_main_costs!$M$3,E523=4,vacation_home_main_costs!$M$4,E523=5,vacation_home_main_costs!$M$5,E523=6,vacation_home_main_costs!$M$6)</f>
        <v>#N/A</v>
      </c>
      <c r="T523" s="38" t="s">
        <v>55</v>
      </c>
      <c r="U523" s="41" t="str">
        <f t="shared" si="4"/>
        <v>Lucro</v>
      </c>
    </row>
    <row r="524" ht="12.75" customHeight="1">
      <c r="A524" s="8">
        <v>1.4662246E7</v>
      </c>
      <c r="B524" s="30" t="s">
        <v>568</v>
      </c>
      <c r="C524" s="11">
        <v>130.0</v>
      </c>
      <c r="D524" s="11">
        <f t="shared" si="1"/>
        <v>104</v>
      </c>
      <c r="E524" s="24">
        <v>4.0</v>
      </c>
      <c r="F524" s="33">
        <f>Ocupacao_Calendario!B524*D524*31</f>
        <v>2611.44</v>
      </c>
      <c r="G524" s="33">
        <f>Ocupacao_Calendario!C524*D524*28</f>
        <v>2912</v>
      </c>
      <c r="H524" s="33">
        <f>Ocupacao_Calendario!D524*D524*31</f>
        <v>1515.28</v>
      </c>
      <c r="I524" s="33">
        <f>Ocupacao_Calendario!E524*D524*30</f>
        <v>2215.2</v>
      </c>
      <c r="J524" s="33">
        <f>Ocupacao_Calendario!F524*D524*31</f>
        <v>2482.48</v>
      </c>
      <c r="K524" s="33">
        <f>Ocupacao_Calendario!G524*D524*30</f>
        <v>2277.6</v>
      </c>
      <c r="L524" s="33">
        <f>Ocupacao_Calendario!H524*D524*31</f>
        <v>2353.52</v>
      </c>
      <c r="M524" s="33">
        <f>Ocupacao_Calendario!I524*D524*31</f>
        <v>2514.72</v>
      </c>
      <c r="N524" s="33">
        <f>Ocupacao_Calendario!J524*D524*30</f>
        <v>2714.4</v>
      </c>
      <c r="O524" s="33">
        <f>Ocupacao_Calendario!K524*D524*31</f>
        <v>2385.76</v>
      </c>
      <c r="P524" s="33">
        <f>Ocupacao_Calendario!L524*D524*31</f>
        <v>2804.88</v>
      </c>
      <c r="Q524" s="33">
        <f>Ocupacao_Calendario!M524*D524*31</f>
        <v>2837.12</v>
      </c>
      <c r="R524" s="33">
        <f t="shared" si="2"/>
        <v>29624.4</v>
      </c>
      <c r="S524" s="33">
        <f>IFS(E524=2,vacation_home_main_costs!$M$2,E524=3,vacation_home_main_costs!$M$3,E524=4,vacation_home_main_costs!$M$4,E524=5,vacation_home_main_costs!$M$5,E524=6,vacation_home_main_costs!$M$6)</f>
        <v>40660</v>
      </c>
      <c r="T524" s="33">
        <f>R524-S524</f>
        <v>-11035.6</v>
      </c>
      <c r="U524" s="41" t="str">
        <f t="shared" si="4"/>
        <v>Prejuizo</v>
      </c>
    </row>
    <row r="525" ht="12.75" customHeight="1">
      <c r="A525" s="8">
        <v>1.4722368E7</v>
      </c>
      <c r="B525" s="30" t="s">
        <v>569</v>
      </c>
      <c r="C525" s="11">
        <v>60.0</v>
      </c>
      <c r="D525" s="11">
        <f t="shared" si="1"/>
        <v>48</v>
      </c>
      <c r="E525" s="24">
        <v>1.0</v>
      </c>
      <c r="F525" s="33">
        <f>Ocupacao_Calendario!B525*D525*31</f>
        <v>1056.48</v>
      </c>
      <c r="G525" s="33">
        <f>Ocupacao_Calendario!C525*D525*28</f>
        <v>1263.36</v>
      </c>
      <c r="H525" s="33">
        <f>Ocupacao_Calendario!D525*D525*31</f>
        <v>1294.56</v>
      </c>
      <c r="I525" s="33">
        <f>Ocupacao_Calendario!E525*D525*30</f>
        <v>1195.2</v>
      </c>
      <c r="J525" s="33">
        <f>Ocupacao_Calendario!F525*D525*31</f>
        <v>952.32</v>
      </c>
      <c r="K525" s="33">
        <f>Ocupacao_Calendario!G525*D525*30</f>
        <v>1209.6</v>
      </c>
      <c r="L525" s="33">
        <f>Ocupacao_Calendario!H525*D525*31</f>
        <v>1354.08</v>
      </c>
      <c r="M525" s="33">
        <f>Ocupacao_Calendario!I525*D525*31</f>
        <v>1101.12</v>
      </c>
      <c r="N525" s="33">
        <f>Ocupacao_Calendario!J525*D525*30</f>
        <v>1396.8</v>
      </c>
      <c r="O525" s="33">
        <f>Ocupacao_Calendario!K525*D525*31</f>
        <v>1339.2</v>
      </c>
      <c r="P525" s="33">
        <f>Ocupacao_Calendario!L525*D525*31</f>
        <v>1175.52</v>
      </c>
      <c r="Q525" s="33">
        <f>Ocupacao_Calendario!M525*D525*31</f>
        <v>1086.24</v>
      </c>
      <c r="R525" s="33">
        <f t="shared" si="2"/>
        <v>14424.48</v>
      </c>
      <c r="S525" s="37" t="str">
        <f>IFS(E525=2,vacation_home_main_costs!$M$2,E525=3,vacation_home_main_costs!$M$3,E525=4,vacation_home_main_costs!$M$4,E525=5,vacation_home_main_costs!$M$5,E525=6,vacation_home_main_costs!$M$6)</f>
        <v>#N/A</v>
      </c>
      <c r="T525" s="38" t="s">
        <v>55</v>
      </c>
      <c r="U525" s="41" t="str">
        <f t="shared" si="4"/>
        <v>Lucro</v>
      </c>
    </row>
    <row r="526" ht="12.75" customHeight="1">
      <c r="A526" s="8">
        <v>1.493513E7</v>
      </c>
      <c r="B526" s="30" t="s">
        <v>570</v>
      </c>
      <c r="C526" s="11">
        <v>179.0</v>
      </c>
      <c r="D526" s="11">
        <f t="shared" si="1"/>
        <v>143.2</v>
      </c>
      <c r="E526" s="24">
        <v>5.0</v>
      </c>
      <c r="F526" s="33">
        <f>Ocupacao_Calendario!B526*D526*31</f>
        <v>4217.24</v>
      </c>
      <c r="G526" s="33">
        <f>Ocupacao_Calendario!C526*D526*28</f>
        <v>3007.2</v>
      </c>
      <c r="H526" s="33">
        <f>Ocupacao_Calendario!D526*D526*31</f>
        <v>3373.792</v>
      </c>
      <c r="I526" s="33">
        <f>Ocupacao_Calendario!E526*D526*30</f>
        <v>3307.92</v>
      </c>
      <c r="J526" s="33">
        <f>Ocupacao_Calendario!F526*D526*31</f>
        <v>2796.696</v>
      </c>
      <c r="K526" s="33">
        <f>Ocupacao_Calendario!G526*D526*30</f>
        <v>3222</v>
      </c>
      <c r="L526" s="33">
        <f>Ocupacao_Calendario!H526*D526*31</f>
        <v>3906.496</v>
      </c>
      <c r="M526" s="33">
        <f>Ocupacao_Calendario!I526*D526*31</f>
        <v>3063.048</v>
      </c>
      <c r="N526" s="33">
        <f>Ocupacao_Calendario!J526*D526*30</f>
        <v>3565.68</v>
      </c>
      <c r="O526" s="33">
        <f>Ocupacao_Calendario!K526*D526*31</f>
        <v>3773.32</v>
      </c>
      <c r="P526" s="33">
        <f>Ocupacao_Calendario!L526*D526*31</f>
        <v>3640.144</v>
      </c>
      <c r="Q526" s="33">
        <f>Ocupacao_Calendario!M526*D526*31</f>
        <v>3862.104</v>
      </c>
      <c r="R526" s="33">
        <f t="shared" si="2"/>
        <v>41735.64</v>
      </c>
      <c r="S526" s="33">
        <f>IFS(E526=2,vacation_home_main_costs!$M$2,E526=3,vacation_home_main_costs!$M$3,E526=4,vacation_home_main_costs!$M$4,E526=5,vacation_home_main_costs!$M$5,E526=6,vacation_home_main_costs!$M$6)</f>
        <v>45400</v>
      </c>
      <c r="T526" s="33">
        <f>R526-S526</f>
        <v>-3664.36</v>
      </c>
      <c r="U526" s="41" t="str">
        <f t="shared" si="4"/>
        <v>Prejuizo</v>
      </c>
    </row>
    <row r="527" ht="12.75" customHeight="1">
      <c r="A527" s="8">
        <v>1.5080601E7</v>
      </c>
      <c r="B527" s="30" t="s">
        <v>571</v>
      </c>
      <c r="C527" s="11">
        <v>75.0</v>
      </c>
      <c r="D527" s="11">
        <f t="shared" si="1"/>
        <v>60</v>
      </c>
      <c r="E527" s="24">
        <v>1.0</v>
      </c>
      <c r="F527" s="33">
        <f>Ocupacao_Calendario!B527*D527*31</f>
        <v>1822.8</v>
      </c>
      <c r="G527" s="33">
        <f>Ocupacao_Calendario!C527*D527*28</f>
        <v>1310.4</v>
      </c>
      <c r="H527" s="33">
        <f>Ocupacao_Calendario!D527*D527*31</f>
        <v>1134.6</v>
      </c>
      <c r="I527" s="33">
        <f>Ocupacao_Calendario!E527*D527*30</f>
        <v>1206</v>
      </c>
      <c r="J527" s="33">
        <f>Ocupacao_Calendario!F527*D527*31</f>
        <v>892.8</v>
      </c>
      <c r="K527" s="33">
        <f>Ocupacao_Calendario!G527*D527*30</f>
        <v>1314</v>
      </c>
      <c r="L527" s="33">
        <f>Ocupacao_Calendario!H527*D527*31</f>
        <v>1860</v>
      </c>
      <c r="M527" s="33">
        <f>Ocupacao_Calendario!I527*D527*31</f>
        <v>1636.8</v>
      </c>
      <c r="N527" s="33">
        <f>Ocupacao_Calendario!J527*D527*30</f>
        <v>1602</v>
      </c>
      <c r="O527" s="33">
        <f>Ocupacao_Calendario!K527*D527*31</f>
        <v>1599.6</v>
      </c>
      <c r="P527" s="33">
        <f>Ocupacao_Calendario!L527*D527*31</f>
        <v>1395</v>
      </c>
      <c r="Q527" s="33">
        <f>Ocupacao_Calendario!M527*D527*31</f>
        <v>1655.4</v>
      </c>
      <c r="R527" s="33">
        <f t="shared" si="2"/>
        <v>17429.4</v>
      </c>
      <c r="S527" s="37" t="str">
        <f>IFS(E527=2,vacation_home_main_costs!$M$2,E527=3,vacation_home_main_costs!$M$3,E527=4,vacation_home_main_costs!$M$4,E527=5,vacation_home_main_costs!$M$5,E527=6,vacation_home_main_costs!$M$6)</f>
        <v>#N/A</v>
      </c>
      <c r="T527" s="38" t="s">
        <v>55</v>
      </c>
      <c r="U527" s="41" t="str">
        <f t="shared" si="4"/>
        <v>Lucro</v>
      </c>
    </row>
    <row r="528" ht="12.75" customHeight="1">
      <c r="A528" s="8">
        <v>1.5361238E7</v>
      </c>
      <c r="B528" s="30" t="s">
        <v>572</v>
      </c>
      <c r="C528" s="11">
        <v>175.0</v>
      </c>
      <c r="D528" s="11">
        <f t="shared" si="1"/>
        <v>140</v>
      </c>
      <c r="E528" s="24">
        <v>4.0</v>
      </c>
      <c r="F528" s="33">
        <f>Ocupacao_Calendario!B528*D528*31</f>
        <v>2690.8</v>
      </c>
      <c r="G528" s="33">
        <f>Ocupacao_Calendario!C528*D528*28</f>
        <v>2744</v>
      </c>
      <c r="H528" s="33">
        <f>Ocupacao_Calendario!D528*D528*31</f>
        <v>2951.2</v>
      </c>
      <c r="I528" s="33">
        <f>Ocupacao_Calendario!E528*D528*30</f>
        <v>2226</v>
      </c>
      <c r="J528" s="33">
        <f>Ocupacao_Calendario!F528*D528*31</f>
        <v>1866.2</v>
      </c>
      <c r="K528" s="33">
        <f>Ocupacao_Calendario!G528*D528*30</f>
        <v>3318</v>
      </c>
      <c r="L528" s="33">
        <f>Ocupacao_Calendario!H528*D528*31</f>
        <v>4036.2</v>
      </c>
      <c r="M528" s="33">
        <f>Ocupacao_Calendario!I528*D528*31</f>
        <v>3298.4</v>
      </c>
      <c r="N528" s="33">
        <f>Ocupacao_Calendario!J528*D528*30</f>
        <v>3276</v>
      </c>
      <c r="O528" s="33">
        <f>Ocupacao_Calendario!K528*D528*31</f>
        <v>4340</v>
      </c>
      <c r="P528" s="33">
        <f>Ocupacao_Calendario!L528*D528*31</f>
        <v>3515.4</v>
      </c>
      <c r="Q528" s="33">
        <f>Ocupacao_Calendario!M528*D528*31</f>
        <v>4209.8</v>
      </c>
      <c r="R528" s="33">
        <f t="shared" si="2"/>
        <v>38472</v>
      </c>
      <c r="S528" s="33">
        <f>IFS(E528=2,vacation_home_main_costs!$M$2,E528=3,vacation_home_main_costs!$M$3,E528=4,vacation_home_main_costs!$M$4,E528=5,vacation_home_main_costs!$M$5,E528=6,vacation_home_main_costs!$M$6)</f>
        <v>40660</v>
      </c>
      <c r="T528" s="33">
        <f t="shared" ref="T528:T529" si="30">R528-S528</f>
        <v>-2188</v>
      </c>
      <c r="U528" s="41" t="str">
        <f t="shared" si="4"/>
        <v>Prejuizo</v>
      </c>
    </row>
    <row r="529" ht="12.75" customHeight="1">
      <c r="A529" s="8">
        <v>1.5535946E7</v>
      </c>
      <c r="B529" s="30" t="s">
        <v>573</v>
      </c>
      <c r="C529" s="11">
        <v>99.0</v>
      </c>
      <c r="D529" s="11">
        <f t="shared" si="1"/>
        <v>79.2</v>
      </c>
      <c r="E529" s="24">
        <v>4.0</v>
      </c>
      <c r="F529" s="33">
        <f>Ocupacao_Calendario!B529*D529*31</f>
        <v>1767.744</v>
      </c>
      <c r="G529" s="33">
        <f>Ocupacao_Calendario!C529*D529*28</f>
        <v>1907.136</v>
      </c>
      <c r="H529" s="33">
        <f>Ocupacao_Calendario!D529*D529*31</f>
        <v>1473.12</v>
      </c>
      <c r="I529" s="33">
        <f>Ocupacao_Calendario!E529*D529*30</f>
        <v>1116.72</v>
      </c>
      <c r="J529" s="33">
        <f>Ocupacao_Calendario!F529*D529*31</f>
        <v>1915.056</v>
      </c>
      <c r="K529" s="33">
        <f>Ocupacao_Calendario!G529*D529*30</f>
        <v>2376</v>
      </c>
      <c r="L529" s="33">
        <f>Ocupacao_Calendario!H529*D529*31</f>
        <v>2356.992</v>
      </c>
      <c r="M529" s="33">
        <f>Ocupacao_Calendario!I529*D529*31</f>
        <v>1743.192</v>
      </c>
      <c r="N529" s="33">
        <f>Ocupacao_Calendario!J529*D529*30</f>
        <v>1900.8</v>
      </c>
      <c r="O529" s="33">
        <f>Ocupacao_Calendario!K529*D529*31</f>
        <v>2013.264</v>
      </c>
      <c r="P529" s="33">
        <f>Ocupacao_Calendario!L529*D529*31</f>
        <v>1743.192</v>
      </c>
      <c r="Q529" s="33">
        <f>Ocupacao_Calendario!M529*D529*31</f>
        <v>2430.648</v>
      </c>
      <c r="R529" s="33">
        <f t="shared" si="2"/>
        <v>22743.864</v>
      </c>
      <c r="S529" s="33">
        <f>IFS(E529=2,vacation_home_main_costs!$M$2,E529=3,vacation_home_main_costs!$M$3,E529=4,vacation_home_main_costs!$M$4,E529=5,vacation_home_main_costs!$M$5,E529=6,vacation_home_main_costs!$M$6)</f>
        <v>40660</v>
      </c>
      <c r="T529" s="33">
        <f t="shared" si="30"/>
        <v>-17916.136</v>
      </c>
      <c r="U529" s="41" t="str">
        <f t="shared" si="4"/>
        <v>Prejuizo</v>
      </c>
    </row>
    <row r="530" ht="12.75" customHeight="1">
      <c r="A530" s="8">
        <v>1.598476E7</v>
      </c>
      <c r="B530" s="30" t="s">
        <v>574</v>
      </c>
      <c r="C530" s="11">
        <v>69.0</v>
      </c>
      <c r="D530" s="11">
        <f t="shared" si="1"/>
        <v>55.2</v>
      </c>
      <c r="E530" s="24">
        <v>1.0</v>
      </c>
      <c r="F530" s="33">
        <f>Ocupacao_Calendario!B530*D530*31</f>
        <v>1368.96</v>
      </c>
      <c r="G530" s="33">
        <f>Ocupacao_Calendario!C530*D530*28</f>
        <v>1205.568</v>
      </c>
      <c r="H530" s="33">
        <f>Ocupacao_Calendario!D530*D530*31</f>
        <v>1232.064</v>
      </c>
      <c r="I530" s="33">
        <f>Ocupacao_Calendario!E530*D530*30</f>
        <v>1457.28</v>
      </c>
      <c r="J530" s="33">
        <f>Ocupacao_Calendario!F530*D530*31</f>
        <v>1403.184</v>
      </c>
      <c r="K530" s="33">
        <f>Ocupacao_Calendario!G530*D530*30</f>
        <v>1092.96</v>
      </c>
      <c r="L530" s="33">
        <f>Ocupacao_Calendario!H530*D530*31</f>
        <v>1232.064</v>
      </c>
      <c r="M530" s="33">
        <f>Ocupacao_Calendario!I530*D530*31</f>
        <v>1283.4</v>
      </c>
      <c r="N530" s="33">
        <f>Ocupacao_Calendario!J530*D530*30</f>
        <v>1291.68</v>
      </c>
      <c r="O530" s="33">
        <f>Ocupacao_Calendario!K530*D530*31</f>
        <v>1317.624</v>
      </c>
      <c r="P530" s="33">
        <f>Ocupacao_Calendario!L530*D530*31</f>
        <v>1574.304</v>
      </c>
      <c r="Q530" s="33">
        <f>Ocupacao_Calendario!M530*D530*31</f>
        <v>1608.528</v>
      </c>
      <c r="R530" s="33">
        <f t="shared" si="2"/>
        <v>16067.616</v>
      </c>
      <c r="S530" s="37" t="str">
        <f>IFS(E530=2,vacation_home_main_costs!$M$2,E530=3,vacation_home_main_costs!$M$3,E530=4,vacation_home_main_costs!$M$4,E530=5,vacation_home_main_costs!$M$5,E530=6,vacation_home_main_costs!$M$6)</f>
        <v>#N/A</v>
      </c>
      <c r="T530" s="38" t="s">
        <v>55</v>
      </c>
      <c r="U530" s="41" t="str">
        <f t="shared" si="4"/>
        <v>Lucro</v>
      </c>
    </row>
    <row r="531" ht="12.75" customHeight="1">
      <c r="A531" s="8">
        <v>1.5987926E7</v>
      </c>
      <c r="B531" s="30" t="s">
        <v>575</v>
      </c>
      <c r="C531" s="11">
        <v>79.0</v>
      </c>
      <c r="D531" s="11">
        <f t="shared" si="1"/>
        <v>63.2</v>
      </c>
      <c r="E531" s="24">
        <v>1.0</v>
      </c>
      <c r="F531" s="33">
        <f>Ocupacao_Calendario!B531*D531*31</f>
        <v>1724.096</v>
      </c>
      <c r="G531" s="33">
        <f>Ocupacao_Calendario!C531*D531*28</f>
        <v>1185.632</v>
      </c>
      <c r="H531" s="33">
        <f>Ocupacao_Calendario!D531*D531*31</f>
        <v>1038.376</v>
      </c>
      <c r="I531" s="33">
        <f>Ocupacao_Calendario!E531*D531*30</f>
        <v>1592.64</v>
      </c>
      <c r="J531" s="33">
        <f>Ocupacao_Calendario!F531*D531*31</f>
        <v>1077.56</v>
      </c>
      <c r="K531" s="33">
        <f>Ocupacao_Calendario!G531*D531*30</f>
        <v>1592.64</v>
      </c>
      <c r="L531" s="33">
        <f>Ocupacao_Calendario!H531*D531*31</f>
        <v>1469.4</v>
      </c>
      <c r="M531" s="33">
        <f>Ocupacao_Calendario!I531*D531*31</f>
        <v>1488.992</v>
      </c>
      <c r="N531" s="33">
        <f>Ocupacao_Calendario!J531*D531*30</f>
        <v>1782.24</v>
      </c>
      <c r="O531" s="33">
        <f>Ocupacao_Calendario!K531*D531*31</f>
        <v>1920.016</v>
      </c>
      <c r="P531" s="33">
        <f>Ocupacao_Calendario!L531*D531*31</f>
        <v>1763.28</v>
      </c>
      <c r="Q531" s="33">
        <f>Ocupacao_Calendario!M531*D531*31</f>
        <v>1567.36</v>
      </c>
      <c r="R531" s="33">
        <f t="shared" si="2"/>
        <v>18202.232</v>
      </c>
      <c r="S531" s="37" t="str">
        <f>IFS(E531=2,vacation_home_main_costs!$M$2,E531=3,vacation_home_main_costs!$M$3,E531=4,vacation_home_main_costs!$M$4,E531=5,vacation_home_main_costs!$M$5,E531=6,vacation_home_main_costs!$M$6)</f>
        <v>#N/A</v>
      </c>
      <c r="T531" s="38" t="s">
        <v>55</v>
      </c>
      <c r="U531" s="41" t="str">
        <f t="shared" si="4"/>
        <v>Lucro</v>
      </c>
    </row>
    <row r="532" ht="12.75" customHeight="1">
      <c r="A532" s="8">
        <v>1.6487922E7</v>
      </c>
      <c r="B532" s="30" t="s">
        <v>576</v>
      </c>
      <c r="C532" s="11">
        <v>80.0</v>
      </c>
      <c r="D532" s="11">
        <f t="shared" si="1"/>
        <v>64</v>
      </c>
      <c r="E532" s="24">
        <v>3.0</v>
      </c>
      <c r="F532" s="33">
        <f>Ocupacao_Calendario!B532*D532*31</f>
        <v>1289.6</v>
      </c>
      <c r="G532" s="33">
        <f>Ocupacao_Calendario!C532*D532*28</f>
        <v>1505.28</v>
      </c>
      <c r="H532" s="33">
        <f>Ocupacao_Calendario!D532*D532*31</f>
        <v>952.32</v>
      </c>
      <c r="I532" s="33">
        <f>Ocupacao_Calendario!E532*D532*30</f>
        <v>1036.8</v>
      </c>
      <c r="J532" s="33">
        <f>Ocupacao_Calendario!F532*D532*31</f>
        <v>853.12</v>
      </c>
      <c r="K532" s="33">
        <f>Ocupacao_Calendario!G532*D532*30</f>
        <v>1670.4</v>
      </c>
      <c r="L532" s="33">
        <f>Ocupacao_Calendario!H532*D532*31</f>
        <v>1587.2</v>
      </c>
      <c r="M532" s="33">
        <f>Ocupacao_Calendario!I532*D532*31</f>
        <v>1726.08</v>
      </c>
      <c r="N532" s="33">
        <f>Ocupacao_Calendario!J532*D532*30</f>
        <v>1612.8</v>
      </c>
      <c r="O532" s="33">
        <f>Ocupacao_Calendario!K532*D532*31</f>
        <v>1468.16</v>
      </c>
      <c r="P532" s="33">
        <f>Ocupacao_Calendario!L532*D532*31</f>
        <v>1706.24</v>
      </c>
      <c r="Q532" s="33">
        <f>Ocupacao_Calendario!M532*D532*31</f>
        <v>1825.28</v>
      </c>
      <c r="R532" s="33">
        <f t="shared" si="2"/>
        <v>17233.28</v>
      </c>
      <c r="S532" s="33">
        <f>IFS(E532=2,vacation_home_main_costs!$M$2,E532=3,vacation_home_main_costs!$M$3,E532=4,vacation_home_main_costs!$M$4,E532=5,vacation_home_main_costs!$M$5,E532=6,vacation_home_main_costs!$M$6)</f>
        <v>34800</v>
      </c>
      <c r="T532" s="33">
        <f t="shared" ref="T532:T535" si="31">R532-S532</f>
        <v>-17566.72</v>
      </c>
      <c r="U532" s="41" t="str">
        <f t="shared" si="4"/>
        <v>Prejuizo</v>
      </c>
    </row>
    <row r="533" ht="12.75" customHeight="1">
      <c r="A533" s="8">
        <v>1.6575525E7</v>
      </c>
      <c r="B533" s="30" t="s">
        <v>577</v>
      </c>
      <c r="C533" s="11">
        <v>180.0</v>
      </c>
      <c r="D533" s="11">
        <f t="shared" si="1"/>
        <v>144</v>
      </c>
      <c r="E533" s="24">
        <v>5.0</v>
      </c>
      <c r="F533" s="33">
        <f>Ocupacao_Calendario!B533*D533*31</f>
        <v>3481.92</v>
      </c>
      <c r="G533" s="33">
        <f>Ocupacao_Calendario!C533*D533*28</f>
        <v>3024</v>
      </c>
      <c r="H533" s="33">
        <f>Ocupacao_Calendario!D533*D533*31</f>
        <v>3392.64</v>
      </c>
      <c r="I533" s="33">
        <f>Ocupacao_Calendario!E533*D533*30</f>
        <v>3758.4</v>
      </c>
      <c r="J533" s="33">
        <f>Ocupacao_Calendario!F533*D533*31</f>
        <v>3169.44</v>
      </c>
      <c r="K533" s="33">
        <f>Ocupacao_Calendario!G533*D533*30</f>
        <v>4060.8</v>
      </c>
      <c r="L533" s="33">
        <f>Ocupacao_Calendario!H533*D533*31</f>
        <v>4374.72</v>
      </c>
      <c r="M533" s="33">
        <f>Ocupacao_Calendario!I533*D533*31</f>
        <v>3928.32</v>
      </c>
      <c r="N533" s="33">
        <f>Ocupacao_Calendario!J533*D533*30</f>
        <v>4060.8</v>
      </c>
      <c r="O533" s="33">
        <f>Ocupacao_Calendario!K533*D533*31</f>
        <v>4285.44</v>
      </c>
      <c r="P533" s="33">
        <f>Ocupacao_Calendario!L533*D533*31</f>
        <v>4196.16</v>
      </c>
      <c r="Q533" s="33">
        <f>Ocupacao_Calendario!M533*D533*31</f>
        <v>3526.56</v>
      </c>
      <c r="R533" s="33">
        <f t="shared" si="2"/>
        <v>45259.2</v>
      </c>
      <c r="S533" s="33">
        <f>IFS(E533=2,vacation_home_main_costs!$M$2,E533=3,vacation_home_main_costs!$M$3,E533=4,vacation_home_main_costs!$M$4,E533=5,vacation_home_main_costs!$M$5,E533=6,vacation_home_main_costs!$M$6)</f>
        <v>45400</v>
      </c>
      <c r="T533" s="33">
        <f t="shared" si="31"/>
        <v>-140.8</v>
      </c>
      <c r="U533" s="41" t="str">
        <f t="shared" si="4"/>
        <v>Prejuizo</v>
      </c>
    </row>
    <row r="534" ht="12.75" customHeight="1">
      <c r="A534" s="8">
        <v>1.692929E7</v>
      </c>
      <c r="B534" s="30" t="s">
        <v>578</v>
      </c>
      <c r="C534" s="11">
        <v>80.0</v>
      </c>
      <c r="D534" s="11">
        <f t="shared" si="1"/>
        <v>64</v>
      </c>
      <c r="E534" s="24">
        <v>2.0</v>
      </c>
      <c r="F534" s="33">
        <f>Ocupacao_Calendario!B534*D534*31</f>
        <v>1845.12</v>
      </c>
      <c r="G534" s="33">
        <f>Ocupacao_Calendario!C534*D534*28</f>
        <v>1469.44</v>
      </c>
      <c r="H534" s="33">
        <f>Ocupacao_Calendario!D534*D534*31</f>
        <v>1091.2</v>
      </c>
      <c r="I534" s="33">
        <f>Ocupacao_Calendario!E534*D534*30</f>
        <v>1094.4</v>
      </c>
      <c r="J534" s="33">
        <f>Ocupacao_Calendario!F534*D534*31</f>
        <v>1210.24</v>
      </c>
      <c r="K534" s="33">
        <f>Ocupacao_Calendario!G534*D534*30</f>
        <v>1728</v>
      </c>
      <c r="L534" s="33">
        <f>Ocupacao_Calendario!H534*D534*31</f>
        <v>1626.88</v>
      </c>
      <c r="M534" s="33">
        <f>Ocupacao_Calendario!I534*D534*31</f>
        <v>1706.24</v>
      </c>
      <c r="N534" s="33">
        <f>Ocupacao_Calendario!J534*D534*30</f>
        <v>1881.6</v>
      </c>
      <c r="O534" s="33">
        <f>Ocupacao_Calendario!K534*D534*31</f>
        <v>1547.52</v>
      </c>
      <c r="P534" s="33">
        <f>Ocupacao_Calendario!L534*D534*31</f>
        <v>1507.84</v>
      </c>
      <c r="Q534" s="33">
        <f>Ocupacao_Calendario!M534*D534*31</f>
        <v>1884.8</v>
      </c>
      <c r="R534" s="33">
        <f t="shared" si="2"/>
        <v>18593.28</v>
      </c>
      <c r="S534" s="33">
        <f>IFS(E534=2,vacation_home_main_costs!$M$2,E534=3,vacation_home_main_costs!$M$3,E534=4,vacation_home_main_costs!$M$4,E534=5,vacation_home_main_costs!$M$5,E534=6,vacation_home_main_costs!$M$6)</f>
        <v>31100</v>
      </c>
      <c r="T534" s="33">
        <f t="shared" si="31"/>
        <v>-12506.72</v>
      </c>
      <c r="U534" s="41" t="str">
        <f t="shared" si="4"/>
        <v>Prejuizo</v>
      </c>
    </row>
    <row r="535" ht="12.75" customHeight="1">
      <c r="A535" s="8">
        <v>1.7684845E7</v>
      </c>
      <c r="B535" s="30" t="s">
        <v>579</v>
      </c>
      <c r="C535" s="11">
        <v>68.0</v>
      </c>
      <c r="D535" s="11">
        <f t="shared" si="1"/>
        <v>54.4</v>
      </c>
      <c r="E535" s="24">
        <v>3.0</v>
      </c>
      <c r="F535" s="33">
        <f>Ocupacao_Calendario!B535*D535*31</f>
        <v>1517.76</v>
      </c>
      <c r="G535" s="33">
        <f>Ocupacao_Calendario!C535*D535*28</f>
        <v>1416.576</v>
      </c>
      <c r="H535" s="33">
        <f>Ocupacao_Calendario!D535*D535*31</f>
        <v>1281.664</v>
      </c>
      <c r="I535" s="33">
        <f>Ocupacao_Calendario!E535*D535*30</f>
        <v>1305.6</v>
      </c>
      <c r="J535" s="33">
        <f>Ocupacao_Calendario!F535*D535*31</f>
        <v>1079.296</v>
      </c>
      <c r="K535" s="33">
        <f>Ocupacao_Calendario!G535*D535*30</f>
        <v>1289.28</v>
      </c>
      <c r="L535" s="33">
        <f>Ocupacao_Calendario!H535*D535*31</f>
        <v>1231.072</v>
      </c>
      <c r="M535" s="33">
        <f>Ocupacao_Calendario!I535*D535*31</f>
        <v>1197.344</v>
      </c>
      <c r="N535" s="33">
        <f>Ocupacao_Calendario!J535*D535*30</f>
        <v>1191.36</v>
      </c>
      <c r="O535" s="33">
        <f>Ocupacao_Calendario!K535*D535*31</f>
        <v>1500.896</v>
      </c>
      <c r="P535" s="33">
        <f>Ocupacao_Calendario!L535*D535*31</f>
        <v>1231.072</v>
      </c>
      <c r="Q535" s="33">
        <f>Ocupacao_Calendario!M535*D535*31</f>
        <v>1534.624</v>
      </c>
      <c r="R535" s="33">
        <f t="shared" si="2"/>
        <v>15776.544</v>
      </c>
      <c r="S535" s="33">
        <f>IFS(E535=2,vacation_home_main_costs!$M$2,E535=3,vacation_home_main_costs!$M$3,E535=4,vacation_home_main_costs!$M$4,E535=5,vacation_home_main_costs!$M$5,E535=6,vacation_home_main_costs!$M$6)</f>
        <v>34800</v>
      </c>
      <c r="T535" s="33">
        <f t="shared" si="31"/>
        <v>-19023.456</v>
      </c>
      <c r="U535" s="41" t="str">
        <f t="shared" si="4"/>
        <v>Prejuizo</v>
      </c>
    </row>
    <row r="536" ht="12.75" customHeight="1">
      <c r="A536" s="8">
        <v>1.7703298E7</v>
      </c>
      <c r="B536" s="30" t="s">
        <v>580</v>
      </c>
      <c r="C536" s="11">
        <v>64.0</v>
      </c>
      <c r="D536" s="11">
        <f t="shared" si="1"/>
        <v>51.2</v>
      </c>
      <c r="E536" s="24">
        <v>1.0</v>
      </c>
      <c r="F536" s="33">
        <f>Ocupacao_Calendario!B536*D536*31</f>
        <v>1412.608</v>
      </c>
      <c r="G536" s="33">
        <f>Ocupacao_Calendario!C536*D536*28</f>
        <v>1404.928</v>
      </c>
      <c r="H536" s="33">
        <f>Ocupacao_Calendario!D536*D536*31</f>
        <v>952.32</v>
      </c>
      <c r="I536" s="33">
        <f>Ocupacao_Calendario!E536*D536*30</f>
        <v>1182.72</v>
      </c>
      <c r="J536" s="33">
        <f>Ocupacao_Calendario!F536*D536*31</f>
        <v>968.192</v>
      </c>
      <c r="K536" s="33">
        <f>Ocupacao_Calendario!G536*D536*30</f>
        <v>1320.96</v>
      </c>
      <c r="L536" s="33">
        <f>Ocupacao_Calendario!H536*D536*31</f>
        <v>1364.992</v>
      </c>
      <c r="M536" s="33">
        <f>Ocupacao_Calendario!I536*D536*31</f>
        <v>1079.296</v>
      </c>
      <c r="N536" s="33">
        <f>Ocupacao_Calendario!J536*D536*30</f>
        <v>1459.2</v>
      </c>
      <c r="O536" s="33">
        <f>Ocupacao_Calendario!K536*D536*31</f>
        <v>1396.736</v>
      </c>
      <c r="P536" s="33">
        <f>Ocupacao_Calendario!L536*D536*31</f>
        <v>1523.712</v>
      </c>
      <c r="Q536" s="33">
        <f>Ocupacao_Calendario!M536*D536*31</f>
        <v>1095.168</v>
      </c>
      <c r="R536" s="33">
        <f t="shared" si="2"/>
        <v>15160.832</v>
      </c>
      <c r="S536" s="37" t="str">
        <f>IFS(E536=2,vacation_home_main_costs!$M$2,E536=3,vacation_home_main_costs!$M$3,E536=4,vacation_home_main_costs!$M$4,E536=5,vacation_home_main_costs!$M$5,E536=6,vacation_home_main_costs!$M$6)</f>
        <v>#N/A</v>
      </c>
      <c r="T536" s="38" t="s">
        <v>55</v>
      </c>
      <c r="U536" s="41" t="str">
        <f t="shared" si="4"/>
        <v>Lucro</v>
      </c>
    </row>
    <row r="537" ht="12.75" customHeight="1">
      <c r="A537" s="8">
        <v>1.7775379E7</v>
      </c>
      <c r="B537" s="30" t="s">
        <v>581</v>
      </c>
      <c r="C537" s="11">
        <v>85.0</v>
      </c>
      <c r="D537" s="11">
        <f t="shared" si="1"/>
        <v>68</v>
      </c>
      <c r="E537" s="24">
        <v>3.0</v>
      </c>
      <c r="F537" s="33">
        <f>Ocupacao_Calendario!B537*D537*31</f>
        <v>1328.04</v>
      </c>
      <c r="G537" s="33">
        <f>Ocupacao_Calendario!C537*D537*28</f>
        <v>1808.8</v>
      </c>
      <c r="H537" s="33">
        <f>Ocupacao_Calendario!D537*D537*31</f>
        <v>1328.04</v>
      </c>
      <c r="I537" s="33">
        <f>Ocupacao_Calendario!E537*D537*30</f>
        <v>1183.2</v>
      </c>
      <c r="J537" s="33">
        <f>Ocupacao_Calendario!F537*D537*31</f>
        <v>1623.16</v>
      </c>
      <c r="K537" s="33">
        <f>Ocupacao_Calendario!G537*D537*30</f>
        <v>1958.4</v>
      </c>
      <c r="L537" s="33">
        <f>Ocupacao_Calendario!H537*D537*31</f>
        <v>1897.2</v>
      </c>
      <c r="M537" s="33">
        <f>Ocupacao_Calendario!I537*D537*31</f>
        <v>2002.6</v>
      </c>
      <c r="N537" s="33">
        <f>Ocupacao_Calendario!J537*D537*30</f>
        <v>1509.6</v>
      </c>
      <c r="O537" s="33">
        <f>Ocupacao_Calendario!K537*D537*31</f>
        <v>1833.96</v>
      </c>
      <c r="P537" s="33">
        <f>Ocupacao_Calendario!L537*D537*31</f>
        <v>1833.96</v>
      </c>
      <c r="Q537" s="33">
        <f>Ocupacao_Calendario!M537*D537*31</f>
        <v>1770.72</v>
      </c>
      <c r="R537" s="33">
        <f t="shared" si="2"/>
        <v>20077.68</v>
      </c>
      <c r="S537" s="33">
        <f>IFS(E537=2,vacation_home_main_costs!$M$2,E537=3,vacation_home_main_costs!$M$3,E537=4,vacation_home_main_costs!$M$4,E537=5,vacation_home_main_costs!$M$5,E537=6,vacation_home_main_costs!$M$6)</f>
        <v>34800</v>
      </c>
      <c r="T537" s="33">
        <f t="shared" ref="T537:T538" si="32">R537-S537</f>
        <v>-14722.32</v>
      </c>
      <c r="U537" s="41" t="str">
        <f t="shared" si="4"/>
        <v>Prejuizo</v>
      </c>
    </row>
    <row r="538" ht="12.75" customHeight="1">
      <c r="A538" s="8">
        <v>1.7827575E7</v>
      </c>
      <c r="B538" s="30" t="s">
        <v>582</v>
      </c>
      <c r="C538" s="11">
        <v>160.0</v>
      </c>
      <c r="D538" s="11">
        <f t="shared" si="1"/>
        <v>128</v>
      </c>
      <c r="E538" s="24">
        <v>5.0</v>
      </c>
      <c r="F538" s="33">
        <f>Ocupacao_Calendario!B538*D538*31</f>
        <v>3372.8</v>
      </c>
      <c r="G538" s="33">
        <f>Ocupacao_Calendario!C538*D538*28</f>
        <v>2867.2</v>
      </c>
      <c r="H538" s="33">
        <f>Ocupacao_Calendario!D538*D538*31</f>
        <v>2380.8</v>
      </c>
      <c r="I538" s="33">
        <f>Ocupacao_Calendario!E538*D538*30</f>
        <v>2380.8</v>
      </c>
      <c r="J538" s="33">
        <f>Ocupacao_Calendario!F538*D538*31</f>
        <v>3293.44</v>
      </c>
      <c r="K538" s="33">
        <f>Ocupacao_Calendario!G538*D538*30</f>
        <v>3456</v>
      </c>
      <c r="L538" s="33">
        <f>Ocupacao_Calendario!H538*D538*31</f>
        <v>3928.32</v>
      </c>
      <c r="M538" s="33">
        <f>Ocupacao_Calendario!I538*D538*31</f>
        <v>2737.92</v>
      </c>
      <c r="N538" s="33">
        <f>Ocupacao_Calendario!J538*D538*30</f>
        <v>3340.8</v>
      </c>
      <c r="O538" s="33">
        <f>Ocupacao_Calendario!K538*D538*31</f>
        <v>3095.04</v>
      </c>
      <c r="P538" s="33">
        <f>Ocupacao_Calendario!L538*D538*31</f>
        <v>3333.12</v>
      </c>
      <c r="Q538" s="33">
        <f>Ocupacao_Calendario!M538*D538*31</f>
        <v>3372.8</v>
      </c>
      <c r="R538" s="33">
        <f t="shared" si="2"/>
        <v>37559.04</v>
      </c>
      <c r="S538" s="33">
        <f>IFS(E538=2,vacation_home_main_costs!$M$2,E538=3,vacation_home_main_costs!$M$3,E538=4,vacation_home_main_costs!$M$4,E538=5,vacation_home_main_costs!$M$5,E538=6,vacation_home_main_costs!$M$6)</f>
        <v>45400</v>
      </c>
      <c r="T538" s="33">
        <f t="shared" si="32"/>
        <v>-7840.96</v>
      </c>
      <c r="U538" s="41" t="str">
        <f t="shared" si="4"/>
        <v>Prejuizo</v>
      </c>
    </row>
    <row r="539" ht="12.75" customHeight="1">
      <c r="A539" s="8">
        <v>1.7986541E7</v>
      </c>
      <c r="B539" s="30" t="s">
        <v>583</v>
      </c>
      <c r="C539" s="11">
        <v>50.0</v>
      </c>
      <c r="D539" s="11">
        <f t="shared" si="1"/>
        <v>40</v>
      </c>
      <c r="E539" s="24">
        <v>1.0</v>
      </c>
      <c r="F539" s="33">
        <f>Ocupacao_Calendario!B539*D539*31</f>
        <v>1066.4</v>
      </c>
      <c r="G539" s="33">
        <f>Ocupacao_Calendario!C539*D539*28</f>
        <v>918.4</v>
      </c>
      <c r="H539" s="33">
        <f>Ocupacao_Calendario!D539*D539*31</f>
        <v>607.6</v>
      </c>
      <c r="I539" s="33">
        <f>Ocupacao_Calendario!E539*D539*30</f>
        <v>612</v>
      </c>
      <c r="J539" s="33">
        <f>Ocupacao_Calendario!F539*D539*31</f>
        <v>917.6</v>
      </c>
      <c r="K539" s="33">
        <f>Ocupacao_Calendario!G539*D539*30</f>
        <v>936</v>
      </c>
      <c r="L539" s="33">
        <f>Ocupacao_Calendario!H539*D539*31</f>
        <v>1153.2</v>
      </c>
      <c r="M539" s="33">
        <f>Ocupacao_Calendario!I539*D539*31</f>
        <v>843.2</v>
      </c>
      <c r="N539" s="33">
        <f>Ocupacao_Calendario!J539*D539*30</f>
        <v>1080</v>
      </c>
      <c r="O539" s="33">
        <f>Ocupacao_Calendario!K539*D539*31</f>
        <v>1202.8</v>
      </c>
      <c r="P539" s="33">
        <f>Ocupacao_Calendario!L539*D539*31</f>
        <v>1215.2</v>
      </c>
      <c r="Q539" s="33">
        <f>Ocupacao_Calendario!M539*D539*31</f>
        <v>930</v>
      </c>
      <c r="R539" s="33">
        <f t="shared" si="2"/>
        <v>11482.4</v>
      </c>
      <c r="S539" s="37" t="str">
        <f>IFS(E539=2,vacation_home_main_costs!$M$2,E539=3,vacation_home_main_costs!$M$3,E539=4,vacation_home_main_costs!$M$4,E539=5,vacation_home_main_costs!$M$5,E539=6,vacation_home_main_costs!$M$6)</f>
        <v>#N/A</v>
      </c>
      <c r="T539" s="38" t="s">
        <v>55</v>
      </c>
      <c r="U539" s="41" t="str">
        <f t="shared" si="4"/>
        <v>Lucro</v>
      </c>
    </row>
    <row r="540" ht="12.75" customHeight="1">
      <c r="A540" s="8">
        <v>1.8398048E7</v>
      </c>
      <c r="B540" s="30" t="s">
        <v>584</v>
      </c>
      <c r="C540" s="11">
        <v>240.0</v>
      </c>
      <c r="D540" s="11">
        <f t="shared" si="1"/>
        <v>192</v>
      </c>
      <c r="E540" s="24">
        <v>6.0</v>
      </c>
      <c r="F540" s="33">
        <f>Ocupacao_Calendario!B540*D540*31</f>
        <v>3868.8</v>
      </c>
      <c r="G540" s="33">
        <f>Ocupacao_Calendario!C540*D540*28</f>
        <v>4462.08</v>
      </c>
      <c r="H540" s="33">
        <f>Ocupacao_Calendario!D540*D540*31</f>
        <v>3392.64</v>
      </c>
      <c r="I540" s="33">
        <f>Ocupacao_Calendario!E540*D540*30</f>
        <v>3052.8</v>
      </c>
      <c r="J540" s="33">
        <f>Ocupacao_Calendario!F540*D540*31</f>
        <v>3452.16</v>
      </c>
      <c r="K540" s="33">
        <f>Ocupacao_Calendario!G540*D540*30</f>
        <v>4780.8</v>
      </c>
      <c r="L540" s="33">
        <f>Ocupacao_Calendario!H540*D540*31</f>
        <v>5297.28</v>
      </c>
      <c r="M540" s="33">
        <f>Ocupacao_Calendario!I540*D540*31</f>
        <v>5416.32</v>
      </c>
      <c r="N540" s="33">
        <f>Ocupacao_Calendario!J540*D540*30</f>
        <v>4665.6</v>
      </c>
      <c r="O540" s="33">
        <f>Ocupacao_Calendario!K540*D540*31</f>
        <v>4999.68</v>
      </c>
      <c r="P540" s="33">
        <f>Ocupacao_Calendario!L540*D540*31</f>
        <v>5832.96</v>
      </c>
      <c r="Q540" s="33">
        <f>Ocupacao_Calendario!M540*D540*31</f>
        <v>4464</v>
      </c>
      <c r="R540" s="33">
        <f t="shared" si="2"/>
        <v>53685.12</v>
      </c>
      <c r="S540" s="33">
        <f>IFS(E540=2,vacation_home_main_costs!$M$2,E540=3,vacation_home_main_costs!$M$3,E540=4,vacation_home_main_costs!$M$4,E540=5,vacation_home_main_costs!$M$5,E540=6,vacation_home_main_costs!$M$6)</f>
        <v>51900</v>
      </c>
      <c r="T540" s="33">
        <f>R540-S540</f>
        <v>1785.12</v>
      </c>
      <c r="U540" s="41" t="str">
        <f t="shared" si="4"/>
        <v>Lucro</v>
      </c>
    </row>
    <row r="541" ht="12.75" customHeight="1">
      <c r="A541" s="8">
        <v>1.8561121E7</v>
      </c>
      <c r="B541" s="30" t="s">
        <v>585</v>
      </c>
      <c r="C541" s="11">
        <v>59.0</v>
      </c>
      <c r="D541" s="11">
        <f t="shared" si="1"/>
        <v>47.2</v>
      </c>
      <c r="E541" s="24" t="s">
        <v>57</v>
      </c>
      <c r="F541" s="33">
        <f>Ocupacao_Calendario!B541*D541*31</f>
        <v>1433.936</v>
      </c>
      <c r="G541" s="33">
        <f>Ocupacao_Calendario!C541*D541*28</f>
        <v>1017.632</v>
      </c>
      <c r="H541" s="33">
        <f>Ocupacao_Calendario!D541*D541*31</f>
        <v>1009.608</v>
      </c>
      <c r="I541" s="33">
        <f>Ocupacao_Calendario!E541*D541*30</f>
        <v>764.64</v>
      </c>
      <c r="J541" s="33">
        <f>Ocupacao_Calendario!F541*D541*31</f>
        <v>599.912</v>
      </c>
      <c r="K541" s="33">
        <f>Ocupacao_Calendario!G541*D541*30</f>
        <v>1274.4</v>
      </c>
      <c r="L541" s="33">
        <f>Ocupacao_Calendario!H541*D541*31</f>
        <v>1141.296</v>
      </c>
      <c r="M541" s="33">
        <f>Ocupacao_Calendario!I541*D541*31</f>
        <v>1331.512</v>
      </c>
      <c r="N541" s="33">
        <f>Ocupacao_Calendario!J541*D541*30</f>
        <v>1401.84</v>
      </c>
      <c r="O541" s="33">
        <f>Ocupacao_Calendario!K541*D541*31</f>
        <v>1199.824</v>
      </c>
      <c r="P541" s="33">
        <f>Ocupacao_Calendario!L541*D541*31</f>
        <v>1404.672</v>
      </c>
      <c r="Q541" s="33">
        <f>Ocupacao_Calendario!M541*D541*31</f>
        <v>1199.824</v>
      </c>
      <c r="R541" s="33">
        <f t="shared" si="2"/>
        <v>13779.096</v>
      </c>
      <c r="S541" s="37" t="str">
        <f>IFS(E541=2,vacation_home_main_costs!$M$2,E541=3,vacation_home_main_costs!$M$3,E541=4,vacation_home_main_costs!$M$4,E541=5,vacation_home_main_costs!$M$5,E541=6,vacation_home_main_costs!$M$6)</f>
        <v>#N/A</v>
      </c>
      <c r="T541" s="38" t="s">
        <v>55</v>
      </c>
      <c r="U541" s="41" t="str">
        <f t="shared" si="4"/>
        <v>Lucro</v>
      </c>
    </row>
    <row r="542" ht="12.75" customHeight="1">
      <c r="A542" s="8">
        <v>1.8809463E7</v>
      </c>
      <c r="B542" s="30" t="s">
        <v>586</v>
      </c>
      <c r="C542" s="11">
        <v>207.0</v>
      </c>
      <c r="D542" s="11">
        <f t="shared" si="1"/>
        <v>165.6</v>
      </c>
      <c r="E542" s="24">
        <v>7.0</v>
      </c>
      <c r="F542" s="33">
        <f>Ocupacao_Calendario!B542*D542*31</f>
        <v>3234.168</v>
      </c>
      <c r="G542" s="33">
        <f>Ocupacao_Calendario!C542*D542*28</f>
        <v>3570.336</v>
      </c>
      <c r="H542" s="33">
        <f>Ocupacao_Calendario!D542*D542*31</f>
        <v>3696.192</v>
      </c>
      <c r="I542" s="33">
        <f>Ocupacao_Calendario!E542*D542*30</f>
        <v>2881.44</v>
      </c>
      <c r="J542" s="33">
        <f>Ocupacao_Calendario!F542*D542*31</f>
        <v>2823.48</v>
      </c>
      <c r="K542" s="33">
        <f>Ocupacao_Calendario!G542*D542*30</f>
        <v>3825.36</v>
      </c>
      <c r="L542" s="33">
        <f>Ocupacao_Calendario!H542*D542*31</f>
        <v>3952.872</v>
      </c>
      <c r="M542" s="33">
        <f>Ocupacao_Calendario!I542*D542*31</f>
        <v>3644.856</v>
      </c>
      <c r="N542" s="33">
        <f>Ocupacao_Calendario!J542*D542*30</f>
        <v>3825.36</v>
      </c>
      <c r="O542" s="33">
        <f>Ocupacao_Calendario!K542*D542*31</f>
        <v>4825.584</v>
      </c>
      <c r="P542" s="33">
        <f>Ocupacao_Calendario!L542*D542*31</f>
        <v>4568.904</v>
      </c>
      <c r="Q542" s="33">
        <f>Ocupacao_Calendario!M542*D542*31</f>
        <v>4209.552</v>
      </c>
      <c r="R542" s="33">
        <f t="shared" si="2"/>
        <v>45058.104</v>
      </c>
      <c r="S542" s="37" t="str">
        <f>IFS(E542=2,vacation_home_main_costs!$M$2,E542=3,vacation_home_main_costs!$M$3,E542=4,vacation_home_main_costs!$M$4,E542=5,vacation_home_main_costs!$M$5,E542=6,vacation_home_main_costs!$M$6)</f>
        <v>#N/A</v>
      </c>
      <c r="T542" s="38" t="s">
        <v>55</v>
      </c>
      <c r="U542" s="41" t="str">
        <f t="shared" si="4"/>
        <v>Lucro</v>
      </c>
    </row>
    <row r="543" ht="12.75" customHeight="1">
      <c r="A543" s="8">
        <v>1.8854613E7</v>
      </c>
      <c r="B543" s="30" t="s">
        <v>587</v>
      </c>
      <c r="C543" s="11">
        <v>99.0</v>
      </c>
      <c r="D543" s="11">
        <f t="shared" si="1"/>
        <v>79.2</v>
      </c>
      <c r="E543" s="24">
        <v>1.0</v>
      </c>
      <c r="F543" s="33">
        <f>Ocupacao_Calendario!B543*D543*31</f>
        <v>1497.672</v>
      </c>
      <c r="G543" s="33">
        <f>Ocupacao_Calendario!C543*D543*28</f>
        <v>1729.728</v>
      </c>
      <c r="H543" s="33">
        <f>Ocupacao_Calendario!D543*D543*31</f>
        <v>1227.6</v>
      </c>
      <c r="I543" s="33">
        <f>Ocupacao_Calendario!E543*D543*30</f>
        <v>1591.92</v>
      </c>
      <c r="J543" s="33">
        <f>Ocupacao_Calendario!F543*D543*31</f>
        <v>1669.536</v>
      </c>
      <c r="K543" s="33">
        <f>Ocupacao_Calendario!G543*D543*30</f>
        <v>2138.4</v>
      </c>
      <c r="L543" s="33">
        <f>Ocupacao_Calendario!H543*D543*31</f>
        <v>1964.16</v>
      </c>
      <c r="M543" s="33">
        <f>Ocupacao_Calendario!I543*D543*31</f>
        <v>1792.296</v>
      </c>
      <c r="N543" s="33">
        <f>Ocupacao_Calendario!J543*D543*30</f>
        <v>1877.04</v>
      </c>
      <c r="O543" s="33">
        <f>Ocupacao_Calendario!K543*D543*31</f>
        <v>2062.368</v>
      </c>
      <c r="P543" s="33">
        <f>Ocupacao_Calendario!L543*D543*31</f>
        <v>2013.264</v>
      </c>
      <c r="Q543" s="33">
        <f>Ocupacao_Calendario!M543*D543*31</f>
        <v>1669.536</v>
      </c>
      <c r="R543" s="33">
        <f t="shared" si="2"/>
        <v>21233.52</v>
      </c>
      <c r="S543" s="37" t="str">
        <f>IFS(E543=2,vacation_home_main_costs!$M$2,E543=3,vacation_home_main_costs!$M$3,E543=4,vacation_home_main_costs!$M$4,E543=5,vacation_home_main_costs!$M$5,E543=6,vacation_home_main_costs!$M$6)</f>
        <v>#N/A</v>
      </c>
      <c r="T543" s="38" t="s">
        <v>55</v>
      </c>
      <c r="U543" s="41" t="str">
        <f t="shared" si="4"/>
        <v>Lucro</v>
      </c>
    </row>
    <row r="544" ht="12.75" customHeight="1">
      <c r="A544" s="8">
        <v>1.8882626E7</v>
      </c>
      <c r="B544" s="30" t="s">
        <v>588</v>
      </c>
      <c r="C544" s="11">
        <v>84.0</v>
      </c>
      <c r="D544" s="11">
        <f t="shared" si="1"/>
        <v>67.2</v>
      </c>
      <c r="E544" s="24">
        <v>2.0</v>
      </c>
      <c r="F544" s="33">
        <f>Ocupacao_Calendario!B544*D544*31</f>
        <v>1708.224</v>
      </c>
      <c r="G544" s="33">
        <f>Ocupacao_Calendario!C544*D544*28</f>
        <v>1618.176</v>
      </c>
      <c r="H544" s="33">
        <f>Ocupacao_Calendario!D544*D544*31</f>
        <v>1145.76</v>
      </c>
      <c r="I544" s="33">
        <f>Ocupacao_Calendario!E544*D544*30</f>
        <v>1411.2</v>
      </c>
      <c r="J544" s="33">
        <f>Ocupacao_Calendario!F544*D544*31</f>
        <v>833.28</v>
      </c>
      <c r="K544" s="33">
        <f>Ocupacao_Calendario!G544*D544*30</f>
        <v>1330.56</v>
      </c>
      <c r="L544" s="33">
        <f>Ocupacao_Calendario!H544*D544*31</f>
        <v>1604.064</v>
      </c>
      <c r="M544" s="33">
        <f>Ocupacao_Calendario!I544*D544*31</f>
        <v>1708.224</v>
      </c>
      <c r="N544" s="33">
        <f>Ocupacao_Calendario!J544*D544*30</f>
        <v>1794.24</v>
      </c>
      <c r="O544" s="33">
        <f>Ocupacao_Calendario!K544*D544*31</f>
        <v>2083.2</v>
      </c>
      <c r="P544" s="33">
        <f>Ocupacao_Calendario!L544*D544*31</f>
        <v>1833.216</v>
      </c>
      <c r="Q544" s="33">
        <f>Ocupacao_Calendario!M544*D544*31</f>
        <v>2062.368</v>
      </c>
      <c r="R544" s="33">
        <f t="shared" si="2"/>
        <v>19132.512</v>
      </c>
      <c r="S544" s="33">
        <f>IFS(E544=2,vacation_home_main_costs!$M$2,E544=3,vacation_home_main_costs!$M$3,E544=4,vacation_home_main_costs!$M$4,E544=5,vacation_home_main_costs!$M$5,E544=6,vacation_home_main_costs!$M$6)</f>
        <v>31100</v>
      </c>
      <c r="T544" s="33">
        <f>R544-S544</f>
        <v>-11967.488</v>
      </c>
      <c r="U544" s="41" t="str">
        <f t="shared" si="4"/>
        <v>Prejuizo</v>
      </c>
    </row>
    <row r="545" ht="12.75" customHeight="1">
      <c r="A545" s="8">
        <v>1.9068754E7</v>
      </c>
      <c r="B545" s="30" t="s">
        <v>589</v>
      </c>
      <c r="C545" s="11">
        <v>78.0</v>
      </c>
      <c r="D545" s="11">
        <f t="shared" si="1"/>
        <v>62.4</v>
      </c>
      <c r="E545" s="24">
        <v>1.0</v>
      </c>
      <c r="F545" s="33">
        <f>Ocupacao_Calendario!B545*D545*31</f>
        <v>1508.832</v>
      </c>
      <c r="G545" s="33">
        <f>Ocupacao_Calendario!C545*D545*28</f>
        <v>1677.312</v>
      </c>
      <c r="H545" s="33">
        <f>Ocupacao_Calendario!D545*D545*31</f>
        <v>1083.264</v>
      </c>
      <c r="I545" s="33">
        <f>Ocupacao_Calendario!E545*D545*30</f>
        <v>1628.64</v>
      </c>
      <c r="J545" s="33">
        <f>Ocupacao_Calendario!F545*D545*31</f>
        <v>1238.016</v>
      </c>
      <c r="K545" s="33">
        <f>Ocupacao_Calendario!G545*D545*30</f>
        <v>1703.52</v>
      </c>
      <c r="L545" s="33">
        <f>Ocupacao_Calendario!H545*D545*31</f>
        <v>1760.304</v>
      </c>
      <c r="M545" s="33">
        <f>Ocupacao_Calendario!I545*D545*31</f>
        <v>1354.08</v>
      </c>
      <c r="N545" s="33">
        <f>Ocupacao_Calendario!J545*D545*30</f>
        <v>1684.8</v>
      </c>
      <c r="O545" s="33">
        <f>Ocupacao_Calendario!K545*D545*31</f>
        <v>1876.368</v>
      </c>
      <c r="P545" s="33">
        <f>Ocupacao_Calendario!L545*D545*31</f>
        <v>1895.712</v>
      </c>
      <c r="Q545" s="33">
        <f>Ocupacao_Calendario!M545*D545*31</f>
        <v>1315.392</v>
      </c>
      <c r="R545" s="33">
        <f t="shared" si="2"/>
        <v>18726.24</v>
      </c>
      <c r="S545" s="37" t="str">
        <f>IFS(E545=2,vacation_home_main_costs!$M$2,E545=3,vacation_home_main_costs!$M$3,E545=4,vacation_home_main_costs!$M$4,E545=5,vacation_home_main_costs!$M$5,E545=6,vacation_home_main_costs!$M$6)</f>
        <v>#N/A</v>
      </c>
      <c r="T545" s="38" t="s">
        <v>55</v>
      </c>
      <c r="U545" s="41" t="str">
        <f t="shared" si="4"/>
        <v>Lucro</v>
      </c>
    </row>
    <row r="546" ht="12.75" customHeight="1">
      <c r="A546" s="8">
        <v>1.9138964E7</v>
      </c>
      <c r="B546" s="30" t="s">
        <v>590</v>
      </c>
      <c r="C546" s="11">
        <v>59.0</v>
      </c>
      <c r="D546" s="11">
        <f t="shared" si="1"/>
        <v>47.2</v>
      </c>
      <c r="E546" s="24">
        <v>1.0</v>
      </c>
      <c r="F546" s="33">
        <f>Ocupacao_Calendario!B546*D546*31</f>
        <v>1214.456</v>
      </c>
      <c r="G546" s="33">
        <f>Ocupacao_Calendario!C546*D546*28</f>
        <v>1123.36</v>
      </c>
      <c r="H546" s="33">
        <f>Ocupacao_Calendario!D546*D546*31</f>
        <v>951.08</v>
      </c>
      <c r="I546" s="33">
        <f>Ocupacao_Calendario!E546*D546*30</f>
        <v>1231.92</v>
      </c>
      <c r="J546" s="33">
        <f>Ocupacao_Calendario!F546*D546*31</f>
        <v>716.968</v>
      </c>
      <c r="K546" s="33">
        <f>Ocupacao_Calendario!G546*D546*30</f>
        <v>1260.24</v>
      </c>
      <c r="L546" s="33">
        <f>Ocupacao_Calendario!H546*D546*31</f>
        <v>1038.872</v>
      </c>
      <c r="M546" s="33">
        <f>Ocupacao_Calendario!I546*D546*31</f>
        <v>1009.608</v>
      </c>
      <c r="N546" s="33">
        <f>Ocupacao_Calendario!J546*D546*30</f>
        <v>1175.28</v>
      </c>
      <c r="O546" s="33">
        <f>Ocupacao_Calendario!K546*D546*31</f>
        <v>1229.088</v>
      </c>
      <c r="P546" s="33">
        <f>Ocupacao_Calendario!L546*D546*31</f>
        <v>1038.872</v>
      </c>
      <c r="Q546" s="33">
        <f>Ocupacao_Calendario!M546*D546*31</f>
        <v>1170.56</v>
      </c>
      <c r="R546" s="33">
        <f t="shared" si="2"/>
        <v>13160.304</v>
      </c>
      <c r="S546" s="37" t="str">
        <f>IFS(E546=2,vacation_home_main_costs!$M$2,E546=3,vacation_home_main_costs!$M$3,E546=4,vacation_home_main_costs!$M$4,E546=5,vacation_home_main_costs!$M$5,E546=6,vacation_home_main_costs!$M$6)</f>
        <v>#N/A</v>
      </c>
      <c r="T546" s="38" t="s">
        <v>55</v>
      </c>
      <c r="U546" s="41" t="str">
        <f t="shared" si="4"/>
        <v>Lucro</v>
      </c>
    </row>
    <row r="547" ht="12.75" customHeight="1">
      <c r="A547" s="8">
        <v>1.9264153E7</v>
      </c>
      <c r="B547" s="30" t="s">
        <v>591</v>
      </c>
      <c r="C547" s="11">
        <v>135.0</v>
      </c>
      <c r="D547" s="11">
        <f t="shared" si="1"/>
        <v>108</v>
      </c>
      <c r="E547" s="24">
        <v>4.0</v>
      </c>
      <c r="F547" s="33">
        <f>Ocupacao_Calendario!B547*D547*31</f>
        <v>3281.04</v>
      </c>
      <c r="G547" s="33">
        <f>Ocupacao_Calendario!C547*D547*28</f>
        <v>2993.76</v>
      </c>
      <c r="H547" s="33">
        <f>Ocupacao_Calendario!D547*D547*31</f>
        <v>1674</v>
      </c>
      <c r="I547" s="33">
        <f>Ocupacao_Calendario!E547*D547*30</f>
        <v>2073.6</v>
      </c>
      <c r="J547" s="33">
        <f>Ocupacao_Calendario!F547*D547*31</f>
        <v>1607.04</v>
      </c>
      <c r="K547" s="33">
        <f>Ocupacao_Calendario!G547*D547*30</f>
        <v>3175.2</v>
      </c>
      <c r="L547" s="33">
        <f>Ocupacao_Calendario!H547*D547*31</f>
        <v>3080.16</v>
      </c>
      <c r="M547" s="33">
        <f>Ocupacao_Calendario!I547*D547*31</f>
        <v>2611.44</v>
      </c>
      <c r="N547" s="33">
        <f>Ocupacao_Calendario!J547*D547*30</f>
        <v>2948.4</v>
      </c>
      <c r="O547" s="33">
        <f>Ocupacao_Calendario!K547*D547*31</f>
        <v>2544.48</v>
      </c>
      <c r="P547" s="33">
        <f>Ocupacao_Calendario!L547*D547*31</f>
        <v>2711.88</v>
      </c>
      <c r="Q547" s="33">
        <f>Ocupacao_Calendario!M547*D547*31</f>
        <v>2845.8</v>
      </c>
      <c r="R547" s="33">
        <f t="shared" si="2"/>
        <v>31546.8</v>
      </c>
      <c r="S547" s="33">
        <f>IFS(E547=2,vacation_home_main_costs!$M$2,E547=3,vacation_home_main_costs!$M$3,E547=4,vacation_home_main_costs!$M$4,E547=5,vacation_home_main_costs!$M$5,E547=6,vacation_home_main_costs!$M$6)</f>
        <v>40660</v>
      </c>
      <c r="T547" s="33">
        <f t="shared" ref="T547:T549" si="33">R547-S547</f>
        <v>-9113.2</v>
      </c>
      <c r="U547" s="41" t="str">
        <f t="shared" si="4"/>
        <v>Prejuizo</v>
      </c>
    </row>
    <row r="548" ht="12.75" customHeight="1">
      <c r="A548" s="8">
        <v>1.9483578E7</v>
      </c>
      <c r="B548" s="30" t="s">
        <v>592</v>
      </c>
      <c r="C548" s="11">
        <v>90.0</v>
      </c>
      <c r="D548" s="11">
        <f t="shared" si="1"/>
        <v>72</v>
      </c>
      <c r="E548" s="24">
        <v>3.0</v>
      </c>
      <c r="F548" s="33">
        <f>Ocupacao_Calendario!B548*D548*31</f>
        <v>1830.24</v>
      </c>
      <c r="G548" s="33">
        <f>Ocupacao_Calendario!C548*D548*28</f>
        <v>1713.6</v>
      </c>
      <c r="H548" s="33">
        <f>Ocupacao_Calendario!D548*D548*31</f>
        <v>1093.68</v>
      </c>
      <c r="I548" s="33">
        <f>Ocupacao_Calendario!E548*D548*30</f>
        <v>1252.8</v>
      </c>
      <c r="J548" s="33">
        <f>Ocupacao_Calendario!F548*D548*31</f>
        <v>1339.2</v>
      </c>
      <c r="K548" s="33">
        <f>Ocupacao_Calendario!G548*D548*30</f>
        <v>2116.8</v>
      </c>
      <c r="L548" s="33">
        <f>Ocupacao_Calendario!H548*D548*31</f>
        <v>2232</v>
      </c>
      <c r="M548" s="33">
        <f>Ocupacao_Calendario!I548*D548*31</f>
        <v>1852.56</v>
      </c>
      <c r="N548" s="33">
        <f>Ocupacao_Calendario!J548*D548*30</f>
        <v>1598.4</v>
      </c>
      <c r="O548" s="33">
        <f>Ocupacao_Calendario!K548*D548*31</f>
        <v>1584.72</v>
      </c>
      <c r="P548" s="33">
        <f>Ocupacao_Calendario!L548*D548*31</f>
        <v>2165.04</v>
      </c>
      <c r="Q548" s="33">
        <f>Ocupacao_Calendario!M548*D548*31</f>
        <v>2053.44</v>
      </c>
      <c r="R548" s="33">
        <f t="shared" si="2"/>
        <v>20832.48</v>
      </c>
      <c r="S548" s="33">
        <f>IFS(E548=2,vacation_home_main_costs!$M$2,E548=3,vacation_home_main_costs!$M$3,E548=4,vacation_home_main_costs!$M$4,E548=5,vacation_home_main_costs!$M$5,E548=6,vacation_home_main_costs!$M$6)</f>
        <v>34800</v>
      </c>
      <c r="T548" s="33">
        <f t="shared" si="33"/>
        <v>-13967.52</v>
      </c>
      <c r="U548" s="41" t="str">
        <f t="shared" si="4"/>
        <v>Prejuizo</v>
      </c>
    </row>
    <row r="549" ht="12.75" customHeight="1">
      <c r="A549" s="8">
        <v>1.9554226E7</v>
      </c>
      <c r="B549" s="30" t="s">
        <v>593</v>
      </c>
      <c r="C549" s="11">
        <v>180.0</v>
      </c>
      <c r="D549" s="11">
        <f t="shared" si="1"/>
        <v>144</v>
      </c>
      <c r="E549" s="24">
        <v>4.0</v>
      </c>
      <c r="F549" s="33">
        <f>Ocupacao_Calendario!B549*D549*31</f>
        <v>4062.24</v>
      </c>
      <c r="G549" s="33">
        <f>Ocupacao_Calendario!C549*D549*28</f>
        <v>3669.12</v>
      </c>
      <c r="H549" s="33">
        <f>Ocupacao_Calendario!D549*D549*31</f>
        <v>3660.48</v>
      </c>
      <c r="I549" s="33">
        <f>Ocupacao_Calendario!E549*D549*30</f>
        <v>3628.8</v>
      </c>
      <c r="J549" s="33">
        <f>Ocupacao_Calendario!F549*D549*31</f>
        <v>2990.88</v>
      </c>
      <c r="K549" s="33">
        <f>Ocupacao_Calendario!G549*D549*30</f>
        <v>2808</v>
      </c>
      <c r="L549" s="33">
        <f>Ocupacao_Calendario!H549*D549*31</f>
        <v>3794.4</v>
      </c>
      <c r="M549" s="33">
        <f>Ocupacao_Calendario!I549*D549*31</f>
        <v>3035.52</v>
      </c>
      <c r="N549" s="33">
        <f>Ocupacao_Calendario!J549*D549*30</f>
        <v>3888</v>
      </c>
      <c r="O549" s="33">
        <f>Ocupacao_Calendario!K549*D549*31</f>
        <v>4196.16</v>
      </c>
      <c r="P549" s="33">
        <f>Ocupacao_Calendario!L549*D549*31</f>
        <v>4419.36</v>
      </c>
      <c r="Q549" s="33">
        <f>Ocupacao_Calendario!M549*D549*31</f>
        <v>3660.48</v>
      </c>
      <c r="R549" s="33">
        <f t="shared" si="2"/>
        <v>43813.44</v>
      </c>
      <c r="S549" s="33">
        <f>IFS(E549=2,vacation_home_main_costs!$M$2,E549=3,vacation_home_main_costs!$M$3,E549=4,vacation_home_main_costs!$M$4,E549=5,vacation_home_main_costs!$M$5,E549=6,vacation_home_main_costs!$M$6)</f>
        <v>40660</v>
      </c>
      <c r="T549" s="33">
        <f t="shared" si="33"/>
        <v>3153.44</v>
      </c>
      <c r="U549" s="41" t="str">
        <f t="shared" si="4"/>
        <v>Lucro</v>
      </c>
    </row>
    <row r="550" ht="12.75" customHeight="1">
      <c r="A550" s="8">
        <v>1.9573599E7</v>
      </c>
      <c r="B550" s="30" t="s">
        <v>594</v>
      </c>
      <c r="C550" s="11">
        <v>57.0</v>
      </c>
      <c r="D550" s="11">
        <f t="shared" si="1"/>
        <v>45.6</v>
      </c>
      <c r="E550" s="24" t="s">
        <v>57</v>
      </c>
      <c r="F550" s="33">
        <f>Ocupacao_Calendario!B550*D550*31</f>
        <v>1187.424</v>
      </c>
      <c r="G550" s="33">
        <f>Ocupacao_Calendario!C550*D550*28</f>
        <v>932.064</v>
      </c>
      <c r="H550" s="33">
        <f>Ocupacao_Calendario!D550*D550*31</f>
        <v>593.712</v>
      </c>
      <c r="I550" s="33">
        <f>Ocupacao_Calendario!E550*D550*30</f>
        <v>1190.16</v>
      </c>
      <c r="J550" s="33">
        <f>Ocupacao_Calendario!F550*D550*31</f>
        <v>1102.608</v>
      </c>
      <c r="K550" s="33">
        <f>Ocupacao_Calendario!G550*D550*30</f>
        <v>1149.12</v>
      </c>
      <c r="L550" s="33">
        <f>Ocupacao_Calendario!H550*D550*31</f>
        <v>1159.152</v>
      </c>
      <c r="M550" s="33">
        <f>Ocupacao_Calendario!I550*D550*31</f>
        <v>1060.2</v>
      </c>
      <c r="N550" s="33">
        <f>Ocupacao_Calendario!J550*D550*30</f>
        <v>1244.88</v>
      </c>
      <c r="O550" s="33">
        <f>Ocupacao_Calendario!K550*D550*31</f>
        <v>1243.968</v>
      </c>
      <c r="P550" s="33">
        <f>Ocupacao_Calendario!L550*D550*31</f>
        <v>1385.328</v>
      </c>
      <c r="Q550" s="33">
        <f>Ocupacao_Calendario!M550*D550*31</f>
        <v>1300.512</v>
      </c>
      <c r="R550" s="33">
        <f t="shared" si="2"/>
        <v>13549.128</v>
      </c>
      <c r="S550" s="37" t="str">
        <f>IFS(E550=2,vacation_home_main_costs!$M$2,E550=3,vacation_home_main_costs!$M$3,E550=4,vacation_home_main_costs!$M$4,E550=5,vacation_home_main_costs!$M$5,E550=6,vacation_home_main_costs!$M$6)</f>
        <v>#N/A</v>
      </c>
      <c r="T550" s="38" t="s">
        <v>55</v>
      </c>
      <c r="U550" s="41" t="str">
        <f t="shared" si="4"/>
        <v>Lucro</v>
      </c>
    </row>
    <row r="551" ht="12.75" customHeight="1">
      <c r="A551" s="8">
        <v>1.9621956E7</v>
      </c>
      <c r="B551" s="30" t="s">
        <v>595</v>
      </c>
      <c r="C551" s="11">
        <v>55.0</v>
      </c>
      <c r="D551" s="11">
        <f t="shared" si="1"/>
        <v>44</v>
      </c>
      <c r="E551" s="24">
        <v>1.0</v>
      </c>
      <c r="F551" s="33">
        <f>Ocupacao_Calendario!B551*D551*31</f>
        <v>1268.52</v>
      </c>
      <c r="G551" s="33">
        <f>Ocupacao_Calendario!C551*D551*28</f>
        <v>1232</v>
      </c>
      <c r="H551" s="33">
        <f>Ocupacao_Calendario!D551*D551*31</f>
        <v>927.52</v>
      </c>
      <c r="I551" s="33">
        <f>Ocupacao_Calendario!E551*D551*30</f>
        <v>1161.6</v>
      </c>
      <c r="J551" s="33">
        <f>Ocupacao_Calendario!F551*D551*31</f>
        <v>641.08</v>
      </c>
      <c r="K551" s="33">
        <f>Ocupacao_Calendario!G551*D551*30</f>
        <v>1108.8</v>
      </c>
      <c r="L551" s="33">
        <f>Ocupacao_Calendario!H551*D551*31</f>
        <v>1063.92</v>
      </c>
      <c r="M551" s="33">
        <f>Ocupacao_Calendario!I551*D551*31</f>
        <v>1336.72</v>
      </c>
      <c r="N551" s="33">
        <f>Ocupacao_Calendario!J551*D551*30</f>
        <v>1161.6</v>
      </c>
      <c r="O551" s="33">
        <f>Ocupacao_Calendario!K551*D551*31</f>
        <v>1186.68</v>
      </c>
      <c r="P551" s="33">
        <f>Ocupacao_Calendario!L551*D551*31</f>
        <v>968.44</v>
      </c>
      <c r="Q551" s="33">
        <f>Ocupacao_Calendario!M551*D551*31</f>
        <v>1295.8</v>
      </c>
      <c r="R551" s="33">
        <f t="shared" si="2"/>
        <v>13352.68</v>
      </c>
      <c r="S551" s="37" t="str">
        <f>IFS(E551=2,vacation_home_main_costs!$M$2,E551=3,vacation_home_main_costs!$M$3,E551=4,vacation_home_main_costs!$M$4,E551=5,vacation_home_main_costs!$M$5,E551=6,vacation_home_main_costs!$M$6)</f>
        <v>#N/A</v>
      </c>
      <c r="T551" s="38" t="s">
        <v>55</v>
      </c>
      <c r="U551" s="41" t="str">
        <f t="shared" si="4"/>
        <v>Lucro</v>
      </c>
    </row>
    <row r="552" ht="12.75" customHeight="1">
      <c r="A552" s="8">
        <v>1.971398E7</v>
      </c>
      <c r="B552" s="30" t="s">
        <v>596</v>
      </c>
      <c r="C552" s="11">
        <v>100.0</v>
      </c>
      <c r="D552" s="11">
        <f t="shared" si="1"/>
        <v>80</v>
      </c>
      <c r="E552" s="24">
        <v>3.0</v>
      </c>
      <c r="F552" s="33">
        <f>Ocupacao_Calendario!B552*D552*31</f>
        <v>1512.8</v>
      </c>
      <c r="G552" s="33">
        <f>Ocupacao_Calendario!C552*D552*28</f>
        <v>1971.2</v>
      </c>
      <c r="H552" s="33">
        <f>Ocupacao_Calendario!D552*D552*31</f>
        <v>1463.2</v>
      </c>
      <c r="I552" s="33">
        <f>Ocupacao_Calendario!E552*D552*30</f>
        <v>1248</v>
      </c>
      <c r="J552" s="33">
        <f>Ocupacao_Calendario!F552*D552*31</f>
        <v>1140.8</v>
      </c>
      <c r="K552" s="33">
        <f>Ocupacao_Calendario!G552*D552*30</f>
        <v>2088</v>
      </c>
      <c r="L552" s="33">
        <f>Ocupacao_Calendario!H552*D552*31</f>
        <v>1909.6</v>
      </c>
      <c r="M552" s="33">
        <f>Ocupacao_Calendario!I552*D552*31</f>
        <v>2182.4</v>
      </c>
      <c r="N552" s="33">
        <f>Ocupacao_Calendario!J552*D552*30</f>
        <v>2328</v>
      </c>
      <c r="O552" s="33">
        <f>Ocupacao_Calendario!K552*D552*31</f>
        <v>2480</v>
      </c>
      <c r="P552" s="33">
        <f>Ocupacao_Calendario!L552*D552*31</f>
        <v>2157.6</v>
      </c>
      <c r="Q552" s="33">
        <f>Ocupacao_Calendario!M552*D552*31</f>
        <v>2033.6</v>
      </c>
      <c r="R552" s="33">
        <f t="shared" si="2"/>
        <v>22515.2</v>
      </c>
      <c r="S552" s="33">
        <f>IFS(E552=2,vacation_home_main_costs!$M$2,E552=3,vacation_home_main_costs!$M$3,E552=4,vacation_home_main_costs!$M$4,E552=5,vacation_home_main_costs!$M$5,E552=6,vacation_home_main_costs!$M$6)</f>
        <v>34800</v>
      </c>
      <c r="T552" s="33">
        <f t="shared" ref="T552:T554" si="34">R552-S552</f>
        <v>-12284.8</v>
      </c>
      <c r="U552" s="41" t="str">
        <f t="shared" si="4"/>
        <v>Prejuizo</v>
      </c>
    </row>
    <row r="553" ht="12.75" customHeight="1">
      <c r="A553" s="8">
        <v>1.980055E7</v>
      </c>
      <c r="B553" s="30" t="s">
        <v>597</v>
      </c>
      <c r="C553" s="11">
        <v>125.0</v>
      </c>
      <c r="D553" s="11">
        <f t="shared" si="1"/>
        <v>100</v>
      </c>
      <c r="E553" s="24">
        <v>2.0</v>
      </c>
      <c r="F553" s="33">
        <f>Ocupacao_Calendario!B553*D553*31</f>
        <v>2511</v>
      </c>
      <c r="G553" s="33">
        <f>Ocupacao_Calendario!C553*D553*28</f>
        <v>2184</v>
      </c>
      <c r="H553" s="33">
        <f>Ocupacao_Calendario!D553*D553*31</f>
        <v>1767</v>
      </c>
      <c r="I553" s="33">
        <f>Ocupacao_Calendario!E553*D553*30</f>
        <v>1740</v>
      </c>
      <c r="J553" s="33">
        <f>Ocupacao_Calendario!F553*D553*31</f>
        <v>1333</v>
      </c>
      <c r="K553" s="33">
        <f>Ocupacao_Calendario!G553*D553*30</f>
        <v>2580</v>
      </c>
      <c r="L553" s="33">
        <f>Ocupacao_Calendario!H553*D553*31</f>
        <v>2325</v>
      </c>
      <c r="M553" s="33">
        <f>Ocupacao_Calendario!I553*D553*31</f>
        <v>2139</v>
      </c>
      <c r="N553" s="33">
        <f>Ocupacao_Calendario!J553*D553*30</f>
        <v>2790</v>
      </c>
      <c r="O553" s="33">
        <f>Ocupacao_Calendario!K553*D553*31</f>
        <v>2604</v>
      </c>
      <c r="P553" s="33">
        <f>Ocupacao_Calendario!L553*D553*31</f>
        <v>2511</v>
      </c>
      <c r="Q553" s="33">
        <f>Ocupacao_Calendario!M553*D553*31</f>
        <v>3069</v>
      </c>
      <c r="R553" s="33">
        <f t="shared" si="2"/>
        <v>27553</v>
      </c>
      <c r="S553" s="33">
        <f>IFS(E553=2,vacation_home_main_costs!$M$2,E553=3,vacation_home_main_costs!$M$3,E553=4,vacation_home_main_costs!$M$4,E553=5,vacation_home_main_costs!$M$5,E553=6,vacation_home_main_costs!$M$6)</f>
        <v>31100</v>
      </c>
      <c r="T553" s="33">
        <f t="shared" si="34"/>
        <v>-3547</v>
      </c>
      <c r="U553" s="41" t="str">
        <f t="shared" si="4"/>
        <v>Prejuizo</v>
      </c>
    </row>
    <row r="554" ht="12.75" customHeight="1">
      <c r="A554" s="8">
        <v>1.9874111E7</v>
      </c>
      <c r="B554" s="30" t="s">
        <v>598</v>
      </c>
      <c r="C554" s="11">
        <v>109.0</v>
      </c>
      <c r="D554" s="11">
        <f t="shared" si="1"/>
        <v>87.2</v>
      </c>
      <c r="E554" s="24">
        <v>3.0</v>
      </c>
      <c r="F554" s="33">
        <f>Ocupacao_Calendario!B554*D554*31</f>
        <v>2486.944</v>
      </c>
      <c r="G554" s="33">
        <f>Ocupacao_Calendario!C554*D554*28</f>
        <v>1635.872</v>
      </c>
      <c r="H554" s="33">
        <f>Ocupacao_Calendario!D554*D554*31</f>
        <v>1919.272</v>
      </c>
      <c r="I554" s="33">
        <f>Ocupacao_Calendario!E554*D554*30</f>
        <v>2354.4</v>
      </c>
      <c r="J554" s="33">
        <f>Ocupacao_Calendario!F554*D554*31</f>
        <v>1838.176</v>
      </c>
      <c r="K554" s="33">
        <f>Ocupacao_Calendario!G554*D554*30</f>
        <v>1962</v>
      </c>
      <c r="L554" s="33">
        <f>Ocupacao_Calendario!H554*D554*31</f>
        <v>2108.496</v>
      </c>
      <c r="M554" s="33">
        <f>Ocupacao_Calendario!I554*D554*31</f>
        <v>2513.976</v>
      </c>
      <c r="N554" s="33">
        <f>Ocupacao_Calendario!J554*D554*30</f>
        <v>2014.32</v>
      </c>
      <c r="O554" s="33">
        <f>Ocupacao_Calendario!K554*D554*31</f>
        <v>2243.656</v>
      </c>
      <c r="P554" s="33">
        <f>Ocupacao_Calendario!L554*D554*31</f>
        <v>2216.624</v>
      </c>
      <c r="Q554" s="33">
        <f>Ocupacao_Calendario!M554*D554*31</f>
        <v>2432.88</v>
      </c>
      <c r="R554" s="33">
        <f t="shared" si="2"/>
        <v>25726.616</v>
      </c>
      <c r="S554" s="33">
        <f>IFS(E554=2,vacation_home_main_costs!$M$2,E554=3,vacation_home_main_costs!$M$3,E554=4,vacation_home_main_costs!$M$4,E554=5,vacation_home_main_costs!$M$5,E554=6,vacation_home_main_costs!$M$6)</f>
        <v>34800</v>
      </c>
      <c r="T554" s="33">
        <f t="shared" si="34"/>
        <v>-9073.384</v>
      </c>
      <c r="U554" s="41" t="str">
        <f t="shared" si="4"/>
        <v>Prejuizo</v>
      </c>
    </row>
    <row r="555" ht="12.75" customHeight="1">
      <c r="A555" s="8">
        <v>2.0605722E7</v>
      </c>
      <c r="B555" s="30" t="s">
        <v>599</v>
      </c>
      <c r="C555" s="11">
        <v>89.0</v>
      </c>
      <c r="D555" s="11">
        <f t="shared" si="1"/>
        <v>71.2</v>
      </c>
      <c r="E555" s="24">
        <v>1.0</v>
      </c>
      <c r="F555" s="33">
        <f>Ocupacao_Calendario!B555*D555*31</f>
        <v>1920.264</v>
      </c>
      <c r="G555" s="33">
        <f>Ocupacao_Calendario!C555*D555*28</f>
        <v>1355.648</v>
      </c>
      <c r="H555" s="33">
        <f>Ocupacao_Calendario!D555*D555*31</f>
        <v>1169.816</v>
      </c>
      <c r="I555" s="33">
        <f>Ocupacao_Calendario!E555*D555*30</f>
        <v>1132.08</v>
      </c>
      <c r="J555" s="33">
        <f>Ocupacao_Calendario!F555*D555*31</f>
        <v>1280.176</v>
      </c>
      <c r="K555" s="33">
        <f>Ocupacao_Calendario!G555*D555*30</f>
        <v>1537.92</v>
      </c>
      <c r="L555" s="33">
        <f>Ocupacao_Calendario!H555*D555*31</f>
        <v>1898.192</v>
      </c>
      <c r="M555" s="33">
        <f>Ocupacao_Calendario!I555*D555*31</f>
        <v>1831.976</v>
      </c>
      <c r="N555" s="33">
        <f>Ocupacao_Calendario!J555*D555*30</f>
        <v>1730.16</v>
      </c>
      <c r="O555" s="33">
        <f>Ocupacao_Calendario!K555*D555*31</f>
        <v>1721.616</v>
      </c>
      <c r="P555" s="33">
        <f>Ocupacao_Calendario!L555*D555*31</f>
        <v>1765.76</v>
      </c>
      <c r="Q555" s="33">
        <f>Ocupacao_Calendario!M555*D555*31</f>
        <v>1986.48</v>
      </c>
      <c r="R555" s="33">
        <f t="shared" si="2"/>
        <v>19330.088</v>
      </c>
      <c r="S555" s="37" t="str">
        <f>IFS(E555=2,vacation_home_main_costs!$M$2,E555=3,vacation_home_main_costs!$M$3,E555=4,vacation_home_main_costs!$M$4,E555=5,vacation_home_main_costs!$M$5,E555=6,vacation_home_main_costs!$M$6)</f>
        <v>#N/A</v>
      </c>
      <c r="T555" s="38" t="s">
        <v>55</v>
      </c>
      <c r="U555" s="41" t="str">
        <f t="shared" si="4"/>
        <v>Lucro</v>
      </c>
    </row>
    <row r="556" ht="12.75" customHeight="1">
      <c r="A556" s="8">
        <v>2.068119E7</v>
      </c>
      <c r="B556" s="30" t="s">
        <v>600</v>
      </c>
      <c r="C556" s="11">
        <v>240.0</v>
      </c>
      <c r="D556" s="11">
        <f t="shared" si="1"/>
        <v>192</v>
      </c>
      <c r="E556" s="24">
        <v>5.0</v>
      </c>
      <c r="F556" s="33">
        <f>Ocupacao_Calendario!B556*D556*31</f>
        <v>5059.2</v>
      </c>
      <c r="G556" s="33">
        <f>Ocupacao_Calendario!C556*D556*28</f>
        <v>3870.72</v>
      </c>
      <c r="H556" s="33">
        <f>Ocupacao_Calendario!D556*D556*31</f>
        <v>4166.4</v>
      </c>
      <c r="I556" s="33">
        <f>Ocupacao_Calendario!E556*D556*30</f>
        <v>4550.4</v>
      </c>
      <c r="J556" s="33">
        <f>Ocupacao_Calendario!F556*D556*31</f>
        <v>3511.68</v>
      </c>
      <c r="K556" s="33">
        <f>Ocupacao_Calendario!G556*D556*30</f>
        <v>4953.6</v>
      </c>
      <c r="L556" s="33">
        <f>Ocupacao_Calendario!H556*D556*31</f>
        <v>5535.36</v>
      </c>
      <c r="M556" s="33">
        <f>Ocupacao_Calendario!I556*D556*31</f>
        <v>5356.8</v>
      </c>
      <c r="N556" s="33">
        <f>Ocupacao_Calendario!J556*D556*30</f>
        <v>4953.6</v>
      </c>
      <c r="O556" s="33">
        <f>Ocupacao_Calendario!K556*D556*31</f>
        <v>5475.84</v>
      </c>
      <c r="P556" s="33">
        <f>Ocupacao_Calendario!L556*D556*31</f>
        <v>5654.4</v>
      </c>
      <c r="Q556" s="33">
        <f>Ocupacao_Calendario!M556*D556*31</f>
        <v>4523.52</v>
      </c>
      <c r="R556" s="33">
        <f t="shared" si="2"/>
        <v>57611.52</v>
      </c>
      <c r="S556" s="33">
        <f>IFS(E556=2,vacation_home_main_costs!$M$2,E556=3,vacation_home_main_costs!$M$3,E556=4,vacation_home_main_costs!$M$4,E556=5,vacation_home_main_costs!$M$5,E556=6,vacation_home_main_costs!$M$6)</f>
        <v>45400</v>
      </c>
      <c r="T556" s="33">
        <f t="shared" ref="T556:T558" si="35">R556-S556</f>
        <v>12211.52</v>
      </c>
      <c r="U556" s="41" t="str">
        <f t="shared" si="4"/>
        <v>Lucro</v>
      </c>
    </row>
    <row r="557" ht="12.75" customHeight="1">
      <c r="A557" s="8">
        <v>2.0723951E7</v>
      </c>
      <c r="B557" s="30" t="s">
        <v>601</v>
      </c>
      <c r="C557" s="11">
        <v>161.0</v>
      </c>
      <c r="D557" s="11">
        <f t="shared" si="1"/>
        <v>128.8</v>
      </c>
      <c r="E557" s="24">
        <v>6.0</v>
      </c>
      <c r="F557" s="33">
        <f>Ocupacao_Calendario!B557*D557*31</f>
        <v>3833.088</v>
      </c>
      <c r="G557" s="33">
        <f>Ocupacao_Calendario!C557*D557*28</f>
        <v>3029.376</v>
      </c>
      <c r="H557" s="33">
        <f>Ocupacao_Calendario!D557*D557*31</f>
        <v>1756.832</v>
      </c>
      <c r="I557" s="33">
        <f>Ocupacao_Calendario!E557*D557*30</f>
        <v>2472.96</v>
      </c>
      <c r="J557" s="33">
        <f>Ocupacao_Calendario!F557*D557*31</f>
        <v>2235.968</v>
      </c>
      <c r="K557" s="33">
        <f>Ocupacao_Calendario!G557*D557*30</f>
        <v>3670.8</v>
      </c>
      <c r="L557" s="33">
        <f>Ocupacao_Calendario!H557*D557*31</f>
        <v>2794.96</v>
      </c>
      <c r="M557" s="33">
        <f>Ocupacao_Calendario!I557*D557*31</f>
        <v>2755.032</v>
      </c>
      <c r="N557" s="33">
        <f>Ocupacao_Calendario!J557*D557*30</f>
        <v>3052.56</v>
      </c>
      <c r="O557" s="33">
        <f>Ocupacao_Calendario!K557*D557*31</f>
        <v>3873.016</v>
      </c>
      <c r="P557" s="33">
        <f>Ocupacao_Calendario!L557*D557*31</f>
        <v>2914.744</v>
      </c>
      <c r="Q557" s="33">
        <f>Ocupacao_Calendario!M557*D557*31</f>
        <v>3593.52</v>
      </c>
      <c r="R557" s="33">
        <f t="shared" si="2"/>
        <v>35982.856</v>
      </c>
      <c r="S557" s="33">
        <f>IFS(E557=2,vacation_home_main_costs!$M$2,E557=3,vacation_home_main_costs!$M$3,E557=4,vacation_home_main_costs!$M$4,E557=5,vacation_home_main_costs!$M$5,E557=6,vacation_home_main_costs!$M$6)</f>
        <v>51900</v>
      </c>
      <c r="T557" s="33">
        <f t="shared" si="35"/>
        <v>-15917.144</v>
      </c>
      <c r="U557" s="41" t="str">
        <f t="shared" si="4"/>
        <v>Prejuizo</v>
      </c>
    </row>
    <row r="558" ht="12.75" customHeight="1">
      <c r="A558" s="8">
        <v>2.0747478E7</v>
      </c>
      <c r="B558" s="30" t="s">
        <v>602</v>
      </c>
      <c r="C558" s="11">
        <v>259.0</v>
      </c>
      <c r="D558" s="11">
        <f t="shared" si="1"/>
        <v>207.2</v>
      </c>
      <c r="E558" s="24">
        <v>5.0</v>
      </c>
      <c r="F558" s="33">
        <f>Ocupacao_Calendario!B558*D558*31</f>
        <v>4496.24</v>
      </c>
      <c r="G558" s="33">
        <f>Ocupacao_Calendario!C558*D558*28</f>
        <v>4119.136</v>
      </c>
      <c r="H558" s="33">
        <f>Ocupacao_Calendario!D558*D558*31</f>
        <v>4110.848</v>
      </c>
      <c r="I558" s="33">
        <f>Ocupacao_Calendario!E558*D558*30</f>
        <v>3729.6</v>
      </c>
      <c r="J558" s="33">
        <f>Ocupacao_Calendario!F558*D558*31</f>
        <v>3596.992</v>
      </c>
      <c r="K558" s="33">
        <f>Ocupacao_Calendario!G558*D558*30</f>
        <v>4102.56</v>
      </c>
      <c r="L558" s="33">
        <f>Ocupacao_Calendario!H558*D558*31</f>
        <v>6294.736</v>
      </c>
      <c r="M558" s="33">
        <f>Ocupacao_Calendario!I558*D558*31</f>
        <v>4496.24</v>
      </c>
      <c r="N558" s="33">
        <f>Ocupacao_Calendario!J558*D558*30</f>
        <v>4848.48</v>
      </c>
      <c r="O558" s="33">
        <f>Ocupacao_Calendario!K558*D558*31</f>
        <v>6358.968</v>
      </c>
      <c r="P558" s="33">
        <f>Ocupacao_Calendario!L558*D558*31</f>
        <v>6358.968</v>
      </c>
      <c r="Q558" s="33">
        <f>Ocupacao_Calendario!M558*D558*31</f>
        <v>5845.112</v>
      </c>
      <c r="R558" s="33">
        <f t="shared" si="2"/>
        <v>58357.88</v>
      </c>
      <c r="S558" s="33">
        <f>IFS(E558=2,vacation_home_main_costs!$M$2,E558=3,vacation_home_main_costs!$M$3,E558=4,vacation_home_main_costs!$M$4,E558=5,vacation_home_main_costs!$M$5,E558=6,vacation_home_main_costs!$M$6)</f>
        <v>45400</v>
      </c>
      <c r="T558" s="33">
        <f t="shared" si="35"/>
        <v>12957.88</v>
      </c>
      <c r="U558" s="41" t="str">
        <f t="shared" si="4"/>
        <v>Lucro</v>
      </c>
    </row>
    <row r="559" ht="12.75" customHeight="1">
      <c r="A559" s="8">
        <v>2.0761421E7</v>
      </c>
      <c r="B559" s="30" t="s">
        <v>603</v>
      </c>
      <c r="C559" s="11">
        <v>50.0</v>
      </c>
      <c r="D559" s="11">
        <f t="shared" si="1"/>
        <v>40</v>
      </c>
      <c r="E559" s="24">
        <v>1.0</v>
      </c>
      <c r="F559" s="33">
        <f>Ocupacao_Calendario!B559*D559*31</f>
        <v>1029.2</v>
      </c>
      <c r="G559" s="33">
        <f>Ocupacao_Calendario!C559*D559*28</f>
        <v>1052.8</v>
      </c>
      <c r="H559" s="33">
        <f>Ocupacao_Calendario!D559*D559*31</f>
        <v>979.6</v>
      </c>
      <c r="I559" s="33">
        <f>Ocupacao_Calendario!E559*D559*30</f>
        <v>672</v>
      </c>
      <c r="J559" s="33">
        <f>Ocupacao_Calendario!F559*D559*31</f>
        <v>1029.2</v>
      </c>
      <c r="K559" s="33">
        <f>Ocupacao_Calendario!G559*D559*30</f>
        <v>996</v>
      </c>
      <c r="L559" s="33">
        <f>Ocupacao_Calendario!H559*D559*31</f>
        <v>868</v>
      </c>
      <c r="M559" s="33">
        <f>Ocupacao_Calendario!I559*D559*31</f>
        <v>1103.6</v>
      </c>
      <c r="N559" s="33">
        <f>Ocupacao_Calendario!J559*D559*30</f>
        <v>900</v>
      </c>
      <c r="O559" s="33">
        <f>Ocupacao_Calendario!K559*D559*31</f>
        <v>917.6</v>
      </c>
      <c r="P559" s="33">
        <f>Ocupacao_Calendario!L559*D559*31</f>
        <v>1153.2</v>
      </c>
      <c r="Q559" s="33">
        <f>Ocupacao_Calendario!M559*D559*31</f>
        <v>1240</v>
      </c>
      <c r="R559" s="33">
        <f t="shared" si="2"/>
        <v>11941.2</v>
      </c>
      <c r="S559" s="37" t="str">
        <f>IFS(E559=2,vacation_home_main_costs!$M$2,E559=3,vacation_home_main_costs!$M$3,E559=4,vacation_home_main_costs!$M$4,E559=5,vacation_home_main_costs!$M$5,E559=6,vacation_home_main_costs!$M$6)</f>
        <v>#N/A</v>
      </c>
      <c r="T559" s="38" t="s">
        <v>55</v>
      </c>
      <c r="U559" s="41" t="str">
        <f t="shared" si="4"/>
        <v>Lucro</v>
      </c>
    </row>
    <row r="560" ht="12.75" customHeight="1">
      <c r="A560" s="8">
        <v>2.1015123E7</v>
      </c>
      <c r="B560" s="30" t="s">
        <v>604</v>
      </c>
      <c r="C560" s="11">
        <v>79.0</v>
      </c>
      <c r="D560" s="11">
        <f t="shared" si="1"/>
        <v>63.2</v>
      </c>
      <c r="E560" s="24">
        <v>1.0</v>
      </c>
      <c r="F560" s="33">
        <f>Ocupacao_Calendario!B560*D560*31</f>
        <v>1900.424</v>
      </c>
      <c r="G560" s="33">
        <f>Ocupacao_Calendario!C560*D560*28</f>
        <v>1344.896</v>
      </c>
      <c r="H560" s="33">
        <f>Ocupacao_Calendario!D560*D560*31</f>
        <v>1253.888</v>
      </c>
      <c r="I560" s="33">
        <f>Ocupacao_Calendario!E560*D560*30</f>
        <v>1687.44</v>
      </c>
      <c r="J560" s="33">
        <f>Ocupacao_Calendario!F560*D560*31</f>
        <v>803.272</v>
      </c>
      <c r="K560" s="33">
        <f>Ocupacao_Calendario!G560*D560*30</f>
        <v>1782.24</v>
      </c>
      <c r="L560" s="33">
        <f>Ocupacao_Calendario!H560*D560*31</f>
        <v>1704.504</v>
      </c>
      <c r="M560" s="33">
        <f>Ocupacao_Calendario!I560*D560*31</f>
        <v>1743.688</v>
      </c>
      <c r="N560" s="33">
        <f>Ocupacao_Calendario!J560*D560*30</f>
        <v>1763.28</v>
      </c>
      <c r="O560" s="33">
        <f>Ocupacao_Calendario!K560*D560*31</f>
        <v>1410.624</v>
      </c>
      <c r="P560" s="33">
        <f>Ocupacao_Calendario!L560*D560*31</f>
        <v>1586.952</v>
      </c>
      <c r="Q560" s="33">
        <f>Ocupacao_Calendario!M560*D560*31</f>
        <v>1332.256</v>
      </c>
      <c r="R560" s="33">
        <f t="shared" si="2"/>
        <v>18313.464</v>
      </c>
      <c r="S560" s="37" t="str">
        <f>IFS(E560=2,vacation_home_main_costs!$M$2,E560=3,vacation_home_main_costs!$M$3,E560=4,vacation_home_main_costs!$M$4,E560=5,vacation_home_main_costs!$M$5,E560=6,vacation_home_main_costs!$M$6)</f>
        <v>#N/A</v>
      </c>
      <c r="T560" s="38" t="s">
        <v>55</v>
      </c>
      <c r="U560" s="41" t="str">
        <f t="shared" si="4"/>
        <v>Lucro</v>
      </c>
    </row>
    <row r="561" ht="12.75" customHeight="1">
      <c r="A561" s="8">
        <v>2.1039291E7</v>
      </c>
      <c r="B561" s="30" t="s">
        <v>605</v>
      </c>
      <c r="C561" s="11">
        <v>49.0</v>
      </c>
      <c r="D561" s="11">
        <f t="shared" si="1"/>
        <v>39.2</v>
      </c>
      <c r="E561" s="24">
        <v>1.0</v>
      </c>
      <c r="F561" s="33">
        <f>Ocupacao_Calendario!B561*D561*31</f>
        <v>1130.136</v>
      </c>
      <c r="G561" s="33">
        <f>Ocupacao_Calendario!C561*D561*28</f>
        <v>900.032</v>
      </c>
      <c r="H561" s="33">
        <f>Ocupacao_Calendario!D561*D561*31</f>
        <v>546.84</v>
      </c>
      <c r="I561" s="33">
        <f>Ocupacao_Calendario!E561*D561*30</f>
        <v>1011.36</v>
      </c>
      <c r="J561" s="33">
        <f>Ocupacao_Calendario!F561*D561*31</f>
        <v>911.4</v>
      </c>
      <c r="K561" s="33">
        <f>Ocupacao_Calendario!G561*D561*30</f>
        <v>1140.72</v>
      </c>
      <c r="L561" s="33">
        <f>Ocupacao_Calendario!H561*D561*31</f>
        <v>874.944</v>
      </c>
      <c r="M561" s="33">
        <f>Ocupacao_Calendario!I561*D561*31</f>
        <v>1069.376</v>
      </c>
      <c r="N561" s="33">
        <f>Ocupacao_Calendario!J561*D561*30</f>
        <v>976.08</v>
      </c>
      <c r="O561" s="33">
        <f>Ocupacao_Calendario!K561*D561*31</f>
        <v>1178.744</v>
      </c>
      <c r="P561" s="33">
        <f>Ocupacao_Calendario!L561*D561*31</f>
        <v>1142.288</v>
      </c>
      <c r="Q561" s="33">
        <f>Ocupacao_Calendario!M561*D561*31</f>
        <v>1142.288</v>
      </c>
      <c r="R561" s="33">
        <f t="shared" si="2"/>
        <v>12024.208</v>
      </c>
      <c r="S561" s="37" t="str">
        <f>IFS(E561=2,vacation_home_main_costs!$M$2,E561=3,vacation_home_main_costs!$M$3,E561=4,vacation_home_main_costs!$M$4,E561=5,vacation_home_main_costs!$M$5,E561=6,vacation_home_main_costs!$M$6)</f>
        <v>#N/A</v>
      </c>
      <c r="T561" s="38" t="s">
        <v>55</v>
      </c>
      <c r="U561" s="41" t="str">
        <f t="shared" si="4"/>
        <v>Lucro</v>
      </c>
    </row>
    <row r="562" ht="12.75" customHeight="1">
      <c r="A562" s="8">
        <v>2.1296646E7</v>
      </c>
      <c r="B562" s="30" t="s">
        <v>606</v>
      </c>
      <c r="C562" s="11">
        <v>125.0</v>
      </c>
      <c r="D562" s="11">
        <f t="shared" si="1"/>
        <v>100</v>
      </c>
      <c r="E562" s="24">
        <v>4.0</v>
      </c>
      <c r="F562" s="33">
        <f>Ocupacao_Calendario!B562*D562*31</f>
        <v>3007</v>
      </c>
      <c r="G562" s="33">
        <f>Ocupacao_Calendario!C562*D562*28</f>
        <v>2072</v>
      </c>
      <c r="H562" s="33">
        <f>Ocupacao_Calendario!D562*D562*31</f>
        <v>1736</v>
      </c>
      <c r="I562" s="33">
        <f>Ocupacao_Calendario!E562*D562*30</f>
        <v>1860</v>
      </c>
      <c r="J562" s="33">
        <f>Ocupacao_Calendario!F562*D562*31</f>
        <v>1953</v>
      </c>
      <c r="K562" s="33">
        <f>Ocupacao_Calendario!G562*D562*30</f>
        <v>2100</v>
      </c>
      <c r="L562" s="33">
        <f>Ocupacao_Calendario!H562*D562*31</f>
        <v>2325</v>
      </c>
      <c r="M562" s="33">
        <f>Ocupacao_Calendario!I562*D562*31</f>
        <v>2387</v>
      </c>
      <c r="N562" s="33">
        <f>Ocupacao_Calendario!J562*D562*30</f>
        <v>2220</v>
      </c>
      <c r="O562" s="33">
        <f>Ocupacao_Calendario!K562*D562*31</f>
        <v>2294</v>
      </c>
      <c r="P562" s="33">
        <f>Ocupacao_Calendario!L562*D562*31</f>
        <v>2790</v>
      </c>
      <c r="Q562" s="33">
        <f>Ocupacao_Calendario!M562*D562*31</f>
        <v>2604</v>
      </c>
      <c r="R562" s="33">
        <f t="shared" si="2"/>
        <v>27348</v>
      </c>
      <c r="S562" s="33">
        <f>IFS(E562=2,vacation_home_main_costs!$M$2,E562=3,vacation_home_main_costs!$M$3,E562=4,vacation_home_main_costs!$M$4,E562=5,vacation_home_main_costs!$M$5,E562=6,vacation_home_main_costs!$M$6)</f>
        <v>40660</v>
      </c>
      <c r="T562" s="33">
        <f>R562-S562</f>
        <v>-13312</v>
      </c>
      <c r="U562" s="41" t="str">
        <f t="shared" si="4"/>
        <v>Prejuizo</v>
      </c>
    </row>
    <row r="563" ht="12.75" customHeight="1">
      <c r="A563" s="8">
        <v>2.1364907E7</v>
      </c>
      <c r="B563" s="30" t="s">
        <v>607</v>
      </c>
      <c r="C563" s="11">
        <v>30.0</v>
      </c>
      <c r="D563" s="11">
        <f t="shared" si="1"/>
        <v>24</v>
      </c>
      <c r="E563" s="24">
        <v>1.0</v>
      </c>
      <c r="F563" s="33">
        <f>Ocupacao_Calendario!B563*D563*31</f>
        <v>647.28</v>
      </c>
      <c r="G563" s="33">
        <f>Ocupacao_Calendario!C563*D563*28</f>
        <v>564.48</v>
      </c>
      <c r="H563" s="33">
        <f>Ocupacao_Calendario!D563*D563*31</f>
        <v>520.8</v>
      </c>
      <c r="I563" s="33">
        <f>Ocupacao_Calendario!E563*D563*30</f>
        <v>525.6</v>
      </c>
      <c r="J563" s="33">
        <f>Ocupacao_Calendario!F563*D563*31</f>
        <v>364.56</v>
      </c>
      <c r="K563" s="33">
        <f>Ocupacao_Calendario!G563*D563*30</f>
        <v>597.6</v>
      </c>
      <c r="L563" s="33">
        <f>Ocupacao_Calendario!H563*D563*31</f>
        <v>632.4</v>
      </c>
      <c r="M563" s="33">
        <f>Ocupacao_Calendario!I563*D563*31</f>
        <v>721.68</v>
      </c>
      <c r="N563" s="33">
        <f>Ocupacao_Calendario!J563*D563*30</f>
        <v>648</v>
      </c>
      <c r="O563" s="33">
        <f>Ocupacao_Calendario!K563*D563*31</f>
        <v>610.08</v>
      </c>
      <c r="P563" s="33">
        <f>Ocupacao_Calendario!L563*D563*31</f>
        <v>662.16</v>
      </c>
      <c r="Q563" s="33">
        <f>Ocupacao_Calendario!M563*D563*31</f>
        <v>543.12</v>
      </c>
      <c r="R563" s="33">
        <f t="shared" si="2"/>
        <v>7037.76</v>
      </c>
      <c r="S563" s="37" t="str">
        <f>IFS(E563=2,vacation_home_main_costs!$M$2,E563=3,vacation_home_main_costs!$M$3,E563=4,vacation_home_main_costs!$M$4,E563=5,vacation_home_main_costs!$M$5,E563=6,vacation_home_main_costs!$M$6)</f>
        <v>#N/A</v>
      </c>
      <c r="T563" s="38" t="s">
        <v>55</v>
      </c>
      <c r="U563" s="41" t="str">
        <f t="shared" si="4"/>
        <v>Lucro</v>
      </c>
    </row>
    <row r="564" ht="12.75" customHeight="1">
      <c r="A564" s="8">
        <v>2.1502688E7</v>
      </c>
      <c r="B564" s="30" t="s">
        <v>608</v>
      </c>
      <c r="C564" s="11">
        <v>119.0</v>
      </c>
      <c r="D564" s="11">
        <f t="shared" si="1"/>
        <v>95.2</v>
      </c>
      <c r="E564" s="24">
        <v>4.0</v>
      </c>
      <c r="F564" s="33">
        <f>Ocupacao_Calendario!B564*D564*31</f>
        <v>2272.424</v>
      </c>
      <c r="G564" s="33">
        <f>Ocupacao_Calendario!C564*D564*28</f>
        <v>2585.632</v>
      </c>
      <c r="H564" s="33">
        <f>Ocupacao_Calendario!D564*D564*31</f>
        <v>2213.4</v>
      </c>
      <c r="I564" s="33">
        <f>Ocupacao_Calendario!E564*D564*30</f>
        <v>1599.36</v>
      </c>
      <c r="J564" s="33">
        <f>Ocupacao_Calendario!F564*D564*31</f>
        <v>1741.208</v>
      </c>
      <c r="K564" s="33">
        <f>Ocupacao_Calendario!G564*D564*30</f>
        <v>2084.88</v>
      </c>
      <c r="L564" s="33">
        <f>Ocupacao_Calendario!H564*D564*31</f>
        <v>2538.032</v>
      </c>
      <c r="M564" s="33">
        <f>Ocupacao_Calendario!I564*D564*31</f>
        <v>2242.912</v>
      </c>
      <c r="N564" s="33">
        <f>Ocupacao_Calendario!J564*D564*30</f>
        <v>2370.48</v>
      </c>
      <c r="O564" s="33">
        <f>Ocupacao_Calendario!K564*D564*31</f>
        <v>2597.056</v>
      </c>
      <c r="P564" s="33">
        <f>Ocupacao_Calendario!L564*D564*31</f>
        <v>2508.52</v>
      </c>
      <c r="Q564" s="33">
        <f>Ocupacao_Calendario!M564*D564*31</f>
        <v>2626.568</v>
      </c>
      <c r="R564" s="33">
        <f t="shared" si="2"/>
        <v>27380.472</v>
      </c>
      <c r="S564" s="33">
        <f>IFS(E564=2,vacation_home_main_costs!$M$2,E564=3,vacation_home_main_costs!$M$3,E564=4,vacation_home_main_costs!$M$4,E564=5,vacation_home_main_costs!$M$5,E564=6,vacation_home_main_costs!$M$6)</f>
        <v>40660</v>
      </c>
      <c r="T564" s="33">
        <f t="shared" ref="T564:T565" si="36">R564-S564</f>
        <v>-13279.528</v>
      </c>
      <c r="U564" s="41" t="str">
        <f t="shared" si="4"/>
        <v>Prejuizo</v>
      </c>
    </row>
    <row r="565" ht="12.75" customHeight="1">
      <c r="A565" s="8">
        <v>2.2158655E7</v>
      </c>
      <c r="B565" s="30" t="s">
        <v>609</v>
      </c>
      <c r="C565" s="11">
        <v>75.0</v>
      </c>
      <c r="D565" s="11">
        <f t="shared" si="1"/>
        <v>60</v>
      </c>
      <c r="E565" s="24">
        <v>2.0</v>
      </c>
      <c r="F565" s="33">
        <f>Ocupacao_Calendario!B565*D565*31</f>
        <v>1283.4</v>
      </c>
      <c r="G565" s="33">
        <f>Ocupacao_Calendario!C565*D565*28</f>
        <v>1444.8</v>
      </c>
      <c r="H565" s="33">
        <f>Ocupacao_Calendario!D565*D565*31</f>
        <v>1395</v>
      </c>
      <c r="I565" s="33">
        <f>Ocupacao_Calendario!E565*D565*30</f>
        <v>846</v>
      </c>
      <c r="J565" s="33">
        <f>Ocupacao_Calendario!F565*D565*31</f>
        <v>1302</v>
      </c>
      <c r="K565" s="33">
        <f>Ocupacao_Calendario!G565*D565*30</f>
        <v>1566</v>
      </c>
      <c r="L565" s="33">
        <f>Ocupacao_Calendario!H565*D565*31</f>
        <v>1469.4</v>
      </c>
      <c r="M565" s="33">
        <f>Ocupacao_Calendario!I565*D565*31</f>
        <v>1562.4</v>
      </c>
      <c r="N565" s="33">
        <f>Ocupacao_Calendario!J565*D565*30</f>
        <v>1368</v>
      </c>
      <c r="O565" s="33">
        <f>Ocupacao_Calendario!K565*D565*31</f>
        <v>1432.2</v>
      </c>
      <c r="P565" s="33">
        <f>Ocupacao_Calendario!L565*D565*31</f>
        <v>1636.8</v>
      </c>
      <c r="Q565" s="33">
        <f>Ocupacao_Calendario!M565*D565*31</f>
        <v>1804.2</v>
      </c>
      <c r="R565" s="33">
        <f t="shared" si="2"/>
        <v>17110.2</v>
      </c>
      <c r="S565" s="33">
        <f>IFS(E565=2,vacation_home_main_costs!$M$2,E565=3,vacation_home_main_costs!$M$3,E565=4,vacation_home_main_costs!$M$4,E565=5,vacation_home_main_costs!$M$5,E565=6,vacation_home_main_costs!$M$6)</f>
        <v>31100</v>
      </c>
      <c r="T565" s="33">
        <f t="shared" si="36"/>
        <v>-13989.8</v>
      </c>
      <c r="U565" s="41" t="str">
        <f t="shared" si="4"/>
        <v>Prejuizo</v>
      </c>
    </row>
    <row r="566" ht="12.75" customHeight="1">
      <c r="A566" s="8">
        <v>2.2224937E7</v>
      </c>
      <c r="B566" s="30" t="s">
        <v>610</v>
      </c>
      <c r="C566" s="11">
        <v>54.0</v>
      </c>
      <c r="D566" s="11">
        <f t="shared" si="1"/>
        <v>43.2</v>
      </c>
      <c r="E566" s="24" t="s">
        <v>57</v>
      </c>
      <c r="F566" s="33">
        <f>Ocupacao_Calendario!B566*D566*31</f>
        <v>1325.808</v>
      </c>
      <c r="G566" s="33">
        <f>Ocupacao_Calendario!C566*D566*28</f>
        <v>1100.736</v>
      </c>
      <c r="H566" s="33">
        <f>Ocupacao_Calendario!D566*D566*31</f>
        <v>776.736</v>
      </c>
      <c r="I566" s="33">
        <f>Ocupacao_Calendario!E566*D566*30</f>
        <v>829.44</v>
      </c>
      <c r="J566" s="33">
        <f>Ocupacao_Calendario!F566*D566*31</f>
        <v>736.56</v>
      </c>
      <c r="K566" s="33">
        <f>Ocupacao_Calendario!G566*D566*30</f>
        <v>1114.56</v>
      </c>
      <c r="L566" s="33">
        <f>Ocupacao_Calendario!H566*D566*31</f>
        <v>964.224</v>
      </c>
      <c r="M566" s="33">
        <f>Ocupacao_Calendario!I566*D566*31</f>
        <v>1138.32</v>
      </c>
      <c r="N566" s="33">
        <f>Ocupacao_Calendario!J566*D566*30</f>
        <v>984.96</v>
      </c>
      <c r="O566" s="33">
        <f>Ocupacao_Calendario!K566*D566*31</f>
        <v>1098.144</v>
      </c>
      <c r="P566" s="33">
        <f>Ocupacao_Calendario!L566*D566*31</f>
        <v>1245.456</v>
      </c>
      <c r="Q566" s="33">
        <f>Ocupacao_Calendario!M566*D566*31</f>
        <v>1285.632</v>
      </c>
      <c r="R566" s="33">
        <f t="shared" si="2"/>
        <v>12600.576</v>
      </c>
      <c r="S566" s="37" t="str">
        <f>IFS(E566=2,vacation_home_main_costs!$M$2,E566=3,vacation_home_main_costs!$M$3,E566=4,vacation_home_main_costs!$M$4,E566=5,vacation_home_main_costs!$M$5,E566=6,vacation_home_main_costs!$M$6)</f>
        <v>#N/A</v>
      </c>
      <c r="T566" s="38" t="s">
        <v>55</v>
      </c>
      <c r="U566" s="41" t="str">
        <f t="shared" si="4"/>
        <v>Lucro</v>
      </c>
    </row>
    <row r="567" ht="12.75" customHeight="1">
      <c r="A567" s="8">
        <v>2.2526082E7</v>
      </c>
      <c r="B567" s="30" t="s">
        <v>611</v>
      </c>
      <c r="C567" s="11">
        <v>70.0</v>
      </c>
      <c r="D567" s="11">
        <f t="shared" si="1"/>
        <v>56</v>
      </c>
      <c r="E567" s="24">
        <v>2.0</v>
      </c>
      <c r="F567" s="33">
        <f>Ocupacao_Calendario!B567*D567*31</f>
        <v>1614.48</v>
      </c>
      <c r="G567" s="33">
        <f>Ocupacao_Calendario!C567*D567*28</f>
        <v>1473.92</v>
      </c>
      <c r="H567" s="33">
        <f>Ocupacao_Calendario!D567*D567*31</f>
        <v>1041.6</v>
      </c>
      <c r="I567" s="33">
        <f>Ocupacao_Calendario!E567*D567*30</f>
        <v>1209.6</v>
      </c>
      <c r="J567" s="33">
        <f>Ocupacao_Calendario!F567*D567*31</f>
        <v>868</v>
      </c>
      <c r="K567" s="33">
        <f>Ocupacao_Calendario!G567*D567*30</f>
        <v>1092</v>
      </c>
      <c r="L567" s="33">
        <f>Ocupacao_Calendario!H567*D567*31</f>
        <v>1562.4</v>
      </c>
      <c r="M567" s="33">
        <f>Ocupacao_Calendario!I567*D567*31</f>
        <v>1718.64</v>
      </c>
      <c r="N567" s="33">
        <f>Ocupacao_Calendario!J567*D567*30</f>
        <v>1612.8</v>
      </c>
      <c r="O567" s="33">
        <f>Ocupacao_Calendario!K567*D567*31</f>
        <v>1545.04</v>
      </c>
      <c r="P567" s="33">
        <f>Ocupacao_Calendario!L567*D567*31</f>
        <v>1475.6</v>
      </c>
      <c r="Q567" s="33">
        <f>Ocupacao_Calendario!M567*D567*31</f>
        <v>1302</v>
      </c>
      <c r="R567" s="33">
        <f t="shared" si="2"/>
        <v>16516.08</v>
      </c>
      <c r="S567" s="33">
        <f>IFS(E567=2,vacation_home_main_costs!$M$2,E567=3,vacation_home_main_costs!$M$3,E567=4,vacation_home_main_costs!$M$4,E567=5,vacation_home_main_costs!$M$5,E567=6,vacation_home_main_costs!$M$6)</f>
        <v>31100</v>
      </c>
      <c r="T567" s="33">
        <f t="shared" ref="T567:T631" si="37">R567-S567</f>
        <v>-14583.92</v>
      </c>
      <c r="U567" s="41" t="str">
        <f t="shared" si="4"/>
        <v>Prejuizo</v>
      </c>
    </row>
    <row r="568" ht="12.75" customHeight="1">
      <c r="A568" s="8">
        <v>2.3269741E7</v>
      </c>
      <c r="B568" s="30" t="s">
        <v>612</v>
      </c>
      <c r="C568" s="11">
        <v>190.0</v>
      </c>
      <c r="D568" s="11">
        <f t="shared" si="1"/>
        <v>152</v>
      </c>
      <c r="E568" s="24">
        <v>5.0</v>
      </c>
      <c r="F568" s="33">
        <f>Ocupacao_Calendario!B568*D568*31</f>
        <v>2968.56</v>
      </c>
      <c r="G568" s="33">
        <f>Ocupacao_Calendario!C568*D568*28</f>
        <v>3489.92</v>
      </c>
      <c r="H568" s="33">
        <f>Ocupacao_Calendario!D568*D568*31</f>
        <v>2026.16</v>
      </c>
      <c r="I568" s="33">
        <f>Ocupacao_Calendario!E568*D568*30</f>
        <v>2462.4</v>
      </c>
      <c r="J568" s="33">
        <f>Ocupacao_Calendario!F568*D568*31</f>
        <v>3345.52</v>
      </c>
      <c r="K568" s="33">
        <f>Ocupacao_Calendario!G568*D568*30</f>
        <v>3556.8</v>
      </c>
      <c r="L568" s="33">
        <f>Ocupacao_Calendario!H568*D568*31</f>
        <v>4146.56</v>
      </c>
      <c r="M568" s="33">
        <f>Ocupacao_Calendario!I568*D568*31</f>
        <v>3722.48</v>
      </c>
      <c r="N568" s="33">
        <f>Ocupacao_Calendario!J568*D568*30</f>
        <v>3693.6</v>
      </c>
      <c r="O568" s="33">
        <f>Ocupacao_Calendario!K568*D568*31</f>
        <v>4617.76</v>
      </c>
      <c r="P568" s="33">
        <f>Ocupacao_Calendario!L568*D568*31</f>
        <v>4712</v>
      </c>
      <c r="Q568" s="33">
        <f>Ocupacao_Calendario!M568*D568*31</f>
        <v>4240.8</v>
      </c>
      <c r="R568" s="33">
        <f t="shared" si="2"/>
        <v>42982.56</v>
      </c>
      <c r="S568" s="33">
        <f>IFS(E568=2,vacation_home_main_costs!$M$2,E568=3,vacation_home_main_costs!$M$3,E568=4,vacation_home_main_costs!$M$4,E568=5,vacation_home_main_costs!$M$5,E568=6,vacation_home_main_costs!$M$6)</f>
        <v>45400</v>
      </c>
      <c r="T568" s="33">
        <f t="shared" si="37"/>
        <v>-2417.44</v>
      </c>
      <c r="U568" s="41" t="str">
        <f t="shared" si="4"/>
        <v>Prejuizo</v>
      </c>
    </row>
    <row r="569" ht="12.75" customHeight="1">
      <c r="A569" s="8">
        <v>2.3379616E7</v>
      </c>
      <c r="B569" s="30" t="s">
        <v>613</v>
      </c>
      <c r="C569" s="11">
        <v>109.0</v>
      </c>
      <c r="D569" s="11">
        <f t="shared" si="1"/>
        <v>87.2</v>
      </c>
      <c r="E569" s="24">
        <v>4.0</v>
      </c>
      <c r="F569" s="33">
        <f>Ocupacao_Calendario!B569*D569*31</f>
        <v>1730.048</v>
      </c>
      <c r="G569" s="33">
        <f>Ocupacao_Calendario!C569*D569*28</f>
        <v>2295.104</v>
      </c>
      <c r="H569" s="33">
        <f>Ocupacao_Calendario!D569*D569*31</f>
        <v>1405.664</v>
      </c>
      <c r="I569" s="33">
        <f>Ocupacao_Calendario!E569*D569*30</f>
        <v>1203.36</v>
      </c>
      <c r="J569" s="33">
        <f>Ocupacao_Calendario!F569*D569*31</f>
        <v>2162.56</v>
      </c>
      <c r="K569" s="33">
        <f>Ocupacao_Calendario!G569*D569*30</f>
        <v>1909.68</v>
      </c>
      <c r="L569" s="33">
        <f>Ocupacao_Calendario!H569*D569*31</f>
        <v>2270.688</v>
      </c>
      <c r="M569" s="33">
        <f>Ocupacao_Calendario!I569*D569*31</f>
        <v>2324.752</v>
      </c>
      <c r="N569" s="33">
        <f>Ocupacao_Calendario!J569*D569*30</f>
        <v>2432.88</v>
      </c>
      <c r="O569" s="33">
        <f>Ocupacao_Calendario!K569*D569*31</f>
        <v>1973.336</v>
      </c>
      <c r="P569" s="33">
        <f>Ocupacao_Calendario!L569*D569*31</f>
        <v>2243.656</v>
      </c>
      <c r="Q569" s="33">
        <f>Ocupacao_Calendario!M569*D569*31</f>
        <v>2541.008</v>
      </c>
      <c r="R569" s="33">
        <f t="shared" si="2"/>
        <v>24492.736</v>
      </c>
      <c r="S569" s="33">
        <f>IFS(E569=2,vacation_home_main_costs!$M$2,E569=3,vacation_home_main_costs!$M$3,E569=4,vacation_home_main_costs!$M$4,E569=5,vacation_home_main_costs!$M$5,E569=6,vacation_home_main_costs!$M$6)</f>
        <v>40660</v>
      </c>
      <c r="T569" s="33">
        <f t="shared" si="37"/>
        <v>-16167.264</v>
      </c>
      <c r="U569" s="41" t="str">
        <f t="shared" si="4"/>
        <v>Prejuizo</v>
      </c>
    </row>
    <row r="570" ht="12.75" customHeight="1">
      <c r="A570" s="8">
        <v>2.3503908E7</v>
      </c>
      <c r="B570" s="30" t="s">
        <v>614</v>
      </c>
      <c r="C570" s="11">
        <v>212.0</v>
      </c>
      <c r="D570" s="11">
        <f t="shared" si="1"/>
        <v>169.6</v>
      </c>
      <c r="E570" s="24">
        <v>5.0</v>
      </c>
      <c r="F570" s="33">
        <f>Ocupacao_Calendario!B570*D570*31</f>
        <v>3312.288</v>
      </c>
      <c r="G570" s="33">
        <f>Ocupacao_Calendario!C570*D570*28</f>
        <v>3466.624</v>
      </c>
      <c r="H570" s="33">
        <f>Ocupacao_Calendario!D570*D570*31</f>
        <v>3995.776</v>
      </c>
      <c r="I570" s="33">
        <f>Ocupacao_Calendario!E570*D570*30</f>
        <v>4223.04</v>
      </c>
      <c r="J570" s="33">
        <f>Ocupacao_Calendario!F570*D570*31</f>
        <v>2313.344</v>
      </c>
      <c r="K570" s="33">
        <f>Ocupacao_Calendario!G570*D570*30</f>
        <v>3714.24</v>
      </c>
      <c r="L570" s="33">
        <f>Ocupacao_Calendario!H570*D570*31</f>
        <v>5047.296</v>
      </c>
      <c r="M570" s="33">
        <f>Ocupacao_Calendario!I570*D570*31</f>
        <v>3995.776</v>
      </c>
      <c r="N570" s="33">
        <f>Ocupacao_Calendario!J570*D570*30</f>
        <v>3968.64</v>
      </c>
      <c r="O570" s="33">
        <f>Ocupacao_Calendario!K570*D570*31</f>
        <v>4942.144</v>
      </c>
      <c r="P570" s="33">
        <f>Ocupacao_Calendario!L570*D570*31</f>
        <v>4784.416</v>
      </c>
      <c r="Q570" s="33">
        <f>Ocupacao_Calendario!M570*D570*31</f>
        <v>3890.624</v>
      </c>
      <c r="R570" s="33">
        <f t="shared" si="2"/>
        <v>47654.208</v>
      </c>
      <c r="S570" s="33">
        <f>IFS(E570=2,vacation_home_main_costs!$M$2,E570=3,vacation_home_main_costs!$M$3,E570=4,vacation_home_main_costs!$M$4,E570=5,vacation_home_main_costs!$M$5,E570=6,vacation_home_main_costs!$M$6)</f>
        <v>45400</v>
      </c>
      <c r="T570" s="33">
        <f t="shared" si="37"/>
        <v>2254.208</v>
      </c>
      <c r="U570" s="41" t="str">
        <f t="shared" si="4"/>
        <v>Lucro</v>
      </c>
    </row>
    <row r="571" ht="12.75" customHeight="1">
      <c r="A571" s="8">
        <v>2.3861616E7</v>
      </c>
      <c r="B571" s="30" t="s">
        <v>615</v>
      </c>
      <c r="C571" s="11">
        <v>125.0</v>
      </c>
      <c r="D571" s="11">
        <f t="shared" si="1"/>
        <v>100</v>
      </c>
      <c r="E571" s="24">
        <v>3.0</v>
      </c>
      <c r="F571" s="33">
        <f>Ocupacao_Calendario!B571*D571*31</f>
        <v>2573</v>
      </c>
      <c r="G571" s="33">
        <f>Ocupacao_Calendario!C571*D571*28</f>
        <v>1932</v>
      </c>
      <c r="H571" s="33">
        <f>Ocupacao_Calendario!D571*D571*31</f>
        <v>1426</v>
      </c>
      <c r="I571" s="33">
        <f>Ocupacao_Calendario!E571*D571*30</f>
        <v>2100</v>
      </c>
      <c r="J571" s="33">
        <f>Ocupacao_Calendario!F571*D571*31</f>
        <v>1488</v>
      </c>
      <c r="K571" s="33">
        <f>Ocupacao_Calendario!G571*D571*30</f>
        <v>2070</v>
      </c>
      <c r="L571" s="33">
        <f>Ocupacao_Calendario!H571*D571*31</f>
        <v>2263</v>
      </c>
      <c r="M571" s="33">
        <f>Ocupacao_Calendario!I571*D571*31</f>
        <v>3100</v>
      </c>
      <c r="N571" s="33">
        <f>Ocupacao_Calendario!J571*D571*30</f>
        <v>2190</v>
      </c>
      <c r="O571" s="33">
        <f>Ocupacao_Calendario!K571*D571*31</f>
        <v>2294</v>
      </c>
      <c r="P571" s="33">
        <f>Ocupacao_Calendario!L571*D571*31</f>
        <v>2821</v>
      </c>
      <c r="Q571" s="33">
        <f>Ocupacao_Calendario!M571*D571*31</f>
        <v>2511</v>
      </c>
      <c r="R571" s="33">
        <f t="shared" si="2"/>
        <v>26768</v>
      </c>
      <c r="S571" s="33">
        <f>IFS(E571=2,vacation_home_main_costs!$M$2,E571=3,vacation_home_main_costs!$M$3,E571=4,vacation_home_main_costs!$M$4,E571=5,vacation_home_main_costs!$M$5,E571=6,vacation_home_main_costs!$M$6)</f>
        <v>34800</v>
      </c>
      <c r="T571" s="33">
        <f t="shared" si="37"/>
        <v>-8032</v>
      </c>
      <c r="U571" s="41" t="str">
        <f t="shared" si="4"/>
        <v>Prejuizo</v>
      </c>
    </row>
    <row r="572" ht="12.75" customHeight="1">
      <c r="A572" s="8">
        <v>2.4494716E7</v>
      </c>
      <c r="B572" s="30" t="s">
        <v>616</v>
      </c>
      <c r="C572" s="11">
        <v>161.0</v>
      </c>
      <c r="D572" s="11">
        <f t="shared" si="1"/>
        <v>128.8</v>
      </c>
      <c r="E572" s="24">
        <v>6.0</v>
      </c>
      <c r="F572" s="33">
        <f>Ocupacao_Calendario!B572*D572*31</f>
        <v>3473.736</v>
      </c>
      <c r="G572" s="33">
        <f>Ocupacao_Calendario!C572*D572*28</f>
        <v>3137.568</v>
      </c>
      <c r="H572" s="33">
        <f>Ocupacao_Calendario!D572*D572*31</f>
        <v>3034.528</v>
      </c>
      <c r="I572" s="33">
        <f>Ocupacao_Calendario!E572*D572*30</f>
        <v>2241.12</v>
      </c>
      <c r="J572" s="33">
        <f>Ocupacao_Calendario!F572*D572*31</f>
        <v>3353.952</v>
      </c>
      <c r="K572" s="33">
        <f>Ocupacao_Calendario!G572*D572*30</f>
        <v>3400.32</v>
      </c>
      <c r="L572" s="33">
        <f>Ocupacao_Calendario!H572*D572*31</f>
        <v>3713.304</v>
      </c>
      <c r="M572" s="33">
        <f>Ocupacao_Calendario!I572*D572*31</f>
        <v>3393.88</v>
      </c>
      <c r="N572" s="33">
        <f>Ocupacao_Calendario!J572*D572*30</f>
        <v>3284.4</v>
      </c>
      <c r="O572" s="33">
        <f>Ocupacao_Calendario!K572*D572*31</f>
        <v>3314.024</v>
      </c>
      <c r="P572" s="33">
        <f>Ocupacao_Calendario!L572*D572*31</f>
        <v>3314.024</v>
      </c>
      <c r="Q572" s="33">
        <f>Ocupacao_Calendario!M572*D572*31</f>
        <v>3753.232</v>
      </c>
      <c r="R572" s="33">
        <f t="shared" si="2"/>
        <v>39414.088</v>
      </c>
      <c r="S572" s="33">
        <f>IFS(E572=2,vacation_home_main_costs!$M$2,E572=3,vacation_home_main_costs!$M$3,E572=4,vacation_home_main_costs!$M$4,E572=5,vacation_home_main_costs!$M$5,E572=6,vacation_home_main_costs!$M$6)</f>
        <v>51900</v>
      </c>
      <c r="T572" s="33">
        <f t="shared" si="37"/>
        <v>-12485.912</v>
      </c>
      <c r="U572" s="41" t="str">
        <f t="shared" si="4"/>
        <v>Prejuizo</v>
      </c>
    </row>
    <row r="573" ht="12.75" customHeight="1">
      <c r="A573" s="8">
        <v>6054968.0</v>
      </c>
      <c r="B573" s="30" t="s">
        <v>617</v>
      </c>
      <c r="C573" s="11">
        <v>120.0</v>
      </c>
      <c r="D573" s="11">
        <f t="shared" si="1"/>
        <v>96</v>
      </c>
      <c r="E573" s="24">
        <v>3.0</v>
      </c>
      <c r="F573" s="33">
        <f>Ocupacao_Calendario!B573*D573*31</f>
        <v>2618.88</v>
      </c>
      <c r="G573" s="33">
        <f>Ocupacao_Calendario!C573*D573*28</f>
        <v>1827.84</v>
      </c>
      <c r="H573" s="33">
        <f>Ocupacao_Calendario!D573*D573*31</f>
        <v>2232</v>
      </c>
      <c r="I573" s="33">
        <f>Ocupacao_Calendario!E573*D573*30</f>
        <v>2044.8</v>
      </c>
      <c r="J573" s="33">
        <f>Ocupacao_Calendario!F573*D573*31</f>
        <v>1785.6</v>
      </c>
      <c r="K573" s="33">
        <f>Ocupacao_Calendario!G573*D573*30</f>
        <v>2880</v>
      </c>
      <c r="L573" s="33">
        <f>Ocupacao_Calendario!H573*D573*31</f>
        <v>2232</v>
      </c>
      <c r="M573" s="33">
        <f>Ocupacao_Calendario!I573*D573*31</f>
        <v>2112.96</v>
      </c>
      <c r="N573" s="33">
        <f>Ocupacao_Calendario!J573*D573*30</f>
        <v>2448</v>
      </c>
      <c r="O573" s="33">
        <f>Ocupacao_Calendario!K573*D573*31</f>
        <v>2232</v>
      </c>
      <c r="P573" s="33">
        <f>Ocupacao_Calendario!L573*D573*31</f>
        <v>2946.24</v>
      </c>
      <c r="Q573" s="33">
        <f>Ocupacao_Calendario!M573*D573*31</f>
        <v>2708.16</v>
      </c>
      <c r="R573" s="33">
        <f t="shared" si="2"/>
        <v>28068.48</v>
      </c>
      <c r="S573" s="33">
        <f>IFS(E573=2,vacation_home_main_costs!$M$2,E573=3,vacation_home_main_costs!$M$3,E573=4,vacation_home_main_costs!$M$4,E573=5,vacation_home_main_costs!$M$5,E573=6,vacation_home_main_costs!$M$6)</f>
        <v>34800</v>
      </c>
      <c r="T573" s="33">
        <f t="shared" si="37"/>
        <v>-6731.52</v>
      </c>
      <c r="U573" s="41" t="str">
        <f t="shared" si="4"/>
        <v>Prejuizo</v>
      </c>
    </row>
    <row r="574" ht="12.75" customHeight="1">
      <c r="A574" s="8">
        <v>8319329.0</v>
      </c>
      <c r="B574" s="30" t="s">
        <v>618</v>
      </c>
      <c r="C574" s="11">
        <v>130.0</v>
      </c>
      <c r="D574" s="11">
        <f t="shared" si="1"/>
        <v>104</v>
      </c>
      <c r="E574" s="24">
        <v>3.0</v>
      </c>
      <c r="F574" s="33">
        <f>Ocupacao_Calendario!B574*D574*31</f>
        <v>2804.88</v>
      </c>
      <c r="G574" s="33">
        <f>Ocupacao_Calendario!C574*D574*28</f>
        <v>2649.92</v>
      </c>
      <c r="H574" s="33">
        <f>Ocupacao_Calendario!D574*D574*31</f>
        <v>1450.8</v>
      </c>
      <c r="I574" s="33">
        <f>Ocupacao_Calendario!E574*D574*30</f>
        <v>2121.6</v>
      </c>
      <c r="J574" s="33">
        <f>Ocupacao_Calendario!F574*D574*31</f>
        <v>2063.36</v>
      </c>
      <c r="K574" s="33">
        <f>Ocupacao_Calendario!G574*D574*30</f>
        <v>2527.2</v>
      </c>
      <c r="L574" s="33">
        <f>Ocupacao_Calendario!H574*D574*31</f>
        <v>2611.44</v>
      </c>
      <c r="M574" s="33">
        <f>Ocupacao_Calendario!I574*D574*31</f>
        <v>2579.2</v>
      </c>
      <c r="N574" s="33">
        <f>Ocupacao_Calendario!J574*D574*30</f>
        <v>2589.6</v>
      </c>
      <c r="O574" s="33">
        <f>Ocupacao_Calendario!K574*D574*31</f>
        <v>2966.08</v>
      </c>
      <c r="P574" s="33">
        <f>Ocupacao_Calendario!L574*D574*31</f>
        <v>2579.2</v>
      </c>
      <c r="Q574" s="33">
        <f>Ocupacao_Calendario!M574*D574*31</f>
        <v>2804.88</v>
      </c>
      <c r="R574" s="33">
        <f t="shared" si="2"/>
        <v>29748.16</v>
      </c>
      <c r="S574" s="33">
        <f>IFS(E574=2,vacation_home_main_costs!$M$2,E574=3,vacation_home_main_costs!$M$3,E574=4,vacation_home_main_costs!$M$4,E574=5,vacation_home_main_costs!$M$5,E574=6,vacation_home_main_costs!$M$6)</f>
        <v>34800</v>
      </c>
      <c r="T574" s="33">
        <f t="shared" si="37"/>
        <v>-5051.84</v>
      </c>
      <c r="U574" s="41" t="str">
        <f t="shared" si="4"/>
        <v>Prejuizo</v>
      </c>
    </row>
    <row r="575" ht="12.75" customHeight="1">
      <c r="A575" s="8">
        <v>1.0432579E7</v>
      </c>
      <c r="B575" s="30" t="s">
        <v>619</v>
      </c>
      <c r="C575" s="11">
        <v>120.0</v>
      </c>
      <c r="D575" s="11">
        <f t="shared" si="1"/>
        <v>96</v>
      </c>
      <c r="E575" s="24">
        <v>4.0</v>
      </c>
      <c r="F575" s="33">
        <f>Ocupacao_Calendario!B575*D575*31</f>
        <v>2708.16</v>
      </c>
      <c r="G575" s="33">
        <f>Ocupacao_Calendario!C575*D575*28</f>
        <v>2123.52</v>
      </c>
      <c r="H575" s="33">
        <f>Ocupacao_Calendario!D575*D575*31</f>
        <v>1785.6</v>
      </c>
      <c r="I575" s="33">
        <f>Ocupacao_Calendario!E575*D575*30</f>
        <v>2304</v>
      </c>
      <c r="J575" s="33">
        <f>Ocupacao_Calendario!F575*D575*31</f>
        <v>1517.76</v>
      </c>
      <c r="K575" s="33">
        <f>Ocupacao_Calendario!G575*D575*30</f>
        <v>2678.4</v>
      </c>
      <c r="L575" s="33">
        <f>Ocupacao_Calendario!H575*D575*31</f>
        <v>2083.2</v>
      </c>
      <c r="M575" s="33">
        <f>Ocupacao_Calendario!I575*D575*31</f>
        <v>2559.36</v>
      </c>
      <c r="N575" s="33">
        <f>Ocupacao_Calendario!J575*D575*30</f>
        <v>2102.4</v>
      </c>
      <c r="O575" s="33">
        <f>Ocupacao_Calendario!K575*D575*31</f>
        <v>2886.72</v>
      </c>
      <c r="P575" s="33">
        <f>Ocupacao_Calendario!L575*D575*31</f>
        <v>2470.08</v>
      </c>
      <c r="Q575" s="33">
        <f>Ocupacao_Calendario!M575*D575*31</f>
        <v>2202.24</v>
      </c>
      <c r="R575" s="33">
        <f t="shared" si="2"/>
        <v>27421.44</v>
      </c>
      <c r="S575" s="33">
        <f>IFS(E575=2,vacation_home_main_costs!$M$2,E575=3,vacation_home_main_costs!$M$3,E575=4,vacation_home_main_costs!$M$4,E575=5,vacation_home_main_costs!$M$5,E575=6,vacation_home_main_costs!$M$6)</f>
        <v>40660</v>
      </c>
      <c r="T575" s="33">
        <f t="shared" si="37"/>
        <v>-13238.56</v>
      </c>
      <c r="U575" s="41" t="str">
        <f t="shared" si="4"/>
        <v>Prejuizo</v>
      </c>
    </row>
    <row r="576" ht="12.75" customHeight="1">
      <c r="A576" s="8">
        <v>1.1303968E7</v>
      </c>
      <c r="B576" s="30" t="s">
        <v>620</v>
      </c>
      <c r="C576" s="11">
        <v>155.0</v>
      </c>
      <c r="D576" s="11">
        <f t="shared" si="1"/>
        <v>124</v>
      </c>
      <c r="E576" s="24">
        <v>5.0</v>
      </c>
      <c r="F576" s="33">
        <f>Ocupacao_Calendario!B576*D576*31</f>
        <v>3113.64</v>
      </c>
      <c r="G576" s="33">
        <f>Ocupacao_Calendario!C576*D576*28</f>
        <v>2916.48</v>
      </c>
      <c r="H576" s="33">
        <f>Ocupacao_Calendario!D576*D576*31</f>
        <v>3152.08</v>
      </c>
      <c r="I576" s="33">
        <f>Ocupacao_Calendario!E576*D576*30</f>
        <v>2418</v>
      </c>
      <c r="J576" s="33">
        <f>Ocupacao_Calendario!F576*D576*31</f>
        <v>1883.56</v>
      </c>
      <c r="K576" s="33">
        <f>Ocupacao_Calendario!G576*D576*30</f>
        <v>3050.4</v>
      </c>
      <c r="L576" s="33">
        <f>Ocupacao_Calendario!H576*D576*31</f>
        <v>3498.04</v>
      </c>
      <c r="M576" s="33">
        <f>Ocupacao_Calendario!I576*D576*31</f>
        <v>3651.8</v>
      </c>
      <c r="N576" s="33">
        <f>Ocupacao_Calendario!J576*D576*30</f>
        <v>3496.8</v>
      </c>
      <c r="O576" s="33">
        <f>Ocupacao_Calendario!K576*D576*31</f>
        <v>3344.28</v>
      </c>
      <c r="P576" s="33">
        <f>Ocupacao_Calendario!L576*D576*31</f>
        <v>3613.36</v>
      </c>
      <c r="Q576" s="33">
        <f>Ocupacao_Calendario!M576*D576*31</f>
        <v>3651.8</v>
      </c>
      <c r="R576" s="33">
        <f t="shared" si="2"/>
        <v>37790.24</v>
      </c>
      <c r="S576" s="33">
        <f>IFS(E576=2,vacation_home_main_costs!$M$2,E576=3,vacation_home_main_costs!$M$3,E576=4,vacation_home_main_costs!$M$4,E576=5,vacation_home_main_costs!$M$5,E576=6,vacation_home_main_costs!$M$6)</f>
        <v>45400</v>
      </c>
      <c r="T576" s="33">
        <f t="shared" si="37"/>
        <v>-7609.76</v>
      </c>
      <c r="U576" s="41" t="str">
        <f t="shared" si="4"/>
        <v>Prejuizo</v>
      </c>
    </row>
    <row r="577" ht="12.75" customHeight="1">
      <c r="A577" s="8">
        <v>1.4826133E7</v>
      </c>
      <c r="B577" s="30" t="s">
        <v>621</v>
      </c>
      <c r="C577" s="11">
        <v>120.0</v>
      </c>
      <c r="D577" s="11">
        <f t="shared" si="1"/>
        <v>96</v>
      </c>
      <c r="E577" s="24">
        <v>3.0</v>
      </c>
      <c r="F577" s="33">
        <f>Ocupacao_Calendario!B577*D577*31</f>
        <v>1993.92</v>
      </c>
      <c r="G577" s="33">
        <f>Ocupacao_Calendario!C577*D577*28</f>
        <v>2392.32</v>
      </c>
      <c r="H577" s="33">
        <f>Ocupacao_Calendario!D577*D577*31</f>
        <v>1964.16</v>
      </c>
      <c r="I577" s="33">
        <f>Ocupacao_Calendario!E577*D577*30</f>
        <v>1468.8</v>
      </c>
      <c r="J577" s="33">
        <f>Ocupacao_Calendario!F577*D577*31</f>
        <v>1696.32</v>
      </c>
      <c r="K577" s="33">
        <f>Ocupacao_Calendario!G577*D577*30</f>
        <v>2188.8</v>
      </c>
      <c r="L577" s="33">
        <f>Ocupacao_Calendario!H577*D577*31</f>
        <v>2708.16</v>
      </c>
      <c r="M577" s="33">
        <f>Ocupacao_Calendario!I577*D577*31</f>
        <v>2232</v>
      </c>
      <c r="N577" s="33">
        <f>Ocupacao_Calendario!J577*D577*30</f>
        <v>2678.4</v>
      </c>
      <c r="O577" s="33">
        <f>Ocupacao_Calendario!K577*D577*31</f>
        <v>2470.08</v>
      </c>
      <c r="P577" s="33">
        <f>Ocupacao_Calendario!L577*D577*31</f>
        <v>2976</v>
      </c>
      <c r="Q577" s="33">
        <f>Ocupacao_Calendario!M577*D577*31</f>
        <v>2648.64</v>
      </c>
      <c r="R577" s="33">
        <f t="shared" si="2"/>
        <v>27417.6</v>
      </c>
      <c r="S577" s="33">
        <f>IFS(E577=2,vacation_home_main_costs!$M$2,E577=3,vacation_home_main_costs!$M$3,E577=4,vacation_home_main_costs!$M$4,E577=5,vacation_home_main_costs!$M$5,E577=6,vacation_home_main_costs!$M$6)</f>
        <v>34800</v>
      </c>
      <c r="T577" s="33">
        <f t="shared" si="37"/>
        <v>-7382.4</v>
      </c>
      <c r="U577" s="41" t="str">
        <f t="shared" si="4"/>
        <v>Prejuizo</v>
      </c>
    </row>
    <row r="578" ht="12.75" customHeight="1">
      <c r="A578" s="8">
        <v>1.5144296E7</v>
      </c>
      <c r="B578" s="30" t="s">
        <v>622</v>
      </c>
      <c r="C578" s="11">
        <v>89.0</v>
      </c>
      <c r="D578" s="11">
        <f t="shared" si="1"/>
        <v>71.2</v>
      </c>
      <c r="E578" s="24">
        <v>3.0</v>
      </c>
      <c r="F578" s="33">
        <f>Ocupacao_Calendario!B578*D578*31</f>
        <v>2008.552</v>
      </c>
      <c r="G578" s="33">
        <f>Ocupacao_Calendario!C578*D578*28</f>
        <v>1834.112</v>
      </c>
      <c r="H578" s="33">
        <f>Ocupacao_Calendario!D578*D578*31</f>
        <v>1655.4</v>
      </c>
      <c r="I578" s="33">
        <f>Ocupacao_Calendario!E578*D578*30</f>
        <v>1708.8</v>
      </c>
      <c r="J578" s="33">
        <f>Ocupacao_Calendario!F578*D578*31</f>
        <v>1655.4</v>
      </c>
      <c r="K578" s="33">
        <f>Ocupacao_Calendario!G578*D578*30</f>
        <v>1879.68</v>
      </c>
      <c r="L578" s="33">
        <f>Ocupacao_Calendario!H578*D578*31</f>
        <v>2185.128</v>
      </c>
      <c r="M578" s="33">
        <f>Ocupacao_Calendario!I578*D578*31</f>
        <v>1633.328</v>
      </c>
      <c r="N578" s="33">
        <f>Ocupacao_Calendario!J578*D578*30</f>
        <v>2007.84</v>
      </c>
      <c r="O578" s="33">
        <f>Ocupacao_Calendario!K578*D578*31</f>
        <v>1655.4</v>
      </c>
      <c r="P578" s="33">
        <f>Ocupacao_Calendario!L578*D578*31</f>
        <v>1655.4</v>
      </c>
      <c r="Q578" s="33">
        <f>Ocupacao_Calendario!M578*D578*31</f>
        <v>1611.256</v>
      </c>
      <c r="R578" s="33">
        <f t="shared" si="2"/>
        <v>21490.296</v>
      </c>
      <c r="S578" s="33">
        <f>IFS(E578=2,vacation_home_main_costs!$M$2,E578=3,vacation_home_main_costs!$M$3,E578=4,vacation_home_main_costs!$M$4,E578=5,vacation_home_main_costs!$M$5,E578=6,vacation_home_main_costs!$M$6)</f>
        <v>34800</v>
      </c>
      <c r="T578" s="33">
        <f t="shared" si="37"/>
        <v>-13309.704</v>
      </c>
      <c r="U578" s="41" t="str">
        <f t="shared" si="4"/>
        <v>Prejuizo</v>
      </c>
    </row>
    <row r="579" ht="12.75" customHeight="1">
      <c r="A579" s="8">
        <v>1.5506756E7</v>
      </c>
      <c r="B579" s="30" t="s">
        <v>623</v>
      </c>
      <c r="C579" s="11">
        <v>179.0</v>
      </c>
      <c r="D579" s="11">
        <f t="shared" si="1"/>
        <v>143.2</v>
      </c>
      <c r="E579" s="24">
        <v>5.0</v>
      </c>
      <c r="F579" s="33">
        <f>Ocupacao_Calendario!B579*D579*31</f>
        <v>3728.928</v>
      </c>
      <c r="G579" s="33">
        <f>Ocupacao_Calendario!C579*D579*28</f>
        <v>3929.408</v>
      </c>
      <c r="H579" s="33">
        <f>Ocupacao_Calendario!D579*D579*31</f>
        <v>2663.52</v>
      </c>
      <c r="I579" s="33">
        <f>Ocupacao_Calendario!E579*D579*30</f>
        <v>2448.72</v>
      </c>
      <c r="J579" s="33">
        <f>Ocupacao_Calendario!F579*D579*31</f>
        <v>3551.36</v>
      </c>
      <c r="K579" s="33">
        <f>Ocupacao_Calendario!G579*D579*30</f>
        <v>2878.32</v>
      </c>
      <c r="L579" s="33">
        <f>Ocupacao_Calendario!H579*D579*31</f>
        <v>3728.928</v>
      </c>
      <c r="M579" s="33">
        <f>Ocupacao_Calendario!I579*D579*31</f>
        <v>3906.496</v>
      </c>
      <c r="N579" s="33">
        <f>Ocupacao_Calendario!J579*D579*30</f>
        <v>4253.04</v>
      </c>
      <c r="O579" s="33">
        <f>Ocupacao_Calendario!K579*D579*31</f>
        <v>3462.576</v>
      </c>
      <c r="P579" s="33">
        <f>Ocupacao_Calendario!L579*D579*31</f>
        <v>3462.576</v>
      </c>
      <c r="Q579" s="33">
        <f>Ocupacao_Calendario!M579*D579*31</f>
        <v>3063.048</v>
      </c>
      <c r="R579" s="33">
        <f t="shared" si="2"/>
        <v>41076.92</v>
      </c>
      <c r="S579" s="33">
        <f>IFS(E579=2,vacation_home_main_costs!$M$2,E579=3,vacation_home_main_costs!$M$3,E579=4,vacation_home_main_costs!$M$4,E579=5,vacation_home_main_costs!$M$5,E579=6,vacation_home_main_costs!$M$6)</f>
        <v>45400</v>
      </c>
      <c r="T579" s="33">
        <f t="shared" si="37"/>
        <v>-4323.08</v>
      </c>
      <c r="U579" s="41" t="str">
        <f t="shared" si="4"/>
        <v>Prejuizo</v>
      </c>
    </row>
    <row r="580" ht="12.75" customHeight="1">
      <c r="A580" s="8">
        <v>1.5706319E7</v>
      </c>
      <c r="B580" s="30" t="s">
        <v>624</v>
      </c>
      <c r="C580" s="11">
        <v>149.0</v>
      </c>
      <c r="D580" s="11">
        <f t="shared" si="1"/>
        <v>119.2</v>
      </c>
      <c r="E580" s="24">
        <v>4.0</v>
      </c>
      <c r="F580" s="33">
        <f>Ocupacao_Calendario!B580*D580*31</f>
        <v>2475.784</v>
      </c>
      <c r="G580" s="33">
        <f>Ocupacao_Calendario!C580*D580*28</f>
        <v>2603.328</v>
      </c>
      <c r="H580" s="33">
        <f>Ocupacao_Calendario!D580*D580*31</f>
        <v>1847.6</v>
      </c>
      <c r="I580" s="33">
        <f>Ocupacao_Calendario!E580*D580*30</f>
        <v>2753.52</v>
      </c>
      <c r="J580" s="33">
        <f>Ocupacao_Calendario!F580*D580*31</f>
        <v>2217.12</v>
      </c>
      <c r="K580" s="33">
        <f>Ocupacao_Calendario!G580*D580*30</f>
        <v>2646.24</v>
      </c>
      <c r="L580" s="33">
        <f>Ocupacao_Calendario!H580*D580*31</f>
        <v>3177.872</v>
      </c>
      <c r="M580" s="33">
        <f>Ocupacao_Calendario!I580*D580*31</f>
        <v>2771.4</v>
      </c>
      <c r="N580" s="33">
        <f>Ocupacao_Calendario!J580*D580*30</f>
        <v>3146.88</v>
      </c>
      <c r="O580" s="33">
        <f>Ocupacao_Calendario!K580*D580*31</f>
        <v>2845.304</v>
      </c>
      <c r="P580" s="33">
        <f>Ocupacao_Calendario!L580*D580*31</f>
        <v>2660.544</v>
      </c>
      <c r="Q580" s="33">
        <f>Ocupacao_Calendario!M580*D580*31</f>
        <v>2660.544</v>
      </c>
      <c r="R580" s="33">
        <f t="shared" si="2"/>
        <v>31806.136</v>
      </c>
      <c r="S580" s="33">
        <f>IFS(E580=2,vacation_home_main_costs!$M$2,E580=3,vacation_home_main_costs!$M$3,E580=4,vacation_home_main_costs!$M$4,E580=5,vacation_home_main_costs!$M$5,E580=6,vacation_home_main_costs!$M$6)</f>
        <v>40660</v>
      </c>
      <c r="T580" s="33">
        <f t="shared" si="37"/>
        <v>-8853.864</v>
      </c>
      <c r="U580" s="41" t="str">
        <f t="shared" si="4"/>
        <v>Prejuizo</v>
      </c>
    </row>
    <row r="581" ht="12.75" customHeight="1">
      <c r="A581" s="8">
        <v>1.5928553E7</v>
      </c>
      <c r="B581" s="30" t="s">
        <v>625</v>
      </c>
      <c r="C581" s="11">
        <v>139.0</v>
      </c>
      <c r="D581" s="11">
        <f t="shared" si="1"/>
        <v>111.2</v>
      </c>
      <c r="E581" s="24">
        <v>5.0</v>
      </c>
      <c r="F581" s="33">
        <f>Ocupacao_Calendario!B581*D581*31</f>
        <v>3171.424</v>
      </c>
      <c r="G581" s="33">
        <f>Ocupacao_Calendario!C581*D581*28</f>
        <v>2397.472</v>
      </c>
      <c r="H581" s="33">
        <f>Ocupacao_Calendario!D581*D581*31</f>
        <v>2550.928</v>
      </c>
      <c r="I581" s="33">
        <f>Ocupacao_Calendario!E581*D581*30</f>
        <v>1868.16</v>
      </c>
      <c r="J581" s="33">
        <f>Ocupacao_Calendario!F581*D581*31</f>
        <v>2171.736</v>
      </c>
      <c r="K581" s="33">
        <f>Ocupacao_Calendario!G581*D581*30</f>
        <v>2635.44</v>
      </c>
      <c r="L581" s="33">
        <f>Ocupacao_Calendario!H581*D581*31</f>
        <v>2792.232</v>
      </c>
      <c r="M581" s="33">
        <f>Ocupacao_Calendario!I581*D581*31</f>
        <v>3343.784</v>
      </c>
      <c r="N581" s="33">
        <f>Ocupacao_Calendario!J581*D581*30</f>
        <v>2635.44</v>
      </c>
      <c r="O581" s="33">
        <f>Ocupacao_Calendario!K581*D581*31</f>
        <v>3240.368</v>
      </c>
      <c r="P581" s="33">
        <f>Ocupacao_Calendario!L581*D581*31</f>
        <v>2516.456</v>
      </c>
      <c r="Q581" s="33">
        <f>Ocupacao_Calendario!M581*D581*31</f>
        <v>2895.648</v>
      </c>
      <c r="R581" s="33">
        <f t="shared" si="2"/>
        <v>32219.088</v>
      </c>
      <c r="S581" s="33">
        <f>IFS(E581=2,vacation_home_main_costs!$M$2,E581=3,vacation_home_main_costs!$M$3,E581=4,vacation_home_main_costs!$M$4,E581=5,vacation_home_main_costs!$M$5,E581=6,vacation_home_main_costs!$M$6)</f>
        <v>45400</v>
      </c>
      <c r="T581" s="33">
        <f t="shared" si="37"/>
        <v>-13180.912</v>
      </c>
      <c r="U581" s="41" t="str">
        <f t="shared" si="4"/>
        <v>Prejuizo</v>
      </c>
    </row>
    <row r="582" ht="12.75" customHeight="1">
      <c r="A582" s="8">
        <v>1.6975215E7</v>
      </c>
      <c r="B582" s="30" t="s">
        <v>626</v>
      </c>
      <c r="C582" s="11">
        <v>175.0</v>
      </c>
      <c r="D582" s="11">
        <f t="shared" si="1"/>
        <v>140</v>
      </c>
      <c r="E582" s="24">
        <v>4.0</v>
      </c>
      <c r="F582" s="33">
        <f>Ocupacao_Calendario!B582*D582*31</f>
        <v>4079.6</v>
      </c>
      <c r="G582" s="33">
        <f>Ocupacao_Calendario!C582*D582*28</f>
        <v>2861.6</v>
      </c>
      <c r="H582" s="33">
        <f>Ocupacao_Calendario!D582*D582*31</f>
        <v>2170</v>
      </c>
      <c r="I582" s="33">
        <f>Ocupacao_Calendario!E582*D582*30</f>
        <v>2436</v>
      </c>
      <c r="J582" s="33">
        <f>Ocupacao_Calendario!F582*D582*31</f>
        <v>2213.4</v>
      </c>
      <c r="K582" s="33">
        <f>Ocupacao_Calendario!G582*D582*30</f>
        <v>2814</v>
      </c>
      <c r="L582" s="33">
        <f>Ocupacao_Calendario!H582*D582*31</f>
        <v>3862.6</v>
      </c>
      <c r="M582" s="33">
        <f>Ocupacao_Calendario!I582*D582*31</f>
        <v>3385.2</v>
      </c>
      <c r="N582" s="33">
        <f>Ocupacao_Calendario!J582*D582*30</f>
        <v>3150</v>
      </c>
      <c r="O582" s="33">
        <f>Ocupacao_Calendario!K582*D582*31</f>
        <v>3992.8</v>
      </c>
      <c r="P582" s="33">
        <f>Ocupacao_Calendario!L582*D582*31</f>
        <v>3862.6</v>
      </c>
      <c r="Q582" s="33">
        <f>Ocupacao_Calendario!M582*D582*31</f>
        <v>4209.8</v>
      </c>
      <c r="R582" s="33">
        <f t="shared" si="2"/>
        <v>39037.6</v>
      </c>
      <c r="S582" s="33">
        <f>IFS(E582=2,vacation_home_main_costs!$M$2,E582=3,vacation_home_main_costs!$M$3,E582=4,vacation_home_main_costs!$M$4,E582=5,vacation_home_main_costs!$M$5,E582=6,vacation_home_main_costs!$M$6)</f>
        <v>40660</v>
      </c>
      <c r="T582" s="33">
        <f t="shared" si="37"/>
        <v>-1622.4</v>
      </c>
      <c r="U582" s="41" t="str">
        <f t="shared" si="4"/>
        <v>Prejuizo</v>
      </c>
    </row>
    <row r="583" ht="12.75" customHeight="1">
      <c r="A583" s="8">
        <v>1.7434896E7</v>
      </c>
      <c r="B583" s="30" t="s">
        <v>627</v>
      </c>
      <c r="C583" s="11">
        <v>118.0</v>
      </c>
      <c r="D583" s="11">
        <f t="shared" si="1"/>
        <v>94.4</v>
      </c>
      <c r="E583" s="24">
        <v>3.0</v>
      </c>
      <c r="F583" s="33">
        <f>Ocupacao_Calendario!B583*D583*31</f>
        <v>2516.704</v>
      </c>
      <c r="G583" s="33">
        <f>Ocupacao_Calendario!C583*D583*28</f>
        <v>2484.608</v>
      </c>
      <c r="H583" s="33">
        <f>Ocupacao_Calendario!D583*D583*31</f>
        <v>1785.104</v>
      </c>
      <c r="I583" s="33">
        <f>Ocupacao_Calendario!E583*D583*30</f>
        <v>2378.88</v>
      </c>
      <c r="J583" s="33">
        <f>Ocupacao_Calendario!F583*D583*31</f>
        <v>1814.368</v>
      </c>
      <c r="K583" s="33">
        <f>Ocupacao_Calendario!G583*D583*30</f>
        <v>2832</v>
      </c>
      <c r="L583" s="33">
        <f>Ocupacao_Calendario!H583*D583*31</f>
        <v>2838.608</v>
      </c>
      <c r="M583" s="33">
        <f>Ocupacao_Calendario!I583*D583*31</f>
        <v>2838.608</v>
      </c>
      <c r="N583" s="33">
        <f>Ocupacao_Calendario!J583*D583*30</f>
        <v>2265.6</v>
      </c>
      <c r="O583" s="33">
        <f>Ocupacao_Calendario!K583*D583*31</f>
        <v>2604.496</v>
      </c>
      <c r="P583" s="33">
        <f>Ocupacao_Calendario!L583*D583*31</f>
        <v>2194.8</v>
      </c>
      <c r="Q583" s="33">
        <f>Ocupacao_Calendario!M583*D583*31</f>
        <v>2750.816</v>
      </c>
      <c r="R583" s="33">
        <f t="shared" si="2"/>
        <v>29304.592</v>
      </c>
      <c r="S583" s="33">
        <f>IFS(E583=2,vacation_home_main_costs!$M$2,E583=3,vacation_home_main_costs!$M$3,E583=4,vacation_home_main_costs!$M$4,E583=5,vacation_home_main_costs!$M$5,E583=6,vacation_home_main_costs!$M$6)</f>
        <v>34800</v>
      </c>
      <c r="T583" s="33">
        <f t="shared" si="37"/>
        <v>-5495.408</v>
      </c>
      <c r="U583" s="41" t="str">
        <f t="shared" si="4"/>
        <v>Prejuizo</v>
      </c>
    </row>
    <row r="584" ht="12.75" customHeight="1">
      <c r="A584" s="8">
        <v>1.7779066E7</v>
      </c>
      <c r="B584" s="30" t="s">
        <v>628</v>
      </c>
      <c r="C584" s="11">
        <v>145.0</v>
      </c>
      <c r="D584" s="11">
        <f t="shared" si="1"/>
        <v>116</v>
      </c>
      <c r="E584" s="24">
        <v>4.0</v>
      </c>
      <c r="F584" s="33">
        <f>Ocupacao_Calendario!B584*D584*31</f>
        <v>3200.44</v>
      </c>
      <c r="G584" s="33">
        <f>Ocupacao_Calendario!C584*D584*28</f>
        <v>2793.28</v>
      </c>
      <c r="H584" s="33">
        <f>Ocupacao_Calendario!D584*D584*31</f>
        <v>2589.12</v>
      </c>
      <c r="I584" s="33">
        <f>Ocupacao_Calendario!E584*D584*30</f>
        <v>3062.4</v>
      </c>
      <c r="J584" s="33">
        <f>Ocupacao_Calendario!F584*D584*31</f>
        <v>2840.84</v>
      </c>
      <c r="K584" s="33">
        <f>Ocupacao_Calendario!G584*D584*30</f>
        <v>2436</v>
      </c>
      <c r="L584" s="33">
        <f>Ocupacao_Calendario!H584*D584*31</f>
        <v>3128.52</v>
      </c>
      <c r="M584" s="33">
        <f>Ocupacao_Calendario!I584*D584*31</f>
        <v>2912.76</v>
      </c>
      <c r="N584" s="33">
        <f>Ocupacao_Calendario!J584*D584*30</f>
        <v>3236.4</v>
      </c>
      <c r="O584" s="33">
        <f>Ocupacao_Calendario!K584*D584*31</f>
        <v>3092.56</v>
      </c>
      <c r="P584" s="33">
        <f>Ocupacao_Calendario!L584*D584*31</f>
        <v>2697</v>
      </c>
      <c r="Q584" s="33">
        <f>Ocupacao_Calendario!M584*D584*31</f>
        <v>2804.88</v>
      </c>
      <c r="R584" s="33">
        <f t="shared" si="2"/>
        <v>34794.2</v>
      </c>
      <c r="S584" s="33">
        <f>IFS(E584=2,vacation_home_main_costs!$M$2,E584=3,vacation_home_main_costs!$M$3,E584=4,vacation_home_main_costs!$M$4,E584=5,vacation_home_main_costs!$M$5,E584=6,vacation_home_main_costs!$M$6)</f>
        <v>40660</v>
      </c>
      <c r="T584" s="33">
        <f t="shared" si="37"/>
        <v>-5865.8</v>
      </c>
      <c r="U584" s="41" t="str">
        <f t="shared" si="4"/>
        <v>Prejuizo</v>
      </c>
    </row>
    <row r="585" ht="12.75" customHeight="1">
      <c r="A585" s="8">
        <v>1.8854027E7</v>
      </c>
      <c r="B585" s="30" t="s">
        <v>629</v>
      </c>
      <c r="C585" s="11">
        <v>175.0</v>
      </c>
      <c r="D585" s="11">
        <f t="shared" si="1"/>
        <v>140</v>
      </c>
      <c r="E585" s="24">
        <v>5.0</v>
      </c>
      <c r="F585" s="33">
        <f>Ocupacao_Calendario!B585*D585*31</f>
        <v>3124.8</v>
      </c>
      <c r="G585" s="33">
        <f>Ocupacao_Calendario!C585*D585*28</f>
        <v>3645.6</v>
      </c>
      <c r="H585" s="33">
        <f>Ocupacao_Calendario!D585*D585*31</f>
        <v>2517.2</v>
      </c>
      <c r="I585" s="33">
        <f>Ocupacao_Calendario!E585*D585*30</f>
        <v>3738</v>
      </c>
      <c r="J585" s="33">
        <f>Ocupacao_Calendario!F585*D585*31</f>
        <v>3081.4</v>
      </c>
      <c r="K585" s="33">
        <f>Ocupacao_Calendario!G585*D585*30</f>
        <v>3948</v>
      </c>
      <c r="L585" s="33">
        <f>Ocupacao_Calendario!H585*D585*31</f>
        <v>3038</v>
      </c>
      <c r="M585" s="33">
        <f>Ocupacao_Calendario!I585*D585*31</f>
        <v>3732.4</v>
      </c>
      <c r="N585" s="33">
        <f>Ocupacao_Calendario!J585*D585*30</f>
        <v>3234</v>
      </c>
      <c r="O585" s="33">
        <f>Ocupacao_Calendario!K585*D585*31</f>
        <v>3906</v>
      </c>
      <c r="P585" s="33">
        <f>Ocupacao_Calendario!L585*D585*31</f>
        <v>3775.8</v>
      </c>
      <c r="Q585" s="33">
        <f>Ocupacao_Calendario!M585*D585*31</f>
        <v>3949.4</v>
      </c>
      <c r="R585" s="33">
        <f t="shared" si="2"/>
        <v>41690.6</v>
      </c>
      <c r="S585" s="33">
        <f>IFS(E585=2,vacation_home_main_costs!$M$2,E585=3,vacation_home_main_costs!$M$3,E585=4,vacation_home_main_costs!$M$4,E585=5,vacation_home_main_costs!$M$5,E585=6,vacation_home_main_costs!$M$6)</f>
        <v>45400</v>
      </c>
      <c r="T585" s="33">
        <f t="shared" si="37"/>
        <v>-3709.4</v>
      </c>
      <c r="U585" s="41" t="str">
        <f t="shared" si="4"/>
        <v>Prejuizo</v>
      </c>
    </row>
    <row r="586" ht="12.75" customHeight="1">
      <c r="A586" s="8">
        <v>1.9054304E7</v>
      </c>
      <c r="B586" s="30" t="s">
        <v>630</v>
      </c>
      <c r="C586" s="11">
        <v>169.0</v>
      </c>
      <c r="D586" s="11">
        <f t="shared" si="1"/>
        <v>135.2</v>
      </c>
      <c r="E586" s="24">
        <v>4.0</v>
      </c>
      <c r="F586" s="33">
        <f>Ocupacao_Calendario!B586*D586*31</f>
        <v>2556.632</v>
      </c>
      <c r="G586" s="33">
        <f>Ocupacao_Calendario!C586*D586*28</f>
        <v>2801.344</v>
      </c>
      <c r="H586" s="33">
        <f>Ocupacao_Calendario!D586*D586*31</f>
        <v>1844.128</v>
      </c>
      <c r="I586" s="33">
        <f>Ocupacao_Calendario!E586*D586*30</f>
        <v>1906.32</v>
      </c>
      <c r="J586" s="33">
        <f>Ocupacao_Calendario!F586*D586*31</f>
        <v>2388.984</v>
      </c>
      <c r="K586" s="33">
        <f>Ocupacao_Calendario!G586*D586*30</f>
        <v>3366.48</v>
      </c>
      <c r="L586" s="33">
        <f>Ocupacao_Calendario!H586*D586*31</f>
        <v>4023.552</v>
      </c>
      <c r="M586" s="33">
        <f>Ocupacao_Calendario!I586*D586*31</f>
        <v>2933.84</v>
      </c>
      <c r="N586" s="33">
        <f>Ocupacao_Calendario!J586*D586*30</f>
        <v>3204.24</v>
      </c>
      <c r="O586" s="33">
        <f>Ocupacao_Calendario!K586*D586*31</f>
        <v>3394.872</v>
      </c>
      <c r="P586" s="33">
        <f>Ocupacao_Calendario!L586*D586*31</f>
        <v>3101.488</v>
      </c>
      <c r="Q586" s="33">
        <f>Ocupacao_Calendario!M586*D586*31</f>
        <v>3101.488</v>
      </c>
      <c r="R586" s="33">
        <f t="shared" si="2"/>
        <v>34623.368</v>
      </c>
      <c r="S586" s="33">
        <f>IFS(E586=2,vacation_home_main_costs!$M$2,E586=3,vacation_home_main_costs!$M$3,E586=4,vacation_home_main_costs!$M$4,E586=5,vacation_home_main_costs!$M$5,E586=6,vacation_home_main_costs!$M$6)</f>
        <v>40660</v>
      </c>
      <c r="T586" s="33">
        <f t="shared" si="37"/>
        <v>-6036.632</v>
      </c>
      <c r="U586" s="41" t="str">
        <f t="shared" si="4"/>
        <v>Prejuizo</v>
      </c>
    </row>
    <row r="587" ht="12.75" customHeight="1">
      <c r="A587" s="8">
        <v>2.0E7</v>
      </c>
      <c r="B587" s="30" t="s">
        <v>631</v>
      </c>
      <c r="C587" s="11">
        <v>129.0</v>
      </c>
      <c r="D587" s="11">
        <f t="shared" si="1"/>
        <v>103.2</v>
      </c>
      <c r="E587" s="24">
        <v>2.0</v>
      </c>
      <c r="F587" s="33">
        <f>Ocupacao_Calendario!B587*D587*31</f>
        <v>2495.376</v>
      </c>
      <c r="G587" s="33">
        <f>Ocupacao_Calendario!C587*D587*28</f>
        <v>2282.784</v>
      </c>
      <c r="H587" s="33">
        <f>Ocupacao_Calendario!D587*D587*31</f>
        <v>2751.312</v>
      </c>
      <c r="I587" s="33">
        <f>Ocupacao_Calendario!E587*D587*30</f>
        <v>2043.36</v>
      </c>
      <c r="J587" s="33">
        <f>Ocupacao_Calendario!F587*D587*31</f>
        <v>2047.488</v>
      </c>
      <c r="K587" s="33">
        <f>Ocupacao_Calendario!G587*D587*30</f>
        <v>2167.2</v>
      </c>
      <c r="L587" s="33">
        <f>Ocupacao_Calendario!H587*D587*31</f>
        <v>3007.248</v>
      </c>
      <c r="M587" s="33">
        <f>Ocupacao_Calendario!I587*D587*31</f>
        <v>2847.288</v>
      </c>
      <c r="N587" s="33">
        <f>Ocupacao_Calendario!J587*D587*30</f>
        <v>3065.04</v>
      </c>
      <c r="O587" s="33">
        <f>Ocupacao_Calendario!K587*D587*31</f>
        <v>2815.296</v>
      </c>
      <c r="P587" s="33">
        <f>Ocupacao_Calendario!L587*D587*31</f>
        <v>2943.264</v>
      </c>
      <c r="Q587" s="33">
        <f>Ocupacao_Calendario!M587*D587*31</f>
        <v>2975.256</v>
      </c>
      <c r="R587" s="33">
        <f t="shared" si="2"/>
        <v>31440.912</v>
      </c>
      <c r="S587" s="33">
        <f>IFS(E587=2,vacation_home_main_costs!$M$2,E587=3,vacation_home_main_costs!$M$3,E587=4,vacation_home_main_costs!$M$4,E587=5,vacation_home_main_costs!$M$5,E587=6,vacation_home_main_costs!$M$6)</f>
        <v>31100</v>
      </c>
      <c r="T587" s="33">
        <f t="shared" si="37"/>
        <v>340.912</v>
      </c>
      <c r="U587" s="41" t="str">
        <f t="shared" si="4"/>
        <v>Lucro</v>
      </c>
    </row>
    <row r="588" ht="12.75" customHeight="1">
      <c r="A588" s="8">
        <v>2.0000001E7</v>
      </c>
      <c r="B588" s="30" t="s">
        <v>632</v>
      </c>
      <c r="C588" s="11">
        <v>179.0</v>
      </c>
      <c r="D588" s="11">
        <f t="shared" si="1"/>
        <v>143.2</v>
      </c>
      <c r="E588" s="24">
        <v>4.0</v>
      </c>
      <c r="F588" s="33">
        <f>Ocupacao_Calendario!B588*D588*31</f>
        <v>2841.088</v>
      </c>
      <c r="G588" s="33">
        <f>Ocupacao_Calendario!C588*D588*28</f>
        <v>3448.256</v>
      </c>
      <c r="H588" s="33">
        <f>Ocupacao_Calendario!D588*D588*31</f>
        <v>1864.464</v>
      </c>
      <c r="I588" s="33">
        <f>Ocupacao_Calendario!E588*D588*30</f>
        <v>2964.24</v>
      </c>
      <c r="J588" s="33">
        <f>Ocupacao_Calendario!F588*D588*31</f>
        <v>3640.144</v>
      </c>
      <c r="K588" s="33">
        <f>Ocupacao_Calendario!G588*D588*30</f>
        <v>4167.12</v>
      </c>
      <c r="L588" s="33">
        <f>Ocupacao_Calendario!H588*D588*31</f>
        <v>3906.496</v>
      </c>
      <c r="M588" s="33">
        <f>Ocupacao_Calendario!I588*D588*31</f>
        <v>3063.048</v>
      </c>
      <c r="N588" s="33">
        <f>Ocupacao_Calendario!J588*D588*30</f>
        <v>3222</v>
      </c>
      <c r="O588" s="33">
        <f>Ocupacao_Calendario!K588*D588*31</f>
        <v>4172.848</v>
      </c>
      <c r="P588" s="33">
        <f>Ocupacao_Calendario!L588*D588*31</f>
        <v>3595.752</v>
      </c>
      <c r="Q588" s="33">
        <f>Ocupacao_Calendario!M588*D588*31</f>
        <v>3817.712</v>
      </c>
      <c r="R588" s="33">
        <f t="shared" si="2"/>
        <v>40703.168</v>
      </c>
      <c r="S588" s="33">
        <f>IFS(E588=2,vacation_home_main_costs!$M$2,E588=3,vacation_home_main_costs!$M$3,E588=4,vacation_home_main_costs!$M$4,E588=5,vacation_home_main_costs!$M$5,E588=6,vacation_home_main_costs!$M$6)</f>
        <v>40660</v>
      </c>
      <c r="T588" s="33">
        <f t="shared" si="37"/>
        <v>43.168</v>
      </c>
      <c r="U588" s="41" t="str">
        <f t="shared" si="4"/>
        <v>Lucro</v>
      </c>
    </row>
    <row r="589" ht="12.75" customHeight="1">
      <c r="A589" s="8">
        <v>2.0000002E7</v>
      </c>
      <c r="B589" s="30" t="s">
        <v>633</v>
      </c>
      <c r="C589" s="11">
        <v>129.0</v>
      </c>
      <c r="D589" s="11">
        <f t="shared" si="1"/>
        <v>103.2</v>
      </c>
      <c r="E589" s="24">
        <v>4.0</v>
      </c>
      <c r="F589" s="33">
        <f>Ocupacao_Calendario!B589*D589*31</f>
        <v>2719.32</v>
      </c>
      <c r="G589" s="33">
        <f>Ocupacao_Calendario!C589*D589*28</f>
        <v>2311.68</v>
      </c>
      <c r="H589" s="33">
        <f>Ocupacao_Calendario!D589*D589*31</f>
        <v>2303.424</v>
      </c>
      <c r="I589" s="33">
        <f>Ocupacao_Calendario!E589*D589*30</f>
        <v>2507.76</v>
      </c>
      <c r="J589" s="33">
        <f>Ocupacao_Calendario!F589*D589*31</f>
        <v>1759.56</v>
      </c>
      <c r="K589" s="33">
        <f>Ocupacao_Calendario!G589*D589*30</f>
        <v>3096</v>
      </c>
      <c r="L589" s="33">
        <f>Ocupacao_Calendario!H589*D589*31</f>
        <v>3199.2</v>
      </c>
      <c r="M589" s="33">
        <f>Ocupacao_Calendario!I589*D589*31</f>
        <v>3135.216</v>
      </c>
      <c r="N589" s="33">
        <f>Ocupacao_Calendario!J589*D589*30</f>
        <v>2291.04</v>
      </c>
      <c r="O589" s="33">
        <f>Ocupacao_Calendario!K589*D589*31</f>
        <v>2431.392</v>
      </c>
      <c r="P589" s="33">
        <f>Ocupacao_Calendario!L589*D589*31</f>
        <v>3039.24</v>
      </c>
      <c r="Q589" s="33">
        <f>Ocupacao_Calendario!M589*D589*31</f>
        <v>2847.288</v>
      </c>
      <c r="R589" s="33">
        <f t="shared" si="2"/>
        <v>31641.12</v>
      </c>
      <c r="S589" s="33">
        <f>IFS(E589=2,vacation_home_main_costs!$M$2,E589=3,vacation_home_main_costs!$M$3,E589=4,vacation_home_main_costs!$M$4,E589=5,vacation_home_main_costs!$M$5,E589=6,vacation_home_main_costs!$M$6)</f>
        <v>40660</v>
      </c>
      <c r="T589" s="33">
        <f t="shared" si="37"/>
        <v>-9018.88</v>
      </c>
      <c r="U589" s="41" t="str">
        <f t="shared" si="4"/>
        <v>Prejuizo</v>
      </c>
    </row>
    <row r="590" ht="12.75" customHeight="1">
      <c r="A590" s="8">
        <v>2.0000003E7</v>
      </c>
      <c r="B590" s="30" t="s">
        <v>634</v>
      </c>
      <c r="C590" s="11">
        <v>169.0</v>
      </c>
      <c r="D590" s="11">
        <f t="shared" si="1"/>
        <v>135.2</v>
      </c>
      <c r="E590" s="24">
        <v>4.0</v>
      </c>
      <c r="F590" s="33">
        <f>Ocupacao_Calendario!B590*D590*31</f>
        <v>2891.928</v>
      </c>
      <c r="G590" s="33">
        <f>Ocupacao_Calendario!C590*D590*28</f>
        <v>3558.464</v>
      </c>
      <c r="H590" s="33">
        <f>Ocupacao_Calendario!D590*D590*31</f>
        <v>3017.664</v>
      </c>
      <c r="I590" s="33">
        <f>Ocupacao_Calendario!E590*D590*30</f>
        <v>2393.04</v>
      </c>
      <c r="J590" s="33">
        <f>Ocupacao_Calendario!F590*D590*31</f>
        <v>3143.4</v>
      </c>
      <c r="K590" s="33">
        <f>Ocupacao_Calendario!G590*D590*30</f>
        <v>3407.04</v>
      </c>
      <c r="L590" s="33">
        <f>Ocupacao_Calendario!H590*D590*31</f>
        <v>3813.992</v>
      </c>
      <c r="M590" s="33">
        <f>Ocupacao_Calendario!I590*D590*31</f>
        <v>4023.552</v>
      </c>
      <c r="N590" s="33">
        <f>Ocupacao_Calendario!J590*D590*30</f>
        <v>3812.64</v>
      </c>
      <c r="O590" s="33">
        <f>Ocupacao_Calendario!K590*D590*31</f>
        <v>3688.256</v>
      </c>
      <c r="P590" s="33">
        <f>Ocupacao_Calendario!L590*D590*31</f>
        <v>3604.432</v>
      </c>
      <c r="Q590" s="33">
        <f>Ocupacao_Calendario!M590*D590*31</f>
        <v>3478.696</v>
      </c>
      <c r="R590" s="33">
        <f t="shared" si="2"/>
        <v>40833.104</v>
      </c>
      <c r="S590" s="33">
        <f>IFS(E590=2,vacation_home_main_costs!$M$2,E590=3,vacation_home_main_costs!$M$3,E590=4,vacation_home_main_costs!$M$4,E590=5,vacation_home_main_costs!$M$5,E590=6,vacation_home_main_costs!$M$6)</f>
        <v>40660</v>
      </c>
      <c r="T590" s="33">
        <f t="shared" si="37"/>
        <v>173.104</v>
      </c>
      <c r="U590" s="41" t="str">
        <f t="shared" si="4"/>
        <v>Lucro</v>
      </c>
    </row>
    <row r="591" ht="12.75" customHeight="1">
      <c r="A591" s="8">
        <v>2.0000004E7</v>
      </c>
      <c r="B591" s="30" t="s">
        <v>635</v>
      </c>
      <c r="C591" s="11">
        <v>189.0</v>
      </c>
      <c r="D591" s="11">
        <f t="shared" si="1"/>
        <v>151.2</v>
      </c>
      <c r="E591" s="24">
        <v>4.0</v>
      </c>
      <c r="F591" s="33">
        <f>Ocupacao_Calendario!B591*D591*31</f>
        <v>3187.296</v>
      </c>
      <c r="G591" s="33">
        <f>Ocupacao_Calendario!C591*D591*28</f>
        <v>3937.248</v>
      </c>
      <c r="H591" s="33">
        <f>Ocupacao_Calendario!D591*D591*31</f>
        <v>2343.6</v>
      </c>
      <c r="I591" s="33">
        <f>Ocupacao_Calendario!E591*D591*30</f>
        <v>2222.64</v>
      </c>
      <c r="J591" s="33">
        <f>Ocupacao_Calendario!F591*D591*31</f>
        <v>3937.248</v>
      </c>
      <c r="K591" s="33">
        <f>Ocupacao_Calendario!G591*D591*30</f>
        <v>3946.32</v>
      </c>
      <c r="L591" s="33">
        <f>Ocupacao_Calendario!H591*D591*31</f>
        <v>4640.328</v>
      </c>
      <c r="M591" s="33">
        <f>Ocupacao_Calendario!I591*D591*31</f>
        <v>3796.632</v>
      </c>
      <c r="N591" s="33">
        <f>Ocupacao_Calendario!J591*D591*30</f>
        <v>3583.44</v>
      </c>
      <c r="O591" s="33">
        <f>Ocupacao_Calendario!K591*D591*31</f>
        <v>3702.888</v>
      </c>
      <c r="P591" s="33">
        <f>Ocupacao_Calendario!L591*D591*31</f>
        <v>3562.272</v>
      </c>
      <c r="Q591" s="33">
        <f>Ocupacao_Calendario!M591*D591*31</f>
        <v>4499.712</v>
      </c>
      <c r="R591" s="33">
        <f t="shared" si="2"/>
        <v>43359.624</v>
      </c>
      <c r="S591" s="33">
        <f>IFS(E591=2,vacation_home_main_costs!$M$2,E591=3,vacation_home_main_costs!$M$3,E591=4,vacation_home_main_costs!$M$4,E591=5,vacation_home_main_costs!$M$5,E591=6,vacation_home_main_costs!$M$6)</f>
        <v>40660</v>
      </c>
      <c r="T591" s="33">
        <f t="shared" si="37"/>
        <v>2699.624</v>
      </c>
      <c r="U591" s="41" t="str">
        <f t="shared" si="4"/>
        <v>Lucro</v>
      </c>
    </row>
    <row r="592" ht="12.75" customHeight="1">
      <c r="A592" s="8">
        <v>2.0000005E7</v>
      </c>
      <c r="B592" s="30" t="s">
        <v>636</v>
      </c>
      <c r="C592" s="11">
        <v>150.0</v>
      </c>
      <c r="D592" s="11">
        <f t="shared" si="1"/>
        <v>120</v>
      </c>
      <c r="E592" s="24">
        <v>4.0</v>
      </c>
      <c r="F592" s="33">
        <f>Ocupacao_Calendario!B592*D592*31</f>
        <v>3236.4</v>
      </c>
      <c r="G592" s="33">
        <f>Ocupacao_Calendario!C592*D592*28</f>
        <v>3192</v>
      </c>
      <c r="H592" s="33">
        <f>Ocupacao_Calendario!D592*D592*31</f>
        <v>1636.8</v>
      </c>
      <c r="I592" s="33">
        <f>Ocupacao_Calendario!E592*D592*30</f>
        <v>2556</v>
      </c>
      <c r="J592" s="33">
        <f>Ocupacao_Calendario!F592*D592*31</f>
        <v>1562.4</v>
      </c>
      <c r="K592" s="33">
        <f>Ocupacao_Calendario!G592*D592*30</f>
        <v>3168</v>
      </c>
      <c r="L592" s="33">
        <f>Ocupacao_Calendario!H592*D592*31</f>
        <v>3310.8</v>
      </c>
      <c r="M592" s="33">
        <f>Ocupacao_Calendario!I592*D592*31</f>
        <v>3571.2</v>
      </c>
      <c r="N592" s="33">
        <f>Ocupacao_Calendario!J592*D592*30</f>
        <v>2736</v>
      </c>
      <c r="O592" s="33">
        <f>Ocupacao_Calendario!K592*D592*31</f>
        <v>3124.8</v>
      </c>
      <c r="P592" s="33">
        <f>Ocupacao_Calendario!L592*D592*31</f>
        <v>2641.2</v>
      </c>
      <c r="Q592" s="33">
        <f>Ocupacao_Calendario!M592*D592*31</f>
        <v>3534</v>
      </c>
      <c r="R592" s="33">
        <f t="shared" si="2"/>
        <v>34269.6</v>
      </c>
      <c r="S592" s="33">
        <f>IFS(E592=2,vacation_home_main_costs!$M$2,E592=3,vacation_home_main_costs!$M$3,E592=4,vacation_home_main_costs!$M$4,E592=5,vacation_home_main_costs!$M$5,E592=6,vacation_home_main_costs!$M$6)</f>
        <v>40660</v>
      </c>
      <c r="T592" s="33">
        <f t="shared" si="37"/>
        <v>-6390.4</v>
      </c>
      <c r="U592" s="41" t="str">
        <f t="shared" si="4"/>
        <v>Prejuizo</v>
      </c>
    </row>
    <row r="593" ht="12.75" customHeight="1">
      <c r="A593" s="8">
        <v>2.0000006E7</v>
      </c>
      <c r="B593" s="30" t="s">
        <v>637</v>
      </c>
      <c r="C593" s="11">
        <v>259.0</v>
      </c>
      <c r="D593" s="11">
        <f t="shared" si="1"/>
        <v>207.2</v>
      </c>
      <c r="E593" s="24">
        <v>6.0</v>
      </c>
      <c r="F593" s="33">
        <f>Ocupacao_Calendario!B593*D593*31</f>
        <v>6358.968</v>
      </c>
      <c r="G593" s="33">
        <f>Ocupacao_Calendario!C593*D593*28</f>
        <v>3945.088</v>
      </c>
      <c r="H593" s="33">
        <f>Ocupacao_Calendario!D593*D593*31</f>
        <v>4239.312</v>
      </c>
      <c r="I593" s="33">
        <f>Ocupacao_Calendario!E593*D593*30</f>
        <v>3978.24</v>
      </c>
      <c r="J593" s="33">
        <f>Ocupacao_Calendario!F593*D593*31</f>
        <v>3340.064</v>
      </c>
      <c r="K593" s="33">
        <f>Ocupacao_Calendario!G593*D593*30</f>
        <v>4475.52</v>
      </c>
      <c r="L593" s="33">
        <f>Ocupacao_Calendario!H593*D593*31</f>
        <v>6230.504</v>
      </c>
      <c r="M593" s="33">
        <f>Ocupacao_Calendario!I593*D593*31</f>
        <v>5845.112</v>
      </c>
      <c r="N593" s="33">
        <f>Ocupacao_Calendario!J593*D593*30</f>
        <v>5159.28</v>
      </c>
      <c r="O593" s="33">
        <f>Ocupacao_Calendario!K593*D593*31</f>
        <v>5973.576</v>
      </c>
      <c r="P593" s="33">
        <f>Ocupacao_Calendario!L593*D593*31</f>
        <v>6037.808</v>
      </c>
      <c r="Q593" s="33">
        <f>Ocupacao_Calendario!M593*D593*31</f>
        <v>5138.56</v>
      </c>
      <c r="R593" s="33">
        <f t="shared" si="2"/>
        <v>60722.032</v>
      </c>
      <c r="S593" s="33">
        <f>IFS(E593=2,vacation_home_main_costs!$M$2,E593=3,vacation_home_main_costs!$M$3,E593=4,vacation_home_main_costs!$M$4,E593=5,vacation_home_main_costs!$M$5,E593=6,vacation_home_main_costs!$M$6)</f>
        <v>51900</v>
      </c>
      <c r="T593" s="33">
        <f t="shared" si="37"/>
        <v>8822.032</v>
      </c>
      <c r="U593" s="41" t="str">
        <f t="shared" si="4"/>
        <v>Lucro</v>
      </c>
    </row>
    <row r="594" ht="12.75" customHeight="1">
      <c r="A594" s="8">
        <v>2.0000007E7</v>
      </c>
      <c r="B594" s="30" t="s">
        <v>638</v>
      </c>
      <c r="C594" s="11">
        <v>129.0</v>
      </c>
      <c r="D594" s="11">
        <f t="shared" si="1"/>
        <v>103.2</v>
      </c>
      <c r="E594" s="24">
        <v>2.0</v>
      </c>
      <c r="F594" s="33">
        <f>Ocupacao_Calendario!B594*D594*31</f>
        <v>2399.4</v>
      </c>
      <c r="G594" s="33">
        <f>Ocupacao_Calendario!C594*D594*28</f>
        <v>2109.408</v>
      </c>
      <c r="H594" s="33">
        <f>Ocupacao_Calendario!D594*D594*31</f>
        <v>2527.368</v>
      </c>
      <c r="I594" s="33">
        <f>Ocupacao_Calendario!E594*D594*30</f>
        <v>1702.8</v>
      </c>
      <c r="J594" s="33">
        <f>Ocupacao_Calendario!F594*D594*31</f>
        <v>1823.544</v>
      </c>
      <c r="K594" s="33">
        <f>Ocupacao_Calendario!G594*D594*30</f>
        <v>2786.4</v>
      </c>
      <c r="L594" s="33">
        <f>Ocupacao_Calendario!H594*D594*31</f>
        <v>3103.224</v>
      </c>
      <c r="M594" s="33">
        <f>Ocupacao_Calendario!I594*D594*31</f>
        <v>3167.208</v>
      </c>
      <c r="N594" s="33">
        <f>Ocupacao_Calendario!J594*D594*30</f>
        <v>2972.16</v>
      </c>
      <c r="O594" s="33">
        <f>Ocupacao_Calendario!K594*D594*31</f>
        <v>2399.4</v>
      </c>
      <c r="P594" s="33">
        <f>Ocupacao_Calendario!L594*D594*31</f>
        <v>2591.352</v>
      </c>
      <c r="Q594" s="33">
        <f>Ocupacao_Calendario!M594*D594*31</f>
        <v>2527.368</v>
      </c>
      <c r="R594" s="33">
        <f t="shared" si="2"/>
        <v>30109.632</v>
      </c>
      <c r="S594" s="33">
        <f>IFS(E594=2,vacation_home_main_costs!$M$2,E594=3,vacation_home_main_costs!$M$3,E594=4,vacation_home_main_costs!$M$4,E594=5,vacation_home_main_costs!$M$5,E594=6,vacation_home_main_costs!$M$6)</f>
        <v>31100</v>
      </c>
      <c r="T594" s="33">
        <f t="shared" si="37"/>
        <v>-990.368</v>
      </c>
      <c r="U594" s="41" t="str">
        <f t="shared" si="4"/>
        <v>Prejuizo</v>
      </c>
    </row>
    <row r="595" ht="12.75" customHeight="1">
      <c r="A595" s="8">
        <v>2.0000008E7</v>
      </c>
      <c r="B595" s="30" t="s">
        <v>639</v>
      </c>
      <c r="C595" s="11">
        <v>138.0</v>
      </c>
      <c r="D595" s="11">
        <f t="shared" si="1"/>
        <v>110.4</v>
      </c>
      <c r="E595" s="24">
        <v>2.0</v>
      </c>
      <c r="F595" s="33">
        <f>Ocupacao_Calendario!B595*D595*31</f>
        <v>2087.664</v>
      </c>
      <c r="G595" s="33">
        <f>Ocupacao_Calendario!C595*D595*28</f>
        <v>2627.52</v>
      </c>
      <c r="H595" s="33">
        <f>Ocupacao_Calendario!D595*D595*31</f>
        <v>2669.472</v>
      </c>
      <c r="I595" s="33">
        <f>Ocupacao_Calendario!E595*D595*30</f>
        <v>2914.56</v>
      </c>
      <c r="J595" s="33">
        <f>Ocupacao_Calendario!F595*D595*31</f>
        <v>1334.736</v>
      </c>
      <c r="K595" s="33">
        <f>Ocupacao_Calendario!G595*D595*30</f>
        <v>2351.52</v>
      </c>
      <c r="L595" s="33">
        <f>Ocupacao_Calendario!H595*D595*31</f>
        <v>2772.144</v>
      </c>
      <c r="M595" s="33">
        <f>Ocupacao_Calendario!I595*D595*31</f>
        <v>3353.952</v>
      </c>
      <c r="N595" s="33">
        <f>Ocupacao_Calendario!J595*D595*30</f>
        <v>2450.88</v>
      </c>
      <c r="O595" s="33">
        <f>Ocupacao_Calendario!K595*D595*31</f>
        <v>3285.504</v>
      </c>
      <c r="P595" s="33">
        <f>Ocupacao_Calendario!L595*D595*31</f>
        <v>2566.8</v>
      </c>
      <c r="Q595" s="33">
        <f>Ocupacao_Calendario!M595*D595*31</f>
        <v>3285.504</v>
      </c>
      <c r="R595" s="33">
        <f t="shared" si="2"/>
        <v>31700.256</v>
      </c>
      <c r="S595" s="33">
        <f>IFS(E595=2,vacation_home_main_costs!$M$2,E595=3,vacation_home_main_costs!$M$3,E595=4,vacation_home_main_costs!$M$4,E595=5,vacation_home_main_costs!$M$5,E595=6,vacation_home_main_costs!$M$6)</f>
        <v>31100</v>
      </c>
      <c r="T595" s="33">
        <f t="shared" si="37"/>
        <v>600.256</v>
      </c>
      <c r="U595" s="41" t="str">
        <f t="shared" si="4"/>
        <v>Lucro</v>
      </c>
    </row>
    <row r="596" ht="12.75" customHeight="1">
      <c r="A596" s="8">
        <v>2.0000009E7</v>
      </c>
      <c r="B596" s="30" t="s">
        <v>640</v>
      </c>
      <c r="C596" s="11">
        <v>149.0</v>
      </c>
      <c r="D596" s="11">
        <f t="shared" si="1"/>
        <v>119.2</v>
      </c>
      <c r="E596" s="24">
        <v>5.0</v>
      </c>
      <c r="F596" s="33">
        <f>Ocupacao_Calendario!B596*D596*31</f>
        <v>3510.44</v>
      </c>
      <c r="G596" s="33">
        <f>Ocupacao_Calendario!C596*D596*28</f>
        <v>2803.584</v>
      </c>
      <c r="H596" s="33">
        <f>Ocupacao_Calendario!D596*D596*31</f>
        <v>3103.968</v>
      </c>
      <c r="I596" s="33">
        <f>Ocupacao_Calendario!E596*D596*30</f>
        <v>2503.2</v>
      </c>
      <c r="J596" s="33">
        <f>Ocupacao_Calendario!F596*D596*31</f>
        <v>2586.64</v>
      </c>
      <c r="K596" s="33">
        <f>Ocupacao_Calendario!G596*D596*30</f>
        <v>3432.96</v>
      </c>
      <c r="L596" s="33">
        <f>Ocupacao_Calendario!H596*D596*31</f>
        <v>3030.064</v>
      </c>
      <c r="M596" s="33">
        <f>Ocupacao_Calendario!I596*D596*31</f>
        <v>2845.304</v>
      </c>
      <c r="N596" s="33">
        <f>Ocupacao_Calendario!J596*D596*30</f>
        <v>3468.72</v>
      </c>
      <c r="O596" s="33">
        <f>Ocupacao_Calendario!K596*D596*31</f>
        <v>3177.872</v>
      </c>
      <c r="P596" s="33">
        <f>Ocupacao_Calendario!L596*D596*31</f>
        <v>2623.592</v>
      </c>
      <c r="Q596" s="33">
        <f>Ocupacao_Calendario!M596*D596*31</f>
        <v>3584.344</v>
      </c>
      <c r="R596" s="33">
        <f t="shared" si="2"/>
        <v>36670.688</v>
      </c>
      <c r="S596" s="33">
        <f>IFS(E596=2,vacation_home_main_costs!$M$2,E596=3,vacation_home_main_costs!$M$3,E596=4,vacation_home_main_costs!$M$4,E596=5,vacation_home_main_costs!$M$5,E596=6,vacation_home_main_costs!$M$6)</f>
        <v>45400</v>
      </c>
      <c r="T596" s="33">
        <f t="shared" si="37"/>
        <v>-8729.312</v>
      </c>
      <c r="U596" s="41" t="str">
        <f t="shared" si="4"/>
        <v>Prejuizo</v>
      </c>
    </row>
    <row r="597" ht="12.75" customHeight="1">
      <c r="A597" s="8">
        <v>2.000001E7</v>
      </c>
      <c r="B597" s="30" t="s">
        <v>641</v>
      </c>
      <c r="C597" s="11">
        <v>149.0</v>
      </c>
      <c r="D597" s="11">
        <f t="shared" si="1"/>
        <v>119.2</v>
      </c>
      <c r="E597" s="24">
        <v>4.0</v>
      </c>
      <c r="F597" s="33">
        <f>Ocupacao_Calendario!B597*D597*31</f>
        <v>2254.072</v>
      </c>
      <c r="G597" s="33">
        <f>Ocupacao_Calendario!C597*D597*28</f>
        <v>2603.328</v>
      </c>
      <c r="H597" s="33">
        <f>Ocupacao_Calendario!D597*D597*31</f>
        <v>2512.736</v>
      </c>
      <c r="I597" s="33">
        <f>Ocupacao_Calendario!E597*D597*30</f>
        <v>2217.12</v>
      </c>
      <c r="J597" s="33">
        <f>Ocupacao_Calendario!F597*D597*31</f>
        <v>1847.6</v>
      </c>
      <c r="K597" s="33">
        <f>Ocupacao_Calendario!G597*D597*30</f>
        <v>3468.72</v>
      </c>
      <c r="L597" s="33">
        <f>Ocupacao_Calendario!H597*D597*31</f>
        <v>3473.488</v>
      </c>
      <c r="M597" s="33">
        <f>Ocupacao_Calendario!I597*D597*31</f>
        <v>3621.296</v>
      </c>
      <c r="N597" s="33">
        <f>Ocupacao_Calendario!J597*D597*30</f>
        <v>3397.2</v>
      </c>
      <c r="O597" s="33">
        <f>Ocupacao_Calendario!K597*D597*31</f>
        <v>3067.016</v>
      </c>
      <c r="P597" s="33">
        <f>Ocupacao_Calendario!L597*D597*31</f>
        <v>2697.496</v>
      </c>
      <c r="Q597" s="33">
        <f>Ocupacao_Calendario!M597*D597*31</f>
        <v>3103.968</v>
      </c>
      <c r="R597" s="33">
        <f t="shared" si="2"/>
        <v>34264.04</v>
      </c>
      <c r="S597" s="33">
        <f>IFS(E597=2,vacation_home_main_costs!$M$2,E597=3,vacation_home_main_costs!$M$3,E597=4,vacation_home_main_costs!$M$4,E597=5,vacation_home_main_costs!$M$5,E597=6,vacation_home_main_costs!$M$6)</f>
        <v>40660</v>
      </c>
      <c r="T597" s="33">
        <f t="shared" si="37"/>
        <v>-6395.96</v>
      </c>
      <c r="U597" s="41" t="str">
        <f t="shared" si="4"/>
        <v>Prejuizo</v>
      </c>
    </row>
    <row r="598" ht="12.75" customHeight="1">
      <c r="A598" s="8">
        <v>2.0000011E7</v>
      </c>
      <c r="B598" s="30" t="s">
        <v>642</v>
      </c>
      <c r="C598" s="11">
        <v>299.0</v>
      </c>
      <c r="D598" s="11">
        <f t="shared" si="1"/>
        <v>239.2</v>
      </c>
      <c r="E598" s="24">
        <v>5.0</v>
      </c>
      <c r="F598" s="33">
        <f>Ocupacao_Calendario!B598*D598*31</f>
        <v>7192.744</v>
      </c>
      <c r="G598" s="33">
        <f>Ocupacao_Calendario!C598*D598*28</f>
        <v>5291.104</v>
      </c>
      <c r="H598" s="33">
        <f>Ocupacao_Calendario!D598*D598*31</f>
        <v>5783.856</v>
      </c>
      <c r="I598" s="33">
        <f>Ocupacao_Calendario!E598*D598*30</f>
        <v>5740.8</v>
      </c>
      <c r="J598" s="33">
        <f>Ocupacao_Calendario!F598*D598*31</f>
        <v>4152.512</v>
      </c>
      <c r="K598" s="33">
        <f>Ocupacao_Calendario!G598*D598*30</f>
        <v>7032.48</v>
      </c>
      <c r="L598" s="33">
        <f>Ocupacao_Calendario!H598*D598*31</f>
        <v>6080.464</v>
      </c>
      <c r="M598" s="33">
        <f>Ocupacao_Calendario!I598*D598*31</f>
        <v>6006.312</v>
      </c>
      <c r="N598" s="33">
        <f>Ocupacao_Calendario!J598*D598*30</f>
        <v>5669.04</v>
      </c>
      <c r="O598" s="33">
        <f>Ocupacao_Calendario!K598*D598*31</f>
        <v>6525.376</v>
      </c>
      <c r="P598" s="33">
        <f>Ocupacao_Calendario!L598*D598*31</f>
        <v>5858.008</v>
      </c>
      <c r="Q598" s="33">
        <f>Ocupacao_Calendario!M598*D598*31</f>
        <v>7192.744</v>
      </c>
      <c r="R598" s="33">
        <f t="shared" si="2"/>
        <v>72525.44</v>
      </c>
      <c r="S598" s="33">
        <f>IFS(E598=2,vacation_home_main_costs!$M$2,E598=3,vacation_home_main_costs!$M$3,E598=4,vacation_home_main_costs!$M$4,E598=5,vacation_home_main_costs!$M$5,E598=6,vacation_home_main_costs!$M$6)</f>
        <v>45400</v>
      </c>
      <c r="T598" s="33">
        <f t="shared" si="37"/>
        <v>27125.44</v>
      </c>
      <c r="U598" s="41" t="str">
        <f t="shared" si="4"/>
        <v>Lucro</v>
      </c>
    </row>
    <row r="599" ht="12.75" customHeight="1">
      <c r="A599" s="8">
        <v>2.0000013E7</v>
      </c>
      <c r="B599" s="30" t="s">
        <v>643</v>
      </c>
      <c r="C599" s="11">
        <v>149.0</v>
      </c>
      <c r="D599" s="11">
        <f t="shared" si="1"/>
        <v>119.2</v>
      </c>
      <c r="E599" s="24">
        <v>5.0</v>
      </c>
      <c r="F599" s="33">
        <f>Ocupacao_Calendario!B599*D599*31</f>
        <v>2882.256</v>
      </c>
      <c r="G599" s="33">
        <f>Ocupacao_Calendario!C599*D599*28</f>
        <v>2703.456</v>
      </c>
      <c r="H599" s="33">
        <f>Ocupacao_Calendario!D599*D599*31</f>
        <v>1588.936</v>
      </c>
      <c r="I599" s="33">
        <f>Ocupacao_Calendario!E599*D599*30</f>
        <v>2217.12</v>
      </c>
      <c r="J599" s="33">
        <f>Ocupacao_Calendario!F599*D599*31</f>
        <v>2512.736</v>
      </c>
      <c r="K599" s="33">
        <f>Ocupacao_Calendario!G599*D599*30</f>
        <v>2646.24</v>
      </c>
      <c r="L599" s="33">
        <f>Ocupacao_Calendario!H599*D599*31</f>
        <v>2771.4</v>
      </c>
      <c r="M599" s="33">
        <f>Ocupacao_Calendario!I599*D599*31</f>
        <v>3695.2</v>
      </c>
      <c r="N599" s="33">
        <f>Ocupacao_Calendario!J599*D599*30</f>
        <v>3576</v>
      </c>
      <c r="O599" s="33">
        <f>Ocupacao_Calendario!K599*D599*31</f>
        <v>3030.064</v>
      </c>
      <c r="P599" s="33">
        <f>Ocupacao_Calendario!L599*D599*31</f>
        <v>3325.68</v>
      </c>
      <c r="Q599" s="33">
        <f>Ocupacao_Calendario!M599*D599*31</f>
        <v>2882.256</v>
      </c>
      <c r="R599" s="33">
        <f t="shared" si="2"/>
        <v>33831.344</v>
      </c>
      <c r="S599" s="33">
        <f>IFS(E599=2,vacation_home_main_costs!$M$2,E599=3,vacation_home_main_costs!$M$3,E599=4,vacation_home_main_costs!$M$4,E599=5,vacation_home_main_costs!$M$5,E599=6,vacation_home_main_costs!$M$6)</f>
        <v>45400</v>
      </c>
      <c r="T599" s="33">
        <f t="shared" si="37"/>
        <v>-11568.656</v>
      </c>
      <c r="U599" s="41" t="str">
        <f t="shared" si="4"/>
        <v>Prejuizo</v>
      </c>
    </row>
    <row r="600" ht="12.75" customHeight="1">
      <c r="A600" s="8">
        <v>2.0000014E7</v>
      </c>
      <c r="B600" s="30" t="s">
        <v>644</v>
      </c>
      <c r="C600" s="11">
        <v>220.0</v>
      </c>
      <c r="D600" s="11">
        <f t="shared" si="1"/>
        <v>176</v>
      </c>
      <c r="E600" s="24">
        <v>5.0</v>
      </c>
      <c r="F600" s="33">
        <f>Ocupacao_Calendario!B600*D600*31</f>
        <v>3819.2</v>
      </c>
      <c r="G600" s="33">
        <f>Ocupacao_Calendario!C600*D600*28</f>
        <v>4139.52</v>
      </c>
      <c r="H600" s="33">
        <f>Ocupacao_Calendario!D600*D600*31</f>
        <v>3600.96</v>
      </c>
      <c r="I600" s="33">
        <f>Ocupacao_Calendario!E600*D600*30</f>
        <v>3643.2</v>
      </c>
      <c r="J600" s="33">
        <f>Ocupacao_Calendario!F600*D600*31</f>
        <v>4092</v>
      </c>
      <c r="K600" s="33">
        <f>Ocupacao_Calendario!G600*D600*30</f>
        <v>4012.8</v>
      </c>
      <c r="L600" s="33">
        <f>Ocupacao_Calendario!H600*D600*31</f>
        <v>3928.32</v>
      </c>
      <c r="M600" s="33">
        <f>Ocupacao_Calendario!I600*D600*31</f>
        <v>5456</v>
      </c>
      <c r="N600" s="33">
        <f>Ocupacao_Calendario!J600*D600*30</f>
        <v>4435.2</v>
      </c>
      <c r="O600" s="33">
        <f>Ocupacao_Calendario!K600*D600*31</f>
        <v>4801.28</v>
      </c>
      <c r="P600" s="33">
        <f>Ocupacao_Calendario!L600*D600*31</f>
        <v>3873.76</v>
      </c>
      <c r="Q600" s="33">
        <f>Ocupacao_Calendario!M600*D600*31</f>
        <v>4801.28</v>
      </c>
      <c r="R600" s="33">
        <f t="shared" si="2"/>
        <v>50603.52</v>
      </c>
      <c r="S600" s="33">
        <f>IFS(E600=2,vacation_home_main_costs!$M$2,E600=3,vacation_home_main_costs!$M$3,E600=4,vacation_home_main_costs!$M$4,E600=5,vacation_home_main_costs!$M$5,E600=6,vacation_home_main_costs!$M$6)</f>
        <v>45400</v>
      </c>
      <c r="T600" s="33">
        <f t="shared" si="37"/>
        <v>5203.52</v>
      </c>
      <c r="U600" s="41" t="str">
        <f t="shared" si="4"/>
        <v>Lucro</v>
      </c>
    </row>
    <row r="601" ht="12.75" customHeight="1">
      <c r="A601" s="8">
        <v>2.0000015E7</v>
      </c>
      <c r="B601" s="30" t="s">
        <v>645</v>
      </c>
      <c r="C601" s="11">
        <v>309.0</v>
      </c>
      <c r="D601" s="11">
        <f t="shared" si="1"/>
        <v>247.2</v>
      </c>
      <c r="E601" s="24">
        <v>6.0</v>
      </c>
      <c r="F601" s="33">
        <f>Ocupacao_Calendario!B601*D601*31</f>
        <v>6820.248</v>
      </c>
      <c r="G601" s="33">
        <f>Ocupacao_Calendario!C601*D601*28</f>
        <v>6437.088</v>
      </c>
      <c r="H601" s="33">
        <f>Ocupacao_Calendario!D601*D601*31</f>
        <v>4444.656</v>
      </c>
      <c r="I601" s="33">
        <f>Ocupacao_Calendario!E601*D601*30</f>
        <v>5042.88</v>
      </c>
      <c r="J601" s="33">
        <f>Ocupacao_Calendario!F601*D601*31</f>
        <v>6207.192</v>
      </c>
      <c r="K601" s="33">
        <f>Ocupacao_Calendario!G601*D601*30</f>
        <v>5710.32</v>
      </c>
      <c r="L601" s="33">
        <f>Ocupacao_Calendario!H601*D601*31</f>
        <v>5747.4</v>
      </c>
      <c r="M601" s="33">
        <f>Ocupacao_Calendario!I601*D601*31</f>
        <v>7586.568</v>
      </c>
      <c r="N601" s="33">
        <f>Ocupacao_Calendario!J601*D601*30</f>
        <v>6451.92</v>
      </c>
      <c r="O601" s="33">
        <f>Ocupacao_Calendario!K601*D601*31</f>
        <v>5440.872</v>
      </c>
      <c r="P601" s="33">
        <f>Ocupacao_Calendario!L601*D601*31</f>
        <v>6437.088</v>
      </c>
      <c r="Q601" s="33">
        <f>Ocupacao_Calendario!M601*D601*31</f>
        <v>5210.976</v>
      </c>
      <c r="R601" s="33">
        <f t="shared" si="2"/>
        <v>71537.208</v>
      </c>
      <c r="S601" s="33">
        <f>IFS(E601=2,vacation_home_main_costs!$M$2,E601=3,vacation_home_main_costs!$M$3,E601=4,vacation_home_main_costs!$M$4,E601=5,vacation_home_main_costs!$M$5,E601=6,vacation_home_main_costs!$M$6)</f>
        <v>51900</v>
      </c>
      <c r="T601" s="33">
        <f t="shared" si="37"/>
        <v>19637.208</v>
      </c>
      <c r="U601" s="41" t="str">
        <f t="shared" si="4"/>
        <v>Lucro</v>
      </c>
    </row>
    <row r="602" ht="12.75" customHeight="1">
      <c r="A602" s="8">
        <v>2.0000016E7</v>
      </c>
      <c r="B602" s="30" t="s">
        <v>646</v>
      </c>
      <c r="C602" s="11">
        <v>319.0</v>
      </c>
      <c r="D602" s="11">
        <f t="shared" si="1"/>
        <v>255.2</v>
      </c>
      <c r="E602" s="24">
        <v>6.0</v>
      </c>
      <c r="F602" s="33">
        <f>Ocupacao_Calendario!B602*D602*31</f>
        <v>7673.864</v>
      </c>
      <c r="G602" s="33">
        <f>Ocupacao_Calendario!C602*D602*28</f>
        <v>6431.04</v>
      </c>
      <c r="H602" s="33">
        <f>Ocupacao_Calendario!D602*D602*31</f>
        <v>3480.928</v>
      </c>
      <c r="I602" s="33">
        <f>Ocupacao_Calendario!E602*D602*30</f>
        <v>3674.88</v>
      </c>
      <c r="J602" s="33">
        <f>Ocupacao_Calendario!F602*D602*31</f>
        <v>4509.384</v>
      </c>
      <c r="K602" s="33">
        <f>Ocupacao_Calendario!G602*D602*30</f>
        <v>5971.68</v>
      </c>
      <c r="L602" s="33">
        <f>Ocupacao_Calendario!H602*D602*31</f>
        <v>7357.416</v>
      </c>
      <c r="M602" s="33">
        <f>Ocupacao_Calendario!I602*D602*31</f>
        <v>6487.184</v>
      </c>
      <c r="N602" s="33">
        <f>Ocupacao_Calendario!J602*D602*30</f>
        <v>6048.24</v>
      </c>
      <c r="O602" s="33">
        <f>Ocupacao_Calendario!K602*D602*31</f>
        <v>6961.856</v>
      </c>
      <c r="P602" s="33">
        <f>Ocupacao_Calendario!L602*D602*31</f>
        <v>7832.088</v>
      </c>
      <c r="Q602" s="33">
        <f>Ocupacao_Calendario!M602*D602*31</f>
        <v>7278.304</v>
      </c>
      <c r="R602" s="33">
        <f t="shared" si="2"/>
        <v>73706.864</v>
      </c>
      <c r="S602" s="33">
        <f>IFS(E602=2,vacation_home_main_costs!$M$2,E602=3,vacation_home_main_costs!$M$3,E602=4,vacation_home_main_costs!$M$4,E602=5,vacation_home_main_costs!$M$5,E602=6,vacation_home_main_costs!$M$6)</f>
        <v>51900</v>
      </c>
      <c r="T602" s="33">
        <f t="shared" si="37"/>
        <v>21806.864</v>
      </c>
      <c r="U602" s="41" t="str">
        <f t="shared" si="4"/>
        <v>Lucro</v>
      </c>
    </row>
    <row r="603" ht="12.75" customHeight="1">
      <c r="A603" s="8">
        <v>2.0000017E7</v>
      </c>
      <c r="B603" s="30" t="s">
        <v>647</v>
      </c>
      <c r="C603" s="11">
        <v>109.0</v>
      </c>
      <c r="D603" s="11">
        <f t="shared" si="1"/>
        <v>87.2</v>
      </c>
      <c r="E603" s="24">
        <v>4.0</v>
      </c>
      <c r="F603" s="33">
        <f>Ocupacao_Calendario!B603*D603*31</f>
        <v>1838.176</v>
      </c>
      <c r="G603" s="33">
        <f>Ocupacao_Calendario!C603*D603*28</f>
        <v>1709.12</v>
      </c>
      <c r="H603" s="33">
        <f>Ocupacao_Calendario!D603*D603*31</f>
        <v>2324.752</v>
      </c>
      <c r="I603" s="33">
        <f>Ocupacao_Calendario!E603*D603*30</f>
        <v>1857.36</v>
      </c>
      <c r="J603" s="33">
        <f>Ocupacao_Calendario!F603*D603*31</f>
        <v>1919.272</v>
      </c>
      <c r="K603" s="33">
        <f>Ocupacao_Calendario!G603*D603*30</f>
        <v>2223.6</v>
      </c>
      <c r="L603" s="33">
        <f>Ocupacao_Calendario!H603*D603*31</f>
        <v>1973.336</v>
      </c>
      <c r="M603" s="33">
        <f>Ocupacao_Calendario!I603*D603*31</f>
        <v>2595.072</v>
      </c>
      <c r="N603" s="33">
        <f>Ocupacao_Calendario!J603*D603*30</f>
        <v>2354.4</v>
      </c>
      <c r="O603" s="33">
        <f>Ocupacao_Calendario!K603*D603*31</f>
        <v>2324.752</v>
      </c>
      <c r="P603" s="33">
        <f>Ocupacao_Calendario!L603*D603*31</f>
        <v>2270.688</v>
      </c>
      <c r="Q603" s="33">
        <f>Ocupacao_Calendario!M603*D603*31</f>
        <v>2108.496</v>
      </c>
      <c r="R603" s="33">
        <f t="shared" si="2"/>
        <v>25499.024</v>
      </c>
      <c r="S603" s="33">
        <f>IFS(E603=2,vacation_home_main_costs!$M$2,E603=3,vacation_home_main_costs!$M$3,E603=4,vacation_home_main_costs!$M$4,E603=5,vacation_home_main_costs!$M$5,E603=6,vacation_home_main_costs!$M$6)</f>
        <v>40660</v>
      </c>
      <c r="T603" s="33">
        <f t="shared" si="37"/>
        <v>-15160.976</v>
      </c>
      <c r="U603" s="41" t="str">
        <f t="shared" si="4"/>
        <v>Prejuizo</v>
      </c>
    </row>
    <row r="604" ht="12.75" customHeight="1">
      <c r="A604" s="8">
        <v>2.0000018E7</v>
      </c>
      <c r="B604" s="30" t="s">
        <v>648</v>
      </c>
      <c r="C604" s="11">
        <v>119.0</v>
      </c>
      <c r="D604" s="11">
        <f t="shared" si="1"/>
        <v>95.2</v>
      </c>
      <c r="E604" s="24">
        <v>3.0</v>
      </c>
      <c r="F604" s="33">
        <f>Ocupacao_Calendario!B604*D604*31</f>
        <v>2390.472</v>
      </c>
      <c r="G604" s="33">
        <f>Ocupacao_Calendario!C604*D604*28</f>
        <v>1919.232</v>
      </c>
      <c r="H604" s="33">
        <f>Ocupacao_Calendario!D604*D604*31</f>
        <v>2006.816</v>
      </c>
      <c r="I604" s="33">
        <f>Ocupacao_Calendario!E604*D604*30</f>
        <v>1399.44</v>
      </c>
      <c r="J604" s="33">
        <f>Ocupacao_Calendario!F604*D604*31</f>
        <v>2272.424</v>
      </c>
      <c r="K604" s="33">
        <f>Ocupacao_Calendario!G604*D604*30</f>
        <v>2142</v>
      </c>
      <c r="L604" s="33">
        <f>Ocupacao_Calendario!H604*D604*31</f>
        <v>2390.472</v>
      </c>
      <c r="M604" s="33">
        <f>Ocupacao_Calendario!I604*D604*31</f>
        <v>2862.664</v>
      </c>
      <c r="N604" s="33">
        <f>Ocupacao_Calendario!J604*D604*30</f>
        <v>2684.64</v>
      </c>
      <c r="O604" s="33">
        <f>Ocupacao_Calendario!K604*D604*31</f>
        <v>2774.128</v>
      </c>
      <c r="P604" s="33">
        <f>Ocupacao_Calendario!L604*D604*31</f>
        <v>2508.52</v>
      </c>
      <c r="Q604" s="33">
        <f>Ocupacao_Calendario!M604*D604*31</f>
        <v>2390.472</v>
      </c>
      <c r="R604" s="33">
        <f t="shared" si="2"/>
        <v>27741.28</v>
      </c>
      <c r="S604" s="33">
        <f>IFS(E604=2,vacation_home_main_costs!$M$2,E604=3,vacation_home_main_costs!$M$3,E604=4,vacation_home_main_costs!$M$4,E604=5,vacation_home_main_costs!$M$5,E604=6,vacation_home_main_costs!$M$6)</f>
        <v>34800</v>
      </c>
      <c r="T604" s="33">
        <f t="shared" si="37"/>
        <v>-7058.72</v>
      </c>
      <c r="U604" s="41" t="str">
        <f t="shared" si="4"/>
        <v>Prejuizo</v>
      </c>
    </row>
    <row r="605" ht="12.75" customHeight="1">
      <c r="A605" s="8">
        <v>2.0000019E7</v>
      </c>
      <c r="B605" s="30" t="s">
        <v>649</v>
      </c>
      <c r="C605" s="11">
        <v>189.0</v>
      </c>
      <c r="D605" s="11">
        <f t="shared" si="1"/>
        <v>151.2</v>
      </c>
      <c r="E605" s="24">
        <v>5.0</v>
      </c>
      <c r="F605" s="33">
        <f>Ocupacao_Calendario!B605*D605*31</f>
        <v>3234.168</v>
      </c>
      <c r="G605" s="33">
        <f>Ocupacao_Calendario!C605*D605*28</f>
        <v>3683.232</v>
      </c>
      <c r="H605" s="33">
        <f>Ocupacao_Calendario!D605*D605*31</f>
        <v>2015.496</v>
      </c>
      <c r="I605" s="33">
        <f>Ocupacao_Calendario!E605*D605*30</f>
        <v>2404.08</v>
      </c>
      <c r="J605" s="33">
        <f>Ocupacao_Calendario!F605*D605*31</f>
        <v>3796.632</v>
      </c>
      <c r="K605" s="33">
        <f>Ocupacao_Calendario!G605*D605*30</f>
        <v>3129.84</v>
      </c>
      <c r="L605" s="33">
        <f>Ocupacao_Calendario!H605*D605*31</f>
        <v>4640.328</v>
      </c>
      <c r="M605" s="33">
        <f>Ocupacao_Calendario!I605*D605*31</f>
        <v>3187.296</v>
      </c>
      <c r="N605" s="33">
        <f>Ocupacao_Calendario!J605*D605*30</f>
        <v>4263.84</v>
      </c>
      <c r="O605" s="33">
        <f>Ocupacao_Calendario!K605*D605*31</f>
        <v>4265.352</v>
      </c>
      <c r="P605" s="33">
        <f>Ocupacao_Calendario!L605*D605*31</f>
        <v>3843.504</v>
      </c>
      <c r="Q605" s="33">
        <f>Ocupacao_Calendario!M605*D605*31</f>
        <v>3609.144</v>
      </c>
      <c r="R605" s="33">
        <f t="shared" si="2"/>
        <v>42072.912</v>
      </c>
      <c r="S605" s="33">
        <f>IFS(E605=2,vacation_home_main_costs!$M$2,E605=3,vacation_home_main_costs!$M$3,E605=4,vacation_home_main_costs!$M$4,E605=5,vacation_home_main_costs!$M$5,E605=6,vacation_home_main_costs!$M$6)</f>
        <v>45400</v>
      </c>
      <c r="T605" s="33">
        <f t="shared" si="37"/>
        <v>-3327.088</v>
      </c>
      <c r="U605" s="41" t="str">
        <f t="shared" si="4"/>
        <v>Prejuizo</v>
      </c>
    </row>
    <row r="606" ht="12.75" customHeight="1">
      <c r="A606" s="8">
        <v>2.000002E7</v>
      </c>
      <c r="B606" s="30" t="s">
        <v>650</v>
      </c>
      <c r="C606" s="11">
        <v>155.0</v>
      </c>
      <c r="D606" s="11">
        <f t="shared" si="1"/>
        <v>124</v>
      </c>
      <c r="E606" s="24">
        <v>4.0</v>
      </c>
      <c r="F606" s="33">
        <f>Ocupacao_Calendario!B606*D606*31</f>
        <v>3382.72</v>
      </c>
      <c r="G606" s="33">
        <f>Ocupacao_Calendario!C606*D606*28</f>
        <v>2604</v>
      </c>
      <c r="H606" s="33">
        <f>Ocupacao_Calendario!D606*D606*31</f>
        <v>2921.44</v>
      </c>
      <c r="I606" s="33">
        <f>Ocupacao_Calendario!E606*D606*30</f>
        <v>2566.8</v>
      </c>
      <c r="J606" s="33">
        <f>Ocupacao_Calendario!F606*D606*31</f>
        <v>2844.56</v>
      </c>
      <c r="K606" s="33">
        <f>Ocupacao_Calendario!G606*D606*30</f>
        <v>2864.4</v>
      </c>
      <c r="L606" s="33">
        <f>Ocupacao_Calendario!H606*D606*31</f>
        <v>3459.6</v>
      </c>
      <c r="M606" s="33">
        <f>Ocupacao_Calendario!I606*D606*31</f>
        <v>3690.24</v>
      </c>
      <c r="N606" s="33">
        <f>Ocupacao_Calendario!J606*D606*30</f>
        <v>2901.6</v>
      </c>
      <c r="O606" s="33">
        <f>Ocupacao_Calendario!K606*D606*31</f>
        <v>3498.04</v>
      </c>
      <c r="P606" s="33">
        <f>Ocupacao_Calendario!L606*D606*31</f>
        <v>3844</v>
      </c>
      <c r="Q606" s="33">
        <f>Ocupacao_Calendario!M606*D606*31</f>
        <v>3613.36</v>
      </c>
      <c r="R606" s="33">
        <f t="shared" si="2"/>
        <v>38190.76</v>
      </c>
      <c r="S606" s="33">
        <f>IFS(E606=2,vacation_home_main_costs!$M$2,E606=3,vacation_home_main_costs!$M$3,E606=4,vacation_home_main_costs!$M$4,E606=5,vacation_home_main_costs!$M$5,E606=6,vacation_home_main_costs!$M$6)</f>
        <v>40660</v>
      </c>
      <c r="T606" s="33">
        <f t="shared" si="37"/>
        <v>-2469.24</v>
      </c>
      <c r="U606" s="41" t="str">
        <f t="shared" si="4"/>
        <v>Prejuizo</v>
      </c>
    </row>
    <row r="607" ht="12.75" customHeight="1">
      <c r="A607" s="8">
        <v>2.0000021E7</v>
      </c>
      <c r="B607" s="30" t="s">
        <v>651</v>
      </c>
      <c r="C607" s="11">
        <v>159.0</v>
      </c>
      <c r="D607" s="11">
        <f t="shared" si="1"/>
        <v>127.2</v>
      </c>
      <c r="E607" s="24">
        <v>4.0</v>
      </c>
      <c r="F607" s="33">
        <f>Ocupacao_Calendario!B607*D607*31</f>
        <v>3233.424</v>
      </c>
      <c r="G607" s="33">
        <f>Ocupacao_Calendario!C607*D607*28</f>
        <v>3312.288</v>
      </c>
      <c r="H607" s="33">
        <f>Ocupacao_Calendario!D607*D607*31</f>
        <v>2089.896</v>
      </c>
      <c r="I607" s="33">
        <f>Ocupacao_Calendario!E607*D607*30</f>
        <v>2785.68</v>
      </c>
      <c r="J607" s="33">
        <f>Ocupacao_Calendario!F607*D607*31</f>
        <v>3312.288</v>
      </c>
      <c r="K607" s="33">
        <f>Ocupacao_Calendario!G607*D607*30</f>
        <v>3472.56</v>
      </c>
      <c r="L607" s="33">
        <f>Ocupacao_Calendario!H607*D607*31</f>
        <v>3193.992</v>
      </c>
      <c r="M607" s="33">
        <f>Ocupacao_Calendario!I607*D607*31</f>
        <v>2799.672</v>
      </c>
      <c r="N607" s="33">
        <f>Ocupacao_Calendario!J607*D607*30</f>
        <v>3472.56</v>
      </c>
      <c r="O607" s="33">
        <f>Ocupacao_Calendario!K607*D607*31</f>
        <v>3627.744</v>
      </c>
      <c r="P607" s="33">
        <f>Ocupacao_Calendario!L607*D607*31</f>
        <v>3036.264</v>
      </c>
      <c r="Q607" s="33">
        <f>Ocupacao_Calendario!M607*D607*31</f>
        <v>3706.608</v>
      </c>
      <c r="R607" s="33">
        <f t="shared" si="2"/>
        <v>38042.976</v>
      </c>
      <c r="S607" s="33">
        <f>IFS(E607=2,vacation_home_main_costs!$M$2,E607=3,vacation_home_main_costs!$M$3,E607=4,vacation_home_main_costs!$M$4,E607=5,vacation_home_main_costs!$M$5,E607=6,vacation_home_main_costs!$M$6)</f>
        <v>40660</v>
      </c>
      <c r="T607" s="33">
        <f t="shared" si="37"/>
        <v>-2617.024</v>
      </c>
      <c r="U607" s="41" t="str">
        <f t="shared" si="4"/>
        <v>Prejuizo</v>
      </c>
    </row>
    <row r="608" ht="12.75" customHeight="1">
      <c r="A608" s="8">
        <v>2.0000022E7</v>
      </c>
      <c r="B608" s="30" t="s">
        <v>652</v>
      </c>
      <c r="C608" s="11">
        <v>159.0</v>
      </c>
      <c r="D608" s="11">
        <f t="shared" si="1"/>
        <v>127.2</v>
      </c>
      <c r="E608" s="24">
        <v>4.0</v>
      </c>
      <c r="F608" s="33">
        <f>Ocupacao_Calendario!B608*D608*31</f>
        <v>3785.472</v>
      </c>
      <c r="G608" s="33">
        <f>Ocupacao_Calendario!C608*D608*28</f>
        <v>3205.44</v>
      </c>
      <c r="H608" s="33">
        <f>Ocupacao_Calendario!D608*D608*31</f>
        <v>3075.696</v>
      </c>
      <c r="I608" s="33">
        <f>Ocupacao_Calendario!E608*D608*30</f>
        <v>3358.08</v>
      </c>
      <c r="J608" s="33">
        <f>Ocupacao_Calendario!F608*D608*31</f>
        <v>1695.576</v>
      </c>
      <c r="K608" s="33">
        <f>Ocupacao_Calendario!G608*D608*30</f>
        <v>2594.88</v>
      </c>
      <c r="L608" s="33">
        <f>Ocupacao_Calendario!H608*D608*31</f>
        <v>3193.992</v>
      </c>
      <c r="M608" s="33">
        <f>Ocupacao_Calendario!I608*D608*31</f>
        <v>2799.672</v>
      </c>
      <c r="N608" s="33">
        <f>Ocupacao_Calendario!J608*D608*30</f>
        <v>3587.04</v>
      </c>
      <c r="O608" s="33">
        <f>Ocupacao_Calendario!K608*D608*31</f>
        <v>3154.56</v>
      </c>
      <c r="P608" s="33">
        <f>Ocupacao_Calendario!L608*D608*31</f>
        <v>2878.536</v>
      </c>
      <c r="Q608" s="33">
        <f>Ocupacao_Calendario!M608*D608*31</f>
        <v>2839.104</v>
      </c>
      <c r="R608" s="33">
        <f t="shared" si="2"/>
        <v>36168.048</v>
      </c>
      <c r="S608" s="33">
        <f>IFS(E608=2,vacation_home_main_costs!$M$2,E608=3,vacation_home_main_costs!$M$3,E608=4,vacation_home_main_costs!$M$4,E608=5,vacation_home_main_costs!$M$5,E608=6,vacation_home_main_costs!$M$6)</f>
        <v>40660</v>
      </c>
      <c r="T608" s="33">
        <f t="shared" si="37"/>
        <v>-4491.952</v>
      </c>
      <c r="U608" s="41" t="str">
        <f t="shared" si="4"/>
        <v>Prejuizo</v>
      </c>
    </row>
    <row r="609" ht="12.75" customHeight="1">
      <c r="A609" s="8">
        <v>2.0000023E7</v>
      </c>
      <c r="B609" s="30" t="s">
        <v>653</v>
      </c>
      <c r="C609" s="11">
        <v>150.0</v>
      </c>
      <c r="D609" s="11">
        <f t="shared" si="1"/>
        <v>120</v>
      </c>
      <c r="E609" s="24">
        <v>4.0</v>
      </c>
      <c r="F609" s="33">
        <f>Ocupacao_Calendario!B609*D609*31</f>
        <v>3273.6</v>
      </c>
      <c r="G609" s="33">
        <f>Ocupacao_Calendario!C609*D609*28</f>
        <v>2990.4</v>
      </c>
      <c r="H609" s="33">
        <f>Ocupacao_Calendario!D609*D609*31</f>
        <v>2641.2</v>
      </c>
      <c r="I609" s="33">
        <f>Ocupacao_Calendario!E609*D609*30</f>
        <v>2916</v>
      </c>
      <c r="J609" s="33">
        <f>Ocupacao_Calendario!F609*D609*31</f>
        <v>3013.2</v>
      </c>
      <c r="K609" s="33">
        <f>Ocupacao_Calendario!G609*D609*30</f>
        <v>3096</v>
      </c>
      <c r="L609" s="33">
        <f>Ocupacao_Calendario!H609*D609*31</f>
        <v>2715.6</v>
      </c>
      <c r="M609" s="33">
        <f>Ocupacao_Calendario!I609*D609*31</f>
        <v>2752.8</v>
      </c>
      <c r="N609" s="33">
        <f>Ocupacao_Calendario!J609*D609*30</f>
        <v>3456</v>
      </c>
      <c r="O609" s="33">
        <f>Ocupacao_Calendario!K609*D609*31</f>
        <v>3571.2</v>
      </c>
      <c r="P609" s="33">
        <f>Ocupacao_Calendario!L609*D609*31</f>
        <v>3013.2</v>
      </c>
      <c r="Q609" s="33">
        <f>Ocupacao_Calendario!M609*D609*31</f>
        <v>3162</v>
      </c>
      <c r="R609" s="33">
        <f t="shared" si="2"/>
        <v>36601.2</v>
      </c>
      <c r="S609" s="33">
        <f>IFS(E609=2,vacation_home_main_costs!$M$2,E609=3,vacation_home_main_costs!$M$3,E609=4,vacation_home_main_costs!$M$4,E609=5,vacation_home_main_costs!$M$5,E609=6,vacation_home_main_costs!$M$6)</f>
        <v>40660</v>
      </c>
      <c r="T609" s="33">
        <f t="shared" si="37"/>
        <v>-4058.8</v>
      </c>
      <c r="U609" s="41" t="str">
        <f t="shared" si="4"/>
        <v>Prejuizo</v>
      </c>
    </row>
    <row r="610" ht="12.75" customHeight="1">
      <c r="A610" s="8">
        <v>2.0000024E7</v>
      </c>
      <c r="B610" s="30" t="s">
        <v>654</v>
      </c>
      <c r="C610" s="11">
        <v>159.0</v>
      </c>
      <c r="D610" s="11">
        <f t="shared" si="1"/>
        <v>127.2</v>
      </c>
      <c r="E610" s="24">
        <v>4.0</v>
      </c>
      <c r="F610" s="33">
        <f>Ocupacao_Calendario!B610*D610*31</f>
        <v>3864.336</v>
      </c>
      <c r="G610" s="33">
        <f>Ocupacao_Calendario!C610*D610*28</f>
        <v>2884.896</v>
      </c>
      <c r="H610" s="33">
        <f>Ocupacao_Calendario!D610*D610*31</f>
        <v>1892.736</v>
      </c>
      <c r="I610" s="33">
        <f>Ocupacao_Calendario!E610*D610*30</f>
        <v>3052.8</v>
      </c>
      <c r="J610" s="33">
        <f>Ocupacao_Calendario!F610*D610*31</f>
        <v>1813.872</v>
      </c>
      <c r="K610" s="33">
        <f>Ocupacao_Calendario!G610*D610*30</f>
        <v>3548.88</v>
      </c>
      <c r="L610" s="33">
        <f>Ocupacao_Calendario!H610*D610*31</f>
        <v>3627.744</v>
      </c>
      <c r="M610" s="33">
        <f>Ocupacao_Calendario!I610*D610*31</f>
        <v>3272.856</v>
      </c>
      <c r="N610" s="33">
        <f>Ocupacao_Calendario!J610*D610*30</f>
        <v>3739.68</v>
      </c>
      <c r="O610" s="33">
        <f>Ocupacao_Calendario!K610*D610*31</f>
        <v>3548.88</v>
      </c>
      <c r="P610" s="33">
        <f>Ocupacao_Calendario!L610*D610*31</f>
        <v>2917.968</v>
      </c>
      <c r="Q610" s="33">
        <f>Ocupacao_Calendario!M610*D610*31</f>
        <v>2996.832</v>
      </c>
      <c r="R610" s="33">
        <f t="shared" si="2"/>
        <v>37161.48</v>
      </c>
      <c r="S610" s="33">
        <f>IFS(E610=2,vacation_home_main_costs!$M$2,E610=3,vacation_home_main_costs!$M$3,E610=4,vacation_home_main_costs!$M$4,E610=5,vacation_home_main_costs!$M$5,E610=6,vacation_home_main_costs!$M$6)</f>
        <v>40660</v>
      </c>
      <c r="T610" s="33">
        <f t="shared" si="37"/>
        <v>-3498.52</v>
      </c>
      <c r="U610" s="41" t="str">
        <f t="shared" si="4"/>
        <v>Prejuizo</v>
      </c>
    </row>
    <row r="611" ht="12.75" customHeight="1">
      <c r="A611" s="8">
        <v>2.0000025E7</v>
      </c>
      <c r="B611" s="30" t="s">
        <v>655</v>
      </c>
      <c r="C611" s="11">
        <v>189.0</v>
      </c>
      <c r="D611" s="11">
        <f t="shared" si="1"/>
        <v>151.2</v>
      </c>
      <c r="E611" s="24">
        <v>5.0</v>
      </c>
      <c r="F611" s="33">
        <f>Ocupacao_Calendario!B611*D611*31</f>
        <v>4359.096</v>
      </c>
      <c r="G611" s="33">
        <f>Ocupacao_Calendario!C611*D611*28</f>
        <v>3598.56</v>
      </c>
      <c r="H611" s="33">
        <f>Ocupacao_Calendario!D611*D611*31</f>
        <v>2343.6</v>
      </c>
      <c r="I611" s="33">
        <f>Ocupacao_Calendario!E611*D611*30</f>
        <v>2358.72</v>
      </c>
      <c r="J611" s="33">
        <f>Ocupacao_Calendario!F611*D611*31</f>
        <v>3140.424</v>
      </c>
      <c r="K611" s="33">
        <f>Ocupacao_Calendario!G611*D611*30</f>
        <v>3538.08</v>
      </c>
      <c r="L611" s="33">
        <f>Ocupacao_Calendario!H611*D611*31</f>
        <v>4452.84</v>
      </c>
      <c r="M611" s="33">
        <f>Ocupacao_Calendario!I611*D611*31</f>
        <v>4171.608</v>
      </c>
      <c r="N611" s="33">
        <f>Ocupacao_Calendario!J611*D611*30</f>
        <v>3900.96</v>
      </c>
      <c r="O611" s="33">
        <f>Ocupacao_Calendario!K611*D611*31</f>
        <v>4030.992</v>
      </c>
      <c r="P611" s="33">
        <f>Ocupacao_Calendario!L611*D611*31</f>
        <v>3327.912</v>
      </c>
      <c r="Q611" s="33">
        <f>Ocupacao_Calendario!M611*D611*31</f>
        <v>4077.864</v>
      </c>
      <c r="R611" s="33">
        <f t="shared" si="2"/>
        <v>43300.656</v>
      </c>
      <c r="S611" s="33">
        <f>IFS(E611=2,vacation_home_main_costs!$M$2,E611=3,vacation_home_main_costs!$M$3,E611=4,vacation_home_main_costs!$M$4,E611=5,vacation_home_main_costs!$M$5,E611=6,vacation_home_main_costs!$M$6)</f>
        <v>45400</v>
      </c>
      <c r="T611" s="33">
        <f t="shared" si="37"/>
        <v>-2099.344</v>
      </c>
      <c r="U611" s="41" t="str">
        <f t="shared" si="4"/>
        <v>Prejuizo</v>
      </c>
    </row>
    <row r="612" ht="12.75" customHeight="1">
      <c r="A612" s="8">
        <v>2.0000026E7</v>
      </c>
      <c r="B612" s="30" t="s">
        <v>656</v>
      </c>
      <c r="C612" s="11">
        <v>159.0</v>
      </c>
      <c r="D612" s="11">
        <f t="shared" si="1"/>
        <v>127.2</v>
      </c>
      <c r="E612" s="24">
        <v>4.0</v>
      </c>
      <c r="F612" s="33">
        <f>Ocupacao_Calendario!B612*D612*31</f>
        <v>2720.808</v>
      </c>
      <c r="G612" s="33">
        <f>Ocupacao_Calendario!C612*D612*28</f>
        <v>3383.52</v>
      </c>
      <c r="H612" s="33">
        <f>Ocupacao_Calendario!D612*D612*31</f>
        <v>2917.968</v>
      </c>
      <c r="I612" s="33">
        <f>Ocupacao_Calendario!E612*D612*30</f>
        <v>3090.96</v>
      </c>
      <c r="J612" s="33">
        <f>Ocupacao_Calendario!F612*D612*31</f>
        <v>3115.128</v>
      </c>
      <c r="K612" s="33">
        <f>Ocupacao_Calendario!G612*D612*30</f>
        <v>2633.04</v>
      </c>
      <c r="L612" s="33">
        <f>Ocupacao_Calendario!H612*D612*31</f>
        <v>2996.832</v>
      </c>
      <c r="M612" s="33">
        <f>Ocupacao_Calendario!I612*D612*31</f>
        <v>2760.24</v>
      </c>
      <c r="N612" s="33">
        <f>Ocupacao_Calendario!J612*D612*30</f>
        <v>3358.08</v>
      </c>
      <c r="O612" s="33">
        <f>Ocupacao_Calendario!K612*D612*31</f>
        <v>2799.672</v>
      </c>
      <c r="P612" s="33">
        <f>Ocupacao_Calendario!L612*D612*31</f>
        <v>3154.56</v>
      </c>
      <c r="Q612" s="33">
        <f>Ocupacao_Calendario!M612*D612*31</f>
        <v>3036.264</v>
      </c>
      <c r="R612" s="33">
        <f t="shared" si="2"/>
        <v>35967.072</v>
      </c>
      <c r="S612" s="33">
        <f>IFS(E612=2,vacation_home_main_costs!$M$2,E612=3,vacation_home_main_costs!$M$3,E612=4,vacation_home_main_costs!$M$4,E612=5,vacation_home_main_costs!$M$5,E612=6,vacation_home_main_costs!$M$6)</f>
        <v>40660</v>
      </c>
      <c r="T612" s="33">
        <f t="shared" si="37"/>
        <v>-4692.928</v>
      </c>
      <c r="U612" s="41" t="str">
        <f t="shared" si="4"/>
        <v>Prejuizo</v>
      </c>
    </row>
    <row r="613" ht="12.75" customHeight="1">
      <c r="A613" s="8">
        <v>2.0000027E7</v>
      </c>
      <c r="B613" s="30" t="s">
        <v>657</v>
      </c>
      <c r="C613" s="11">
        <v>129.0</v>
      </c>
      <c r="D613" s="11">
        <f t="shared" si="1"/>
        <v>103.2</v>
      </c>
      <c r="E613" s="24">
        <v>4.0</v>
      </c>
      <c r="F613" s="33">
        <f>Ocupacao_Calendario!B613*D613*31</f>
        <v>1951.512</v>
      </c>
      <c r="G613" s="33">
        <f>Ocupacao_Calendario!C613*D613*28</f>
        <v>1964.928</v>
      </c>
      <c r="H613" s="33">
        <f>Ocupacao_Calendario!D613*D613*31</f>
        <v>2015.496</v>
      </c>
      <c r="I613" s="33">
        <f>Ocupacao_Calendario!E613*D613*30</f>
        <v>1733.76</v>
      </c>
      <c r="J613" s="33">
        <f>Ocupacao_Calendario!F613*D613*31</f>
        <v>2559.36</v>
      </c>
      <c r="K613" s="33">
        <f>Ocupacao_Calendario!G613*D613*30</f>
        <v>2136.24</v>
      </c>
      <c r="L613" s="33">
        <f>Ocupacao_Calendario!H613*D613*31</f>
        <v>2239.44</v>
      </c>
      <c r="M613" s="33">
        <f>Ocupacao_Calendario!I613*D613*31</f>
        <v>3167.208</v>
      </c>
      <c r="N613" s="33">
        <f>Ocupacao_Calendario!J613*D613*30</f>
        <v>2538.72</v>
      </c>
      <c r="O613" s="33">
        <f>Ocupacao_Calendario!K613*D613*31</f>
        <v>2847.288</v>
      </c>
      <c r="P613" s="33">
        <f>Ocupacao_Calendario!L613*D613*31</f>
        <v>2975.256</v>
      </c>
      <c r="Q613" s="33">
        <f>Ocupacao_Calendario!M613*D613*31</f>
        <v>3039.24</v>
      </c>
      <c r="R613" s="33">
        <f t="shared" si="2"/>
        <v>29168.448</v>
      </c>
      <c r="S613" s="33">
        <f>IFS(E613=2,vacation_home_main_costs!$M$2,E613=3,vacation_home_main_costs!$M$3,E613=4,vacation_home_main_costs!$M$4,E613=5,vacation_home_main_costs!$M$5,E613=6,vacation_home_main_costs!$M$6)</f>
        <v>40660</v>
      </c>
      <c r="T613" s="33">
        <f t="shared" si="37"/>
        <v>-11491.552</v>
      </c>
      <c r="U613" s="41" t="str">
        <f t="shared" si="4"/>
        <v>Prejuizo</v>
      </c>
    </row>
    <row r="614" ht="12.75" customHeight="1">
      <c r="A614" s="8">
        <v>2.0000028E7</v>
      </c>
      <c r="B614" s="30" t="s">
        <v>658</v>
      </c>
      <c r="C614" s="11">
        <v>122.0</v>
      </c>
      <c r="D614" s="11">
        <f t="shared" si="1"/>
        <v>97.6</v>
      </c>
      <c r="E614" s="24">
        <v>3.0</v>
      </c>
      <c r="F614" s="33">
        <f>Ocupacao_Calendario!B614*D614*31</f>
        <v>2874.32</v>
      </c>
      <c r="G614" s="33">
        <f>Ocupacao_Calendario!C614*D614*28</f>
        <v>2350.208</v>
      </c>
      <c r="H614" s="33">
        <f>Ocupacao_Calendario!D614*D614*31</f>
        <v>2087.664</v>
      </c>
      <c r="I614" s="33">
        <f>Ocupacao_Calendario!E614*D614*30</f>
        <v>2108.16</v>
      </c>
      <c r="J614" s="33">
        <f>Ocupacao_Calendario!F614*D614*31</f>
        <v>2390.224</v>
      </c>
      <c r="K614" s="33">
        <f>Ocupacao_Calendario!G614*D614*30</f>
        <v>2313.12</v>
      </c>
      <c r="L614" s="33">
        <f>Ocupacao_Calendario!H614*D614*31</f>
        <v>2571.76</v>
      </c>
      <c r="M614" s="33">
        <f>Ocupacao_Calendario!I614*D614*31</f>
        <v>2995.344</v>
      </c>
      <c r="N614" s="33">
        <f>Ocupacao_Calendario!J614*D614*30</f>
        <v>2313.12</v>
      </c>
      <c r="O614" s="33">
        <f>Ocupacao_Calendario!K614*D614*31</f>
        <v>2783.552</v>
      </c>
      <c r="P614" s="33">
        <f>Ocupacao_Calendario!L614*D614*31</f>
        <v>2208.688</v>
      </c>
      <c r="Q614" s="33">
        <f>Ocupacao_Calendario!M614*D614*31</f>
        <v>2329.712</v>
      </c>
      <c r="R614" s="33">
        <f t="shared" si="2"/>
        <v>29325.872</v>
      </c>
      <c r="S614" s="33">
        <f>IFS(E614=2,vacation_home_main_costs!$M$2,E614=3,vacation_home_main_costs!$M$3,E614=4,vacation_home_main_costs!$M$4,E614=5,vacation_home_main_costs!$M$5,E614=6,vacation_home_main_costs!$M$6)</f>
        <v>34800</v>
      </c>
      <c r="T614" s="33">
        <f t="shared" si="37"/>
        <v>-5474.128</v>
      </c>
      <c r="U614" s="41" t="str">
        <f t="shared" si="4"/>
        <v>Prejuizo</v>
      </c>
    </row>
    <row r="615" ht="12.75" customHeight="1">
      <c r="A615" s="8">
        <v>2.0000029E7</v>
      </c>
      <c r="B615" s="30" t="s">
        <v>659</v>
      </c>
      <c r="C615" s="11">
        <v>133.0</v>
      </c>
      <c r="D615" s="11">
        <f t="shared" si="1"/>
        <v>106.4</v>
      </c>
      <c r="E615" s="24">
        <v>4.0</v>
      </c>
      <c r="F615" s="33">
        <f>Ocupacao_Calendario!B615*D615*31</f>
        <v>2638.72</v>
      </c>
      <c r="G615" s="33">
        <f>Ocupacao_Calendario!C615*D615*28</f>
        <v>2979.2</v>
      </c>
      <c r="H615" s="33">
        <f>Ocupacao_Calendario!D615*D615*31</f>
        <v>2539.768</v>
      </c>
      <c r="I615" s="33">
        <f>Ocupacao_Calendario!E615*D615*30</f>
        <v>1596</v>
      </c>
      <c r="J615" s="33">
        <f>Ocupacao_Calendario!F615*D615*31</f>
        <v>2605.736</v>
      </c>
      <c r="K615" s="33">
        <f>Ocupacao_Calendario!G615*D615*30</f>
        <v>2362.08</v>
      </c>
      <c r="L615" s="33">
        <f>Ocupacao_Calendario!H615*D615*31</f>
        <v>2671.704</v>
      </c>
      <c r="M615" s="33">
        <f>Ocupacao_Calendario!I615*D615*31</f>
        <v>3100.496</v>
      </c>
      <c r="N615" s="33">
        <f>Ocupacao_Calendario!J615*D615*30</f>
        <v>2968.56</v>
      </c>
      <c r="O615" s="33">
        <f>Ocupacao_Calendario!K615*D615*31</f>
        <v>2407.832</v>
      </c>
      <c r="P615" s="33">
        <f>Ocupacao_Calendario!L615*D615*31</f>
        <v>3001.544</v>
      </c>
      <c r="Q615" s="33">
        <f>Ocupacao_Calendario!M615*D615*31</f>
        <v>3265.416</v>
      </c>
      <c r="R615" s="33">
        <f t="shared" si="2"/>
        <v>32137.056</v>
      </c>
      <c r="S615" s="33">
        <f>IFS(E615=2,vacation_home_main_costs!$M$2,E615=3,vacation_home_main_costs!$M$3,E615=4,vacation_home_main_costs!$M$4,E615=5,vacation_home_main_costs!$M$5,E615=6,vacation_home_main_costs!$M$6)</f>
        <v>40660</v>
      </c>
      <c r="T615" s="33">
        <f t="shared" si="37"/>
        <v>-8522.944</v>
      </c>
      <c r="U615" s="41" t="str">
        <f t="shared" si="4"/>
        <v>Prejuizo</v>
      </c>
    </row>
    <row r="616" ht="12.75" customHeight="1">
      <c r="A616" s="8">
        <v>2.000003E7</v>
      </c>
      <c r="B616" s="30" t="s">
        <v>660</v>
      </c>
      <c r="C616" s="11">
        <v>122.0</v>
      </c>
      <c r="D616" s="11">
        <f t="shared" si="1"/>
        <v>97.6</v>
      </c>
      <c r="E616" s="24">
        <v>3.0</v>
      </c>
      <c r="F616" s="33">
        <f>Ocupacao_Calendario!B616*D616*31</f>
        <v>2148.176</v>
      </c>
      <c r="G616" s="33">
        <f>Ocupacao_Calendario!C616*D616*28</f>
        <v>2104.256</v>
      </c>
      <c r="H616" s="33">
        <f>Ocupacao_Calendario!D616*D616*31</f>
        <v>1543.056</v>
      </c>
      <c r="I616" s="33">
        <f>Ocupacao_Calendario!E616*D616*30</f>
        <v>2108.16</v>
      </c>
      <c r="J616" s="33">
        <f>Ocupacao_Calendario!F616*D616*31</f>
        <v>1724.592</v>
      </c>
      <c r="K616" s="33">
        <f>Ocupacao_Calendario!G616*D616*30</f>
        <v>2664.48</v>
      </c>
      <c r="L616" s="33">
        <f>Ocupacao_Calendario!H616*D616*31</f>
        <v>2480.992</v>
      </c>
      <c r="M616" s="33">
        <f>Ocupacao_Calendario!I616*D616*31</f>
        <v>2117.92</v>
      </c>
      <c r="N616" s="33">
        <f>Ocupacao_Calendario!J616*D616*30</f>
        <v>2723.04</v>
      </c>
      <c r="O616" s="33">
        <f>Ocupacao_Calendario!K616*D616*31</f>
        <v>2480.992</v>
      </c>
      <c r="P616" s="33">
        <f>Ocupacao_Calendario!L616*D616*31</f>
        <v>2359.968</v>
      </c>
      <c r="Q616" s="33">
        <f>Ocupacao_Calendario!M616*D616*31</f>
        <v>2692.784</v>
      </c>
      <c r="R616" s="33">
        <f t="shared" si="2"/>
        <v>27148.416</v>
      </c>
      <c r="S616" s="33">
        <f>IFS(E616=2,vacation_home_main_costs!$M$2,E616=3,vacation_home_main_costs!$M$3,E616=4,vacation_home_main_costs!$M$4,E616=5,vacation_home_main_costs!$M$5,E616=6,vacation_home_main_costs!$M$6)</f>
        <v>34800</v>
      </c>
      <c r="T616" s="33">
        <f t="shared" si="37"/>
        <v>-7651.584</v>
      </c>
      <c r="U616" s="41" t="str">
        <f t="shared" si="4"/>
        <v>Prejuizo</v>
      </c>
    </row>
    <row r="617" ht="12.75" customHeight="1">
      <c r="A617" s="8">
        <v>2.0000031E7</v>
      </c>
      <c r="B617" s="30" t="s">
        <v>661</v>
      </c>
      <c r="C617" s="11">
        <v>133.0</v>
      </c>
      <c r="D617" s="11">
        <f t="shared" si="1"/>
        <v>106.4</v>
      </c>
      <c r="E617" s="24">
        <v>4.0</v>
      </c>
      <c r="F617" s="33">
        <f>Ocupacao_Calendario!B617*D617*31</f>
        <v>2836.624</v>
      </c>
      <c r="G617" s="33">
        <f>Ocupacao_Calendario!C617*D617*28</f>
        <v>2472.736</v>
      </c>
      <c r="H617" s="33">
        <f>Ocupacao_Calendario!D617*D617*31</f>
        <v>2275.896</v>
      </c>
      <c r="I617" s="33">
        <f>Ocupacao_Calendario!E617*D617*30</f>
        <v>1787.52</v>
      </c>
      <c r="J617" s="33">
        <f>Ocupacao_Calendario!F617*D617*31</f>
        <v>2638.72</v>
      </c>
      <c r="K617" s="33">
        <f>Ocupacao_Calendario!G617*D617*30</f>
        <v>3032.4</v>
      </c>
      <c r="L617" s="33">
        <f>Ocupacao_Calendario!H617*D617*31</f>
        <v>2836.624</v>
      </c>
      <c r="M617" s="33">
        <f>Ocupacao_Calendario!I617*D617*31</f>
        <v>2902.592</v>
      </c>
      <c r="N617" s="33">
        <f>Ocupacao_Calendario!J617*D617*30</f>
        <v>2713.2</v>
      </c>
      <c r="O617" s="33">
        <f>Ocupacao_Calendario!K617*D617*31</f>
        <v>3100.496</v>
      </c>
      <c r="P617" s="33">
        <f>Ocupacao_Calendario!L617*D617*31</f>
        <v>2440.816</v>
      </c>
      <c r="Q617" s="33">
        <f>Ocupacao_Calendario!M617*D617*31</f>
        <v>3067.512</v>
      </c>
      <c r="R617" s="33">
        <f t="shared" si="2"/>
        <v>32105.136</v>
      </c>
      <c r="S617" s="33">
        <f>IFS(E617=2,vacation_home_main_costs!$M$2,E617=3,vacation_home_main_costs!$M$3,E617=4,vacation_home_main_costs!$M$4,E617=5,vacation_home_main_costs!$M$5,E617=6,vacation_home_main_costs!$M$6)</f>
        <v>40660</v>
      </c>
      <c r="T617" s="33">
        <f t="shared" si="37"/>
        <v>-8554.864</v>
      </c>
      <c r="U617" s="41" t="str">
        <f t="shared" si="4"/>
        <v>Prejuizo</v>
      </c>
    </row>
    <row r="618" ht="12.75" customHeight="1">
      <c r="A618" s="8">
        <v>2.0000032E7</v>
      </c>
      <c r="B618" s="30" t="s">
        <v>662</v>
      </c>
      <c r="C618" s="11">
        <v>189.0</v>
      </c>
      <c r="D618" s="11">
        <f t="shared" si="1"/>
        <v>151.2</v>
      </c>
      <c r="E618" s="24">
        <v>4.0</v>
      </c>
      <c r="F618" s="33">
        <f>Ocupacao_Calendario!B618*D618*31</f>
        <v>4452.84</v>
      </c>
      <c r="G618" s="33">
        <f>Ocupacao_Calendario!C618*D618*28</f>
        <v>3386.88</v>
      </c>
      <c r="H618" s="33">
        <f>Ocupacao_Calendario!D618*D618*31</f>
        <v>2156.112</v>
      </c>
      <c r="I618" s="33">
        <f>Ocupacao_Calendario!E618*D618*30</f>
        <v>3220.56</v>
      </c>
      <c r="J618" s="33">
        <f>Ocupacao_Calendario!F618*D618*31</f>
        <v>2906.064</v>
      </c>
      <c r="K618" s="33">
        <f>Ocupacao_Calendario!G618*D618*30</f>
        <v>4037.04</v>
      </c>
      <c r="L618" s="33">
        <f>Ocupacao_Calendario!H618*D618*31</f>
        <v>4124.736</v>
      </c>
      <c r="M618" s="33">
        <f>Ocupacao_Calendario!I618*D618*31</f>
        <v>3468.528</v>
      </c>
      <c r="N618" s="33">
        <f>Ocupacao_Calendario!J618*D618*30</f>
        <v>3356.64</v>
      </c>
      <c r="O618" s="33">
        <f>Ocupacao_Calendario!K618*D618*31</f>
        <v>4359.096</v>
      </c>
      <c r="P618" s="33">
        <f>Ocupacao_Calendario!L618*D618*31</f>
        <v>4687.2</v>
      </c>
      <c r="Q618" s="33">
        <f>Ocupacao_Calendario!M618*D618*31</f>
        <v>4546.584</v>
      </c>
      <c r="R618" s="33">
        <f t="shared" si="2"/>
        <v>44702.28</v>
      </c>
      <c r="S618" s="33">
        <f>IFS(E618=2,vacation_home_main_costs!$M$2,E618=3,vacation_home_main_costs!$M$3,E618=4,vacation_home_main_costs!$M$4,E618=5,vacation_home_main_costs!$M$5,E618=6,vacation_home_main_costs!$M$6)</f>
        <v>40660</v>
      </c>
      <c r="T618" s="33">
        <f t="shared" si="37"/>
        <v>4042.28</v>
      </c>
      <c r="U618" s="41" t="str">
        <f t="shared" si="4"/>
        <v>Lucro</v>
      </c>
    </row>
    <row r="619" ht="12.75" customHeight="1">
      <c r="A619" s="8">
        <v>2.0000033E7</v>
      </c>
      <c r="B619" s="30" t="s">
        <v>663</v>
      </c>
      <c r="C619" s="11">
        <v>189.0</v>
      </c>
      <c r="D619" s="11">
        <f t="shared" si="1"/>
        <v>151.2</v>
      </c>
      <c r="E619" s="24">
        <v>5.0</v>
      </c>
      <c r="F619" s="33">
        <f>Ocupacao_Calendario!B619*D619*31</f>
        <v>3281.04</v>
      </c>
      <c r="G619" s="33">
        <f>Ocupacao_Calendario!C619*D619*28</f>
        <v>4021.92</v>
      </c>
      <c r="H619" s="33">
        <f>Ocupacao_Calendario!D619*D619*31</f>
        <v>2999.808</v>
      </c>
      <c r="I619" s="33">
        <f>Ocupacao_Calendario!E619*D619*30</f>
        <v>3628.8</v>
      </c>
      <c r="J619" s="33">
        <f>Ocupacao_Calendario!F619*D619*31</f>
        <v>3421.656</v>
      </c>
      <c r="K619" s="33">
        <f>Ocupacao_Calendario!G619*D619*30</f>
        <v>3764.88</v>
      </c>
      <c r="L619" s="33">
        <f>Ocupacao_Calendario!H619*D619*31</f>
        <v>4687.2</v>
      </c>
      <c r="M619" s="33">
        <f>Ocupacao_Calendario!I619*D619*31</f>
        <v>3890.376</v>
      </c>
      <c r="N619" s="33">
        <f>Ocupacao_Calendario!J619*D619*30</f>
        <v>4354.56</v>
      </c>
      <c r="O619" s="33">
        <f>Ocupacao_Calendario!K619*D619*31</f>
        <v>3609.144</v>
      </c>
      <c r="P619" s="33">
        <f>Ocupacao_Calendario!L619*D619*31</f>
        <v>4171.608</v>
      </c>
      <c r="Q619" s="33">
        <f>Ocupacao_Calendario!M619*D619*31</f>
        <v>4265.352</v>
      </c>
      <c r="R619" s="33">
        <f t="shared" si="2"/>
        <v>46096.344</v>
      </c>
      <c r="S619" s="33">
        <f>IFS(E619=2,vacation_home_main_costs!$M$2,E619=3,vacation_home_main_costs!$M$3,E619=4,vacation_home_main_costs!$M$4,E619=5,vacation_home_main_costs!$M$5,E619=6,vacation_home_main_costs!$M$6)</f>
        <v>45400</v>
      </c>
      <c r="T619" s="33">
        <f t="shared" si="37"/>
        <v>696.344</v>
      </c>
      <c r="U619" s="41" t="str">
        <f t="shared" si="4"/>
        <v>Lucro</v>
      </c>
    </row>
    <row r="620" ht="12.75" customHeight="1">
      <c r="A620" s="8">
        <v>2.0000034E7</v>
      </c>
      <c r="B620" s="30" t="s">
        <v>664</v>
      </c>
      <c r="C620" s="11">
        <v>159.0</v>
      </c>
      <c r="D620" s="11">
        <f t="shared" si="1"/>
        <v>127.2</v>
      </c>
      <c r="E620" s="24">
        <v>4.0</v>
      </c>
      <c r="F620" s="33">
        <f>Ocupacao_Calendario!B620*D620*31</f>
        <v>3115.128</v>
      </c>
      <c r="G620" s="33">
        <f>Ocupacao_Calendario!C620*D620*28</f>
        <v>2956.128</v>
      </c>
      <c r="H620" s="33">
        <f>Ocupacao_Calendario!D620*D620*31</f>
        <v>1853.304</v>
      </c>
      <c r="I620" s="33">
        <f>Ocupacao_Calendario!E620*D620*30</f>
        <v>2556.72</v>
      </c>
      <c r="J620" s="33">
        <f>Ocupacao_Calendario!F620*D620*31</f>
        <v>2523.648</v>
      </c>
      <c r="K620" s="33">
        <f>Ocupacao_Calendario!G620*D620*30</f>
        <v>3052.8</v>
      </c>
      <c r="L620" s="33">
        <f>Ocupacao_Calendario!H620*D620*31</f>
        <v>2839.104</v>
      </c>
      <c r="M620" s="33">
        <f>Ocupacao_Calendario!I620*D620*31</f>
        <v>3627.744</v>
      </c>
      <c r="N620" s="33">
        <f>Ocupacao_Calendario!J620*D620*30</f>
        <v>3816</v>
      </c>
      <c r="O620" s="33">
        <f>Ocupacao_Calendario!K620*D620*31</f>
        <v>3272.856</v>
      </c>
      <c r="P620" s="33">
        <f>Ocupacao_Calendario!L620*D620*31</f>
        <v>3627.744</v>
      </c>
      <c r="Q620" s="33">
        <f>Ocupacao_Calendario!M620*D620*31</f>
        <v>3430.584</v>
      </c>
      <c r="R620" s="33">
        <f t="shared" si="2"/>
        <v>36671.76</v>
      </c>
      <c r="S620" s="33">
        <f>IFS(E620=2,vacation_home_main_costs!$M$2,E620=3,vacation_home_main_costs!$M$3,E620=4,vacation_home_main_costs!$M$4,E620=5,vacation_home_main_costs!$M$5,E620=6,vacation_home_main_costs!$M$6)</f>
        <v>40660</v>
      </c>
      <c r="T620" s="33">
        <f t="shared" si="37"/>
        <v>-3988.24</v>
      </c>
      <c r="U620" s="41" t="str">
        <f t="shared" si="4"/>
        <v>Prejuizo</v>
      </c>
    </row>
    <row r="621" ht="12.75" customHeight="1">
      <c r="A621" s="8">
        <v>2.0000035E7</v>
      </c>
      <c r="B621" s="30" t="s">
        <v>665</v>
      </c>
      <c r="C621" s="11">
        <v>109.0</v>
      </c>
      <c r="D621" s="11">
        <f t="shared" si="1"/>
        <v>87.2</v>
      </c>
      <c r="E621" s="24">
        <v>4.0</v>
      </c>
      <c r="F621" s="33">
        <f>Ocupacao_Calendario!B621*D621*31</f>
        <v>2432.88</v>
      </c>
      <c r="G621" s="33">
        <f>Ocupacao_Calendario!C621*D621*28</f>
        <v>1928.864</v>
      </c>
      <c r="H621" s="33">
        <f>Ocupacao_Calendario!D621*D621*31</f>
        <v>1757.08</v>
      </c>
      <c r="I621" s="33">
        <f>Ocupacao_Calendario!E621*D621*30</f>
        <v>1621.92</v>
      </c>
      <c r="J621" s="33">
        <f>Ocupacao_Calendario!F621*D621*31</f>
        <v>1513.792</v>
      </c>
      <c r="K621" s="33">
        <f>Ocupacao_Calendario!G621*D621*30</f>
        <v>1700.4</v>
      </c>
      <c r="L621" s="33">
        <f>Ocupacao_Calendario!H621*D621*31</f>
        <v>1919.272</v>
      </c>
      <c r="M621" s="33">
        <f>Ocupacao_Calendario!I621*D621*31</f>
        <v>2378.816</v>
      </c>
      <c r="N621" s="33">
        <f>Ocupacao_Calendario!J621*D621*30</f>
        <v>2537.52</v>
      </c>
      <c r="O621" s="33">
        <f>Ocupacao_Calendario!K621*D621*31</f>
        <v>2189.592</v>
      </c>
      <c r="P621" s="33">
        <f>Ocupacao_Calendario!L621*D621*31</f>
        <v>2351.784</v>
      </c>
      <c r="Q621" s="33">
        <f>Ocupacao_Calendario!M621*D621*31</f>
        <v>2162.56</v>
      </c>
      <c r="R621" s="33">
        <f t="shared" si="2"/>
        <v>24494.48</v>
      </c>
      <c r="S621" s="33">
        <f>IFS(E621=2,vacation_home_main_costs!$M$2,E621=3,vacation_home_main_costs!$M$3,E621=4,vacation_home_main_costs!$M$4,E621=5,vacation_home_main_costs!$M$5,E621=6,vacation_home_main_costs!$M$6)</f>
        <v>40660</v>
      </c>
      <c r="T621" s="33">
        <f t="shared" si="37"/>
        <v>-16165.52</v>
      </c>
      <c r="U621" s="41" t="str">
        <f t="shared" si="4"/>
        <v>Prejuizo</v>
      </c>
    </row>
    <row r="622" ht="12.75" customHeight="1">
      <c r="A622" s="8">
        <v>2.0000036E7</v>
      </c>
      <c r="B622" s="30" t="s">
        <v>666</v>
      </c>
      <c r="C622" s="11">
        <v>159.0</v>
      </c>
      <c r="D622" s="11">
        <f t="shared" si="1"/>
        <v>127.2</v>
      </c>
      <c r="E622" s="24">
        <v>4.0</v>
      </c>
      <c r="F622" s="33">
        <f>Ocupacao_Calendario!B622*D622*31</f>
        <v>2523.648</v>
      </c>
      <c r="G622" s="33">
        <f>Ocupacao_Calendario!C622*D622*28</f>
        <v>3419.136</v>
      </c>
      <c r="H622" s="33">
        <f>Ocupacao_Calendario!D622*D622*31</f>
        <v>3075.696</v>
      </c>
      <c r="I622" s="33">
        <f>Ocupacao_Calendario!E622*D622*30</f>
        <v>2709.36</v>
      </c>
      <c r="J622" s="33">
        <f>Ocupacao_Calendario!F622*D622*31</f>
        <v>2405.352</v>
      </c>
      <c r="K622" s="33">
        <f>Ocupacao_Calendario!G622*D622*30</f>
        <v>2556.72</v>
      </c>
      <c r="L622" s="33">
        <f>Ocupacao_Calendario!H622*D622*31</f>
        <v>3667.176</v>
      </c>
      <c r="M622" s="33">
        <f>Ocupacao_Calendario!I622*D622*31</f>
        <v>3864.336</v>
      </c>
      <c r="N622" s="33">
        <f>Ocupacao_Calendario!J622*D622*30</f>
        <v>3510.72</v>
      </c>
      <c r="O622" s="33">
        <f>Ocupacao_Calendario!K622*D622*31</f>
        <v>3193.992</v>
      </c>
      <c r="P622" s="33">
        <f>Ocupacao_Calendario!L622*D622*31</f>
        <v>3115.128</v>
      </c>
      <c r="Q622" s="33">
        <f>Ocupacao_Calendario!M622*D622*31</f>
        <v>3943.2</v>
      </c>
      <c r="R622" s="33">
        <f t="shared" si="2"/>
        <v>37984.464</v>
      </c>
      <c r="S622" s="33">
        <f>IFS(E622=2,vacation_home_main_costs!$M$2,E622=3,vacation_home_main_costs!$M$3,E622=4,vacation_home_main_costs!$M$4,E622=5,vacation_home_main_costs!$M$5,E622=6,vacation_home_main_costs!$M$6)</f>
        <v>40660</v>
      </c>
      <c r="T622" s="33">
        <f t="shared" si="37"/>
        <v>-2675.536</v>
      </c>
      <c r="U622" s="41" t="str">
        <f t="shared" si="4"/>
        <v>Prejuizo</v>
      </c>
    </row>
    <row r="623" ht="12.75" customHeight="1">
      <c r="A623" s="8">
        <v>2.0000037E7</v>
      </c>
      <c r="B623" s="30" t="s">
        <v>667</v>
      </c>
      <c r="C623" s="11">
        <v>109.0</v>
      </c>
      <c r="D623" s="11">
        <f t="shared" si="1"/>
        <v>87.2</v>
      </c>
      <c r="E623" s="24">
        <v>4.0</v>
      </c>
      <c r="F623" s="33">
        <f>Ocupacao_Calendario!B623*D623*31</f>
        <v>2189.592</v>
      </c>
      <c r="G623" s="33">
        <f>Ocupacao_Calendario!C623*D623*28</f>
        <v>2197.44</v>
      </c>
      <c r="H623" s="33">
        <f>Ocupacao_Calendario!D623*D623*31</f>
        <v>1297.536</v>
      </c>
      <c r="I623" s="33">
        <f>Ocupacao_Calendario!E623*D623*30</f>
        <v>1308</v>
      </c>
      <c r="J623" s="33">
        <f>Ocupacao_Calendario!F623*D623*31</f>
        <v>1405.664</v>
      </c>
      <c r="K623" s="33">
        <f>Ocupacao_Calendario!G623*D623*30</f>
        <v>2275.92</v>
      </c>
      <c r="L623" s="33">
        <f>Ocupacao_Calendario!H623*D623*31</f>
        <v>2081.464</v>
      </c>
      <c r="M623" s="33">
        <f>Ocupacao_Calendario!I623*D623*31</f>
        <v>1892.24</v>
      </c>
      <c r="N623" s="33">
        <f>Ocupacao_Calendario!J623*D623*30</f>
        <v>2092.8</v>
      </c>
      <c r="O623" s="33">
        <f>Ocupacao_Calendario!K623*D623*31</f>
        <v>2595.072</v>
      </c>
      <c r="P623" s="33">
        <f>Ocupacao_Calendario!L623*D623*31</f>
        <v>2486.944</v>
      </c>
      <c r="Q623" s="33">
        <f>Ocupacao_Calendario!M623*D623*31</f>
        <v>2270.688</v>
      </c>
      <c r="R623" s="33">
        <f t="shared" si="2"/>
        <v>24093.36</v>
      </c>
      <c r="S623" s="33">
        <f>IFS(E623=2,vacation_home_main_costs!$M$2,E623=3,vacation_home_main_costs!$M$3,E623=4,vacation_home_main_costs!$M$4,E623=5,vacation_home_main_costs!$M$5,E623=6,vacation_home_main_costs!$M$6)</f>
        <v>40660</v>
      </c>
      <c r="T623" s="33">
        <f t="shared" si="37"/>
        <v>-16566.64</v>
      </c>
      <c r="U623" s="41" t="str">
        <f t="shared" si="4"/>
        <v>Prejuizo</v>
      </c>
    </row>
    <row r="624" ht="12.75" customHeight="1">
      <c r="A624" s="8">
        <v>2.0000038E7</v>
      </c>
      <c r="B624" s="30" t="s">
        <v>668</v>
      </c>
      <c r="C624" s="11">
        <v>159.0</v>
      </c>
      <c r="D624" s="11">
        <f t="shared" si="1"/>
        <v>127.2</v>
      </c>
      <c r="E624" s="24">
        <v>4.0</v>
      </c>
      <c r="F624" s="33">
        <f>Ocupacao_Calendario!B624*D624*31</f>
        <v>2839.104</v>
      </c>
      <c r="G624" s="33">
        <f>Ocupacao_Calendario!C624*D624*28</f>
        <v>3027.36</v>
      </c>
      <c r="H624" s="33">
        <f>Ocupacao_Calendario!D624*D624*31</f>
        <v>3075.696</v>
      </c>
      <c r="I624" s="33">
        <f>Ocupacao_Calendario!E624*D624*30</f>
        <v>2098.8</v>
      </c>
      <c r="J624" s="33">
        <f>Ocupacao_Calendario!F624*D624*31</f>
        <v>1695.576</v>
      </c>
      <c r="K624" s="33">
        <f>Ocupacao_Calendario!G624*D624*30</f>
        <v>2823.84</v>
      </c>
      <c r="L624" s="33">
        <f>Ocupacao_Calendario!H624*D624*31</f>
        <v>3785.472</v>
      </c>
      <c r="M624" s="33">
        <f>Ocupacao_Calendario!I624*D624*31</f>
        <v>2917.968</v>
      </c>
      <c r="N624" s="33">
        <f>Ocupacao_Calendario!J624*D624*30</f>
        <v>2900.16</v>
      </c>
      <c r="O624" s="33">
        <f>Ocupacao_Calendario!K624*D624*31</f>
        <v>2799.672</v>
      </c>
      <c r="P624" s="33">
        <f>Ocupacao_Calendario!L624*D624*31</f>
        <v>3391.152</v>
      </c>
      <c r="Q624" s="33">
        <f>Ocupacao_Calendario!M624*D624*31</f>
        <v>3391.152</v>
      </c>
      <c r="R624" s="33">
        <f t="shared" si="2"/>
        <v>34745.952</v>
      </c>
      <c r="S624" s="33">
        <f>IFS(E624=2,vacation_home_main_costs!$M$2,E624=3,vacation_home_main_costs!$M$3,E624=4,vacation_home_main_costs!$M$4,E624=5,vacation_home_main_costs!$M$5,E624=6,vacation_home_main_costs!$M$6)</f>
        <v>40660</v>
      </c>
      <c r="T624" s="33">
        <f t="shared" si="37"/>
        <v>-5914.048</v>
      </c>
      <c r="U624" s="41" t="str">
        <f t="shared" si="4"/>
        <v>Prejuizo</v>
      </c>
    </row>
    <row r="625" ht="12.75" customHeight="1">
      <c r="A625" s="8">
        <v>2.0000039E7</v>
      </c>
      <c r="B625" s="30" t="s">
        <v>669</v>
      </c>
      <c r="C625" s="11">
        <v>289.0</v>
      </c>
      <c r="D625" s="11">
        <f t="shared" si="1"/>
        <v>231.2</v>
      </c>
      <c r="E625" s="24">
        <v>6.0</v>
      </c>
      <c r="F625" s="33">
        <f>Ocupacao_Calendario!B625*D625*31</f>
        <v>6378.808</v>
      </c>
      <c r="G625" s="33">
        <f>Ocupacao_Calendario!C625*D625*28</f>
        <v>5308.352</v>
      </c>
      <c r="H625" s="33">
        <f>Ocupacao_Calendario!D625*D625*31</f>
        <v>5232.056</v>
      </c>
      <c r="I625" s="33">
        <f>Ocupacao_Calendario!E625*D625*30</f>
        <v>3953.52</v>
      </c>
      <c r="J625" s="33">
        <f>Ocupacao_Calendario!F625*D625*31</f>
        <v>5160.384</v>
      </c>
      <c r="K625" s="33">
        <f>Ocupacao_Calendario!G625*D625*30</f>
        <v>5063.28</v>
      </c>
      <c r="L625" s="33">
        <f>Ocupacao_Calendario!H625*D625*31</f>
        <v>6235.464</v>
      </c>
      <c r="M625" s="33">
        <f>Ocupacao_Calendario!I625*D625*31</f>
        <v>5232.056</v>
      </c>
      <c r="N625" s="33">
        <f>Ocupacao_Calendario!J625*D625*30</f>
        <v>6589.2</v>
      </c>
      <c r="O625" s="33">
        <f>Ocupacao_Calendario!K625*D625*31</f>
        <v>7023.856</v>
      </c>
      <c r="P625" s="33">
        <f>Ocupacao_Calendario!L625*D625*31</f>
        <v>5160.384</v>
      </c>
      <c r="Q625" s="33">
        <f>Ocupacao_Calendario!M625*D625*31</f>
        <v>4873.696</v>
      </c>
      <c r="R625" s="33">
        <f t="shared" si="2"/>
        <v>66211.056</v>
      </c>
      <c r="S625" s="33">
        <f>IFS(E625=2,vacation_home_main_costs!$M$2,E625=3,vacation_home_main_costs!$M$3,E625=4,vacation_home_main_costs!$M$4,E625=5,vacation_home_main_costs!$M$5,E625=6,vacation_home_main_costs!$M$6)</f>
        <v>51900</v>
      </c>
      <c r="T625" s="33">
        <f t="shared" si="37"/>
        <v>14311.056</v>
      </c>
      <c r="U625" s="41" t="str">
        <f t="shared" si="4"/>
        <v>Lucro</v>
      </c>
    </row>
    <row r="626" ht="12.75" customHeight="1">
      <c r="A626" s="8">
        <v>2.000004E7</v>
      </c>
      <c r="B626" s="30" t="s">
        <v>670</v>
      </c>
      <c r="C626" s="11">
        <v>289.0</v>
      </c>
      <c r="D626" s="11">
        <f t="shared" si="1"/>
        <v>231.2</v>
      </c>
      <c r="E626" s="24">
        <v>6.0</v>
      </c>
      <c r="F626" s="33">
        <f>Ocupacao_Calendario!B626*D626*31</f>
        <v>5088.712</v>
      </c>
      <c r="G626" s="33">
        <f>Ocupacao_Calendario!C626*D626*28</f>
        <v>6149.92</v>
      </c>
      <c r="H626" s="33">
        <f>Ocupacao_Calendario!D626*D626*31</f>
        <v>3010.224</v>
      </c>
      <c r="I626" s="33">
        <f>Ocupacao_Calendario!E626*D626*30</f>
        <v>4508.4</v>
      </c>
      <c r="J626" s="33">
        <f>Ocupacao_Calendario!F626*D626*31</f>
        <v>4802.024</v>
      </c>
      <c r="K626" s="33">
        <f>Ocupacao_Calendario!G626*D626*30</f>
        <v>4785.84</v>
      </c>
      <c r="L626" s="33">
        <f>Ocupacao_Calendario!H626*D626*31</f>
        <v>6593.824</v>
      </c>
      <c r="M626" s="33">
        <f>Ocupacao_Calendario!I626*D626*31</f>
        <v>5160.384</v>
      </c>
      <c r="N626" s="33">
        <f>Ocupacao_Calendario!J626*D626*30</f>
        <v>6727.92</v>
      </c>
      <c r="O626" s="33">
        <f>Ocupacao_Calendario!K626*D626*31</f>
        <v>5232.056</v>
      </c>
      <c r="P626" s="33">
        <f>Ocupacao_Calendario!L626*D626*31</f>
        <v>5232.056</v>
      </c>
      <c r="Q626" s="33">
        <f>Ocupacao_Calendario!M626*D626*31</f>
        <v>6020.448</v>
      </c>
      <c r="R626" s="33">
        <f t="shared" si="2"/>
        <v>63311.808</v>
      </c>
      <c r="S626" s="33">
        <f>IFS(E626=2,vacation_home_main_costs!$M$2,E626=3,vacation_home_main_costs!$M$3,E626=4,vacation_home_main_costs!$M$4,E626=5,vacation_home_main_costs!$M$5,E626=6,vacation_home_main_costs!$M$6)</f>
        <v>51900</v>
      </c>
      <c r="T626" s="33">
        <f t="shared" si="37"/>
        <v>11411.808</v>
      </c>
      <c r="U626" s="41" t="str">
        <f t="shared" si="4"/>
        <v>Lucro</v>
      </c>
    </row>
    <row r="627" ht="12.75" customHeight="1">
      <c r="A627" s="8">
        <v>2.0000041E7</v>
      </c>
      <c r="B627" s="30" t="s">
        <v>671</v>
      </c>
      <c r="C627" s="11">
        <v>150.0</v>
      </c>
      <c r="D627" s="11">
        <f t="shared" si="1"/>
        <v>120</v>
      </c>
      <c r="E627" s="24">
        <v>4.0</v>
      </c>
      <c r="F627" s="33">
        <f>Ocupacao_Calendario!B627*D627*31</f>
        <v>2976</v>
      </c>
      <c r="G627" s="33">
        <f>Ocupacao_Calendario!C627*D627*28</f>
        <v>3360</v>
      </c>
      <c r="H627" s="33">
        <f>Ocupacao_Calendario!D627*D627*31</f>
        <v>1636.8</v>
      </c>
      <c r="I627" s="33">
        <f>Ocupacao_Calendario!E627*D627*30</f>
        <v>1944</v>
      </c>
      <c r="J627" s="33">
        <f>Ocupacao_Calendario!F627*D627*31</f>
        <v>3013.2</v>
      </c>
      <c r="K627" s="33">
        <f>Ocupacao_Calendario!G627*D627*30</f>
        <v>3240</v>
      </c>
      <c r="L627" s="33">
        <f>Ocupacao_Calendario!H627*D627*31</f>
        <v>2901.6</v>
      </c>
      <c r="M627" s="33">
        <f>Ocupacao_Calendario!I627*D627*31</f>
        <v>3124.8</v>
      </c>
      <c r="N627" s="33">
        <f>Ocupacao_Calendario!J627*D627*30</f>
        <v>2844</v>
      </c>
      <c r="O627" s="33">
        <f>Ocupacao_Calendario!K627*D627*31</f>
        <v>2752.8</v>
      </c>
      <c r="P627" s="33">
        <f>Ocupacao_Calendario!L627*D627*31</f>
        <v>2938.8</v>
      </c>
      <c r="Q627" s="33">
        <f>Ocupacao_Calendario!M627*D627*31</f>
        <v>3534</v>
      </c>
      <c r="R627" s="33">
        <f t="shared" si="2"/>
        <v>34266</v>
      </c>
      <c r="S627" s="33">
        <f>IFS(E627=2,vacation_home_main_costs!$M$2,E627=3,vacation_home_main_costs!$M$3,E627=4,vacation_home_main_costs!$M$4,E627=5,vacation_home_main_costs!$M$5,E627=6,vacation_home_main_costs!$M$6)</f>
        <v>40660</v>
      </c>
      <c r="T627" s="33">
        <f t="shared" si="37"/>
        <v>-6394</v>
      </c>
      <c r="U627" s="41" t="str">
        <f t="shared" si="4"/>
        <v>Prejuizo</v>
      </c>
    </row>
    <row r="628" ht="12.75" customHeight="1">
      <c r="A628" s="8">
        <v>2.0000042E7</v>
      </c>
      <c r="B628" s="30" t="s">
        <v>672</v>
      </c>
      <c r="C628" s="11">
        <v>155.0</v>
      </c>
      <c r="D628" s="11">
        <f t="shared" si="1"/>
        <v>124</v>
      </c>
      <c r="E628" s="24">
        <v>4.0</v>
      </c>
      <c r="F628" s="33">
        <f>Ocupacao_Calendario!B628*D628*31</f>
        <v>2690.8</v>
      </c>
      <c r="G628" s="33">
        <f>Ocupacao_Calendario!C628*D628*28</f>
        <v>3159.52</v>
      </c>
      <c r="H628" s="33">
        <f>Ocupacao_Calendario!D628*D628*31</f>
        <v>1845.12</v>
      </c>
      <c r="I628" s="33">
        <f>Ocupacao_Calendario!E628*D628*30</f>
        <v>3348</v>
      </c>
      <c r="J628" s="33">
        <f>Ocupacao_Calendario!F628*D628*31</f>
        <v>1499.16</v>
      </c>
      <c r="K628" s="33">
        <f>Ocupacao_Calendario!G628*D628*30</f>
        <v>3720</v>
      </c>
      <c r="L628" s="33">
        <f>Ocupacao_Calendario!H628*D628*31</f>
        <v>3574.92</v>
      </c>
      <c r="M628" s="33">
        <f>Ocupacao_Calendario!I628*D628*31</f>
        <v>3421.16</v>
      </c>
      <c r="N628" s="33">
        <f>Ocupacao_Calendario!J628*D628*30</f>
        <v>3534</v>
      </c>
      <c r="O628" s="33">
        <f>Ocupacao_Calendario!K628*D628*31</f>
        <v>3728.68</v>
      </c>
      <c r="P628" s="33">
        <f>Ocupacao_Calendario!L628*D628*31</f>
        <v>3536.48</v>
      </c>
      <c r="Q628" s="33">
        <f>Ocupacao_Calendario!M628*D628*31</f>
        <v>3459.6</v>
      </c>
      <c r="R628" s="33">
        <f t="shared" si="2"/>
        <v>37517.44</v>
      </c>
      <c r="S628" s="33">
        <f>IFS(E628=2,vacation_home_main_costs!$M$2,E628=3,vacation_home_main_costs!$M$3,E628=4,vacation_home_main_costs!$M$4,E628=5,vacation_home_main_costs!$M$5,E628=6,vacation_home_main_costs!$M$6)</f>
        <v>40660</v>
      </c>
      <c r="T628" s="33">
        <f t="shared" si="37"/>
        <v>-3142.56</v>
      </c>
      <c r="U628" s="41" t="str">
        <f t="shared" si="4"/>
        <v>Prejuizo</v>
      </c>
    </row>
    <row r="629" ht="12.75" customHeight="1">
      <c r="A629" s="8">
        <v>2.0000043E7</v>
      </c>
      <c r="B629" s="30" t="s">
        <v>673</v>
      </c>
      <c r="C629" s="11">
        <v>122.0</v>
      </c>
      <c r="D629" s="11">
        <f t="shared" si="1"/>
        <v>97.6</v>
      </c>
      <c r="E629" s="24">
        <v>3.0</v>
      </c>
      <c r="F629" s="33">
        <f>Ocupacao_Calendario!B629*D629*31</f>
        <v>2541.504</v>
      </c>
      <c r="G629" s="33">
        <f>Ocupacao_Calendario!C629*D629*28</f>
        <v>2377.536</v>
      </c>
      <c r="H629" s="33">
        <f>Ocupacao_Calendario!D629*D629*31</f>
        <v>1512.8</v>
      </c>
      <c r="I629" s="33">
        <f>Ocupacao_Calendario!E629*D629*30</f>
        <v>2605.92</v>
      </c>
      <c r="J629" s="33">
        <f>Ocupacao_Calendario!F629*D629*31</f>
        <v>1301.008</v>
      </c>
      <c r="K629" s="33">
        <f>Ocupacao_Calendario!G629*D629*30</f>
        <v>2576.64</v>
      </c>
      <c r="L629" s="33">
        <f>Ocupacao_Calendario!H629*D629*31</f>
        <v>2632.272</v>
      </c>
      <c r="M629" s="33">
        <f>Ocupacao_Calendario!I629*D629*31</f>
        <v>2541.504</v>
      </c>
      <c r="N629" s="33">
        <f>Ocupacao_Calendario!J629*D629*30</f>
        <v>2459.52</v>
      </c>
      <c r="O629" s="33">
        <f>Ocupacao_Calendario!K629*D629*31</f>
        <v>2632.272</v>
      </c>
      <c r="P629" s="33">
        <f>Ocupacao_Calendario!L629*D629*31</f>
        <v>3025.6</v>
      </c>
      <c r="Q629" s="33">
        <f>Ocupacao_Calendario!M629*D629*31</f>
        <v>2359.968</v>
      </c>
      <c r="R629" s="33">
        <f t="shared" si="2"/>
        <v>28566.544</v>
      </c>
      <c r="S629" s="33">
        <f>IFS(E629=2,vacation_home_main_costs!$M$2,E629=3,vacation_home_main_costs!$M$3,E629=4,vacation_home_main_costs!$M$4,E629=5,vacation_home_main_costs!$M$5,E629=6,vacation_home_main_costs!$M$6)</f>
        <v>34800</v>
      </c>
      <c r="T629" s="33">
        <f t="shared" si="37"/>
        <v>-6233.456</v>
      </c>
      <c r="U629" s="41" t="str">
        <f t="shared" si="4"/>
        <v>Prejuizo</v>
      </c>
    </row>
    <row r="630" ht="12.75" customHeight="1">
      <c r="A630" s="8">
        <v>2.0000044E7</v>
      </c>
      <c r="B630" s="30" t="s">
        <v>674</v>
      </c>
      <c r="C630" s="11">
        <v>133.0</v>
      </c>
      <c r="D630" s="11">
        <f t="shared" si="1"/>
        <v>106.4</v>
      </c>
      <c r="E630" s="24">
        <v>4.0</v>
      </c>
      <c r="F630" s="33">
        <f>Ocupacao_Calendario!B630*D630*31</f>
        <v>3034.528</v>
      </c>
      <c r="G630" s="33">
        <f>Ocupacao_Calendario!C630*D630*28</f>
        <v>2264.192</v>
      </c>
      <c r="H630" s="33">
        <f>Ocupacao_Calendario!D630*D630*31</f>
        <v>1682.184</v>
      </c>
      <c r="I630" s="33">
        <f>Ocupacao_Calendario!E630*D630*30</f>
        <v>1627.92</v>
      </c>
      <c r="J630" s="33">
        <f>Ocupacao_Calendario!F630*D630*31</f>
        <v>1484.28</v>
      </c>
      <c r="K630" s="33">
        <f>Ocupacao_Calendario!G630*D630*30</f>
        <v>3064.32</v>
      </c>
      <c r="L630" s="33">
        <f>Ocupacao_Calendario!H630*D630*31</f>
        <v>3166.464</v>
      </c>
      <c r="M630" s="33">
        <f>Ocupacao_Calendario!I630*D630*31</f>
        <v>2737.672</v>
      </c>
      <c r="N630" s="33">
        <f>Ocupacao_Calendario!J630*D630*30</f>
        <v>2840.88</v>
      </c>
      <c r="O630" s="33">
        <f>Ocupacao_Calendario!K630*D630*31</f>
        <v>2638.72</v>
      </c>
      <c r="P630" s="33">
        <f>Ocupacao_Calendario!L630*D630*31</f>
        <v>2935.576</v>
      </c>
      <c r="Q630" s="33">
        <f>Ocupacao_Calendario!M630*D630*31</f>
        <v>2902.592</v>
      </c>
      <c r="R630" s="33">
        <f t="shared" si="2"/>
        <v>30379.328</v>
      </c>
      <c r="S630" s="33">
        <f>IFS(E630=2,vacation_home_main_costs!$M$2,E630=3,vacation_home_main_costs!$M$3,E630=4,vacation_home_main_costs!$M$4,E630=5,vacation_home_main_costs!$M$5,E630=6,vacation_home_main_costs!$M$6)</f>
        <v>40660</v>
      </c>
      <c r="T630" s="33">
        <f t="shared" si="37"/>
        <v>-10280.672</v>
      </c>
      <c r="U630" s="41" t="str">
        <f t="shared" si="4"/>
        <v>Prejuizo</v>
      </c>
    </row>
    <row r="631" ht="12.75" customHeight="1">
      <c r="A631" s="8">
        <v>2.0000045E7</v>
      </c>
      <c r="B631" s="30" t="s">
        <v>675</v>
      </c>
      <c r="C631" s="11">
        <v>122.0</v>
      </c>
      <c r="D631" s="11">
        <f t="shared" si="1"/>
        <v>97.6</v>
      </c>
      <c r="E631" s="24">
        <v>3.0</v>
      </c>
      <c r="F631" s="33">
        <f>Ocupacao_Calendario!B631*D631*31</f>
        <v>2390.224</v>
      </c>
      <c r="G631" s="33">
        <f>Ocupacao_Calendario!C631*D631*28</f>
        <v>2732.8</v>
      </c>
      <c r="H631" s="33">
        <f>Ocupacao_Calendario!D631*D631*31</f>
        <v>1875.872</v>
      </c>
      <c r="I631" s="33">
        <f>Ocupacao_Calendario!E631*D631*30</f>
        <v>2664.48</v>
      </c>
      <c r="J631" s="33">
        <f>Ocupacao_Calendario!F631*D631*31</f>
        <v>1179.984</v>
      </c>
      <c r="K631" s="33">
        <f>Ocupacao_Calendario!G631*D631*30</f>
        <v>2898.72</v>
      </c>
      <c r="L631" s="33">
        <f>Ocupacao_Calendario!H631*D631*31</f>
        <v>2238.944</v>
      </c>
      <c r="M631" s="33">
        <f>Ocupacao_Calendario!I631*D631*31</f>
        <v>2813.808</v>
      </c>
      <c r="N631" s="33">
        <f>Ocupacao_Calendario!J631*D631*30</f>
        <v>2781.6</v>
      </c>
      <c r="O631" s="33">
        <f>Ocupacao_Calendario!K631*D631*31</f>
        <v>2874.32</v>
      </c>
      <c r="P631" s="33">
        <f>Ocupacao_Calendario!L631*D631*31</f>
        <v>2511.248</v>
      </c>
      <c r="Q631" s="33">
        <f>Ocupacao_Calendario!M631*D631*31</f>
        <v>2904.576</v>
      </c>
      <c r="R631" s="33">
        <f t="shared" si="2"/>
        <v>29866.576</v>
      </c>
      <c r="S631" s="33">
        <f>IFS(E631=2,vacation_home_main_costs!$M$2,E631=3,vacation_home_main_costs!$M$3,E631=4,vacation_home_main_costs!$M$4,E631=5,vacation_home_main_costs!$M$5,E631=6,vacation_home_main_costs!$M$6)</f>
        <v>34800</v>
      </c>
      <c r="T631" s="33">
        <f t="shared" si="37"/>
        <v>-4933.424</v>
      </c>
      <c r="U631" s="41" t="str">
        <f t="shared" si="4"/>
        <v>Prejuizo</v>
      </c>
    </row>
    <row r="632" ht="12.75" customHeight="1">
      <c r="A632" s="8">
        <v>2.0000046E7</v>
      </c>
      <c r="B632" s="30" t="s">
        <v>676</v>
      </c>
      <c r="C632" s="11">
        <v>444.0</v>
      </c>
      <c r="D632" s="11">
        <f t="shared" si="1"/>
        <v>355.2</v>
      </c>
      <c r="E632" s="24">
        <v>9.0</v>
      </c>
      <c r="F632" s="33">
        <f>Ocupacao_Calendario!B632*D632*31</f>
        <v>7047.168</v>
      </c>
      <c r="G632" s="33">
        <f>Ocupacao_Calendario!C632*D632*28</f>
        <v>9448.32</v>
      </c>
      <c r="H632" s="33">
        <f>Ocupacao_Calendario!D632*D632*31</f>
        <v>5395.488</v>
      </c>
      <c r="I632" s="33">
        <f>Ocupacao_Calendario!E632*D632*30</f>
        <v>8098.56</v>
      </c>
      <c r="J632" s="33">
        <f>Ocupacao_Calendario!F632*D632*31</f>
        <v>5725.824</v>
      </c>
      <c r="K632" s="33">
        <f>Ocupacao_Calendario!G632*D632*30</f>
        <v>7032.96</v>
      </c>
      <c r="L632" s="33">
        <f>Ocupacao_Calendario!H632*D632*31</f>
        <v>8588.736</v>
      </c>
      <c r="M632" s="33">
        <f>Ocupacao_Calendario!I632*D632*31</f>
        <v>9910.08</v>
      </c>
      <c r="N632" s="33">
        <f>Ocupacao_Calendario!J632*D632*30</f>
        <v>10123.2</v>
      </c>
      <c r="O632" s="33">
        <f>Ocupacao_Calendario!K632*D632*31</f>
        <v>9689.856</v>
      </c>
      <c r="P632" s="33">
        <f>Ocupacao_Calendario!L632*D632*31</f>
        <v>8478.624</v>
      </c>
      <c r="Q632" s="33">
        <f>Ocupacao_Calendario!M632*D632*31</f>
        <v>8478.624</v>
      </c>
      <c r="R632" s="33">
        <f t="shared" si="2"/>
        <v>98017.44</v>
      </c>
      <c r="S632" s="37" t="str">
        <f>IFS(E632=2,vacation_home_main_costs!$M$2,E632=3,vacation_home_main_costs!$M$3,E632=4,vacation_home_main_costs!$M$4,E632=5,vacation_home_main_costs!$M$5,E632=6,vacation_home_main_costs!$M$6)</f>
        <v>#N/A</v>
      </c>
      <c r="T632" s="38" t="s">
        <v>55</v>
      </c>
      <c r="U632" s="41" t="str">
        <f t="shared" si="4"/>
        <v>Lucro</v>
      </c>
    </row>
    <row r="633" ht="12.75" customHeight="1">
      <c r="A633" s="8">
        <v>2.0000047E7</v>
      </c>
      <c r="B633" s="30" t="s">
        <v>677</v>
      </c>
      <c r="C633" s="11">
        <v>129.0</v>
      </c>
      <c r="D633" s="11">
        <f t="shared" si="1"/>
        <v>103.2</v>
      </c>
      <c r="E633" s="24">
        <v>4.0</v>
      </c>
      <c r="F633" s="33">
        <f>Ocupacao_Calendario!B633*D633*31</f>
        <v>3007.248</v>
      </c>
      <c r="G633" s="33">
        <f>Ocupacao_Calendario!C633*D633*28</f>
        <v>2253.888</v>
      </c>
      <c r="H633" s="33">
        <f>Ocupacao_Calendario!D633*D633*31</f>
        <v>1727.568</v>
      </c>
      <c r="I633" s="33">
        <f>Ocupacao_Calendario!E633*D633*30</f>
        <v>2631.6</v>
      </c>
      <c r="J633" s="33">
        <f>Ocupacao_Calendario!F633*D633*31</f>
        <v>1663.584</v>
      </c>
      <c r="K633" s="33">
        <f>Ocupacao_Calendario!G633*D633*30</f>
        <v>2786.4</v>
      </c>
      <c r="L633" s="33">
        <f>Ocupacao_Calendario!H633*D633*31</f>
        <v>2943.264</v>
      </c>
      <c r="M633" s="33">
        <f>Ocupacao_Calendario!I633*D633*31</f>
        <v>2239.44</v>
      </c>
      <c r="N633" s="33">
        <f>Ocupacao_Calendario!J633*D633*30</f>
        <v>2445.84</v>
      </c>
      <c r="O633" s="33">
        <f>Ocupacao_Calendario!K633*D633*31</f>
        <v>2687.328</v>
      </c>
      <c r="P633" s="33">
        <f>Ocupacao_Calendario!L633*D633*31</f>
        <v>2431.392</v>
      </c>
      <c r="Q633" s="33">
        <f>Ocupacao_Calendario!M633*D633*31</f>
        <v>2719.32</v>
      </c>
      <c r="R633" s="33">
        <f t="shared" si="2"/>
        <v>29536.872</v>
      </c>
      <c r="S633" s="33">
        <f>IFS(E633=2,vacation_home_main_costs!$M$2,E633=3,vacation_home_main_costs!$M$3,E633=4,vacation_home_main_costs!$M$4,E633=5,vacation_home_main_costs!$M$5,E633=6,vacation_home_main_costs!$M$6)</f>
        <v>40660</v>
      </c>
      <c r="T633" s="33">
        <f t="shared" ref="T633:T634" si="38">R633-S633</f>
        <v>-11123.128</v>
      </c>
      <c r="U633" s="41" t="str">
        <f t="shared" si="4"/>
        <v>Prejuizo</v>
      </c>
    </row>
    <row r="634" ht="12.75" customHeight="1">
      <c r="A634" s="8">
        <v>2.0000048E7</v>
      </c>
      <c r="B634" s="30" t="s">
        <v>678</v>
      </c>
      <c r="C634" s="11">
        <v>129.0</v>
      </c>
      <c r="D634" s="11">
        <f t="shared" si="1"/>
        <v>103.2</v>
      </c>
      <c r="E634" s="24">
        <v>4.0</v>
      </c>
      <c r="F634" s="33">
        <f>Ocupacao_Calendario!B634*D634*31</f>
        <v>2175.456</v>
      </c>
      <c r="G634" s="33">
        <f>Ocupacao_Calendario!C634*D634*28</f>
        <v>1964.928</v>
      </c>
      <c r="H634" s="33">
        <f>Ocupacao_Calendario!D634*D634*31</f>
        <v>1407.648</v>
      </c>
      <c r="I634" s="33">
        <f>Ocupacao_Calendario!E634*D634*30</f>
        <v>2693.52</v>
      </c>
      <c r="J634" s="33">
        <f>Ocupacao_Calendario!F634*D634*31</f>
        <v>1439.64</v>
      </c>
      <c r="K634" s="33">
        <f>Ocupacao_Calendario!G634*D634*30</f>
        <v>2198.16</v>
      </c>
      <c r="L634" s="33">
        <f>Ocupacao_Calendario!H634*D634*31</f>
        <v>2687.328</v>
      </c>
      <c r="M634" s="33">
        <f>Ocupacao_Calendario!I634*D634*31</f>
        <v>2975.256</v>
      </c>
      <c r="N634" s="33">
        <f>Ocupacao_Calendario!J634*D634*30</f>
        <v>3065.04</v>
      </c>
      <c r="O634" s="33">
        <f>Ocupacao_Calendario!K634*D634*31</f>
        <v>2655.336</v>
      </c>
      <c r="P634" s="33">
        <f>Ocupacao_Calendario!L634*D634*31</f>
        <v>3103.224</v>
      </c>
      <c r="Q634" s="33">
        <f>Ocupacao_Calendario!M634*D634*31</f>
        <v>2623.344</v>
      </c>
      <c r="R634" s="33">
        <f t="shared" si="2"/>
        <v>28988.88</v>
      </c>
      <c r="S634" s="33">
        <f>IFS(E634=2,vacation_home_main_costs!$M$2,E634=3,vacation_home_main_costs!$M$3,E634=4,vacation_home_main_costs!$M$4,E634=5,vacation_home_main_costs!$M$5,E634=6,vacation_home_main_costs!$M$6)</f>
        <v>40660</v>
      </c>
      <c r="T634" s="33">
        <f t="shared" si="38"/>
        <v>-11671.12</v>
      </c>
      <c r="U634" s="41" t="str">
        <f t="shared" si="4"/>
        <v>Prejuizo</v>
      </c>
    </row>
    <row r="635" ht="12.75" customHeight="1">
      <c r="E635" s="28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40"/>
      <c r="T635" s="40"/>
      <c r="U635" s="41"/>
    </row>
    <row r="636" ht="12.75" customHeight="1">
      <c r="E636" s="28"/>
      <c r="S636" s="28"/>
    </row>
    <row r="637" ht="12.75" customHeight="1">
      <c r="E637" s="28"/>
      <c r="S637" s="28"/>
    </row>
    <row r="638" ht="12.75" customHeight="1">
      <c r="E638" s="28"/>
      <c r="S638" s="28"/>
    </row>
    <row r="639" ht="12.75" customHeight="1">
      <c r="E639" s="28"/>
      <c r="S639" s="28"/>
    </row>
    <row r="640" ht="12.75" customHeight="1">
      <c r="E640" s="28"/>
      <c r="S640" s="28"/>
    </row>
    <row r="641" ht="12.75" customHeight="1">
      <c r="E641" s="28"/>
      <c r="S641" s="28"/>
    </row>
    <row r="642" ht="12.75" customHeight="1">
      <c r="E642" s="28"/>
      <c r="S642" s="28"/>
    </row>
    <row r="643" ht="12.75" customHeight="1">
      <c r="E643" s="28"/>
      <c r="S643" s="28"/>
    </row>
    <row r="644" ht="12.75" customHeight="1">
      <c r="E644" s="28"/>
      <c r="S644" s="28"/>
    </row>
    <row r="645" ht="12.75" customHeight="1">
      <c r="E645" s="28"/>
      <c r="S645" s="28"/>
    </row>
    <row r="646" ht="12.75" customHeight="1">
      <c r="E646" s="28"/>
      <c r="S646" s="28"/>
    </row>
    <row r="647" ht="12.75" customHeight="1">
      <c r="E647" s="28"/>
      <c r="S647" s="28"/>
    </row>
    <row r="648" ht="12.75" customHeight="1">
      <c r="E648" s="28"/>
      <c r="S648" s="28"/>
    </row>
    <row r="649" ht="12.75" customHeight="1">
      <c r="E649" s="28"/>
      <c r="S649" s="28"/>
    </row>
    <row r="650" ht="12.75" customHeight="1">
      <c r="E650" s="28"/>
      <c r="S650" s="28"/>
    </row>
    <row r="651" ht="12.75" customHeight="1">
      <c r="E651" s="28"/>
      <c r="S651" s="28"/>
    </row>
    <row r="652" ht="12.75" customHeight="1">
      <c r="E652" s="28"/>
      <c r="S652" s="28"/>
    </row>
    <row r="653" ht="12.75" customHeight="1">
      <c r="E653" s="28"/>
      <c r="S653" s="28"/>
    </row>
    <row r="654" ht="12.75" customHeight="1">
      <c r="E654" s="28"/>
      <c r="S654" s="28"/>
    </row>
    <row r="655" ht="12.75" customHeight="1">
      <c r="E655" s="28"/>
      <c r="S655" s="28"/>
    </row>
    <row r="656" ht="12.75" customHeight="1">
      <c r="E656" s="28"/>
      <c r="S656" s="28"/>
    </row>
    <row r="657" ht="12.75" customHeight="1">
      <c r="E657" s="28"/>
      <c r="S657" s="28"/>
    </row>
    <row r="658" ht="12.75" customHeight="1">
      <c r="E658" s="28"/>
      <c r="S658" s="28"/>
    </row>
    <row r="659" ht="12.75" customHeight="1">
      <c r="E659" s="28"/>
      <c r="S659" s="28"/>
    </row>
    <row r="660" ht="12.75" customHeight="1">
      <c r="E660" s="28"/>
      <c r="S660" s="28"/>
    </row>
    <row r="661" ht="12.75" customHeight="1">
      <c r="E661" s="28"/>
      <c r="S661" s="28"/>
    </row>
    <row r="662" ht="12.75" customHeight="1">
      <c r="E662" s="28"/>
      <c r="S662" s="28"/>
    </row>
    <row r="663" ht="12.75" customHeight="1">
      <c r="E663" s="28"/>
      <c r="S663" s="28"/>
    </row>
    <row r="664" ht="12.75" customHeight="1">
      <c r="E664" s="28"/>
      <c r="S664" s="28"/>
    </row>
    <row r="665" ht="12.75" customHeight="1">
      <c r="E665" s="28"/>
      <c r="S665" s="28"/>
    </row>
    <row r="666" ht="12.75" customHeight="1">
      <c r="E666" s="28"/>
      <c r="S666" s="28"/>
    </row>
    <row r="667" ht="12.75" customHeight="1">
      <c r="E667" s="28"/>
      <c r="S667" s="28"/>
    </row>
    <row r="668" ht="12.75" customHeight="1">
      <c r="E668" s="28"/>
      <c r="S668" s="28"/>
    </row>
    <row r="669" ht="12.75" customHeight="1">
      <c r="E669" s="28"/>
      <c r="S669" s="28"/>
    </row>
    <row r="670" ht="12.75" customHeight="1">
      <c r="E670" s="28"/>
      <c r="S670" s="28"/>
    </row>
    <row r="671" ht="12.75" customHeight="1">
      <c r="E671" s="28"/>
      <c r="S671" s="28"/>
    </row>
    <row r="672" ht="12.75" customHeight="1">
      <c r="E672" s="28"/>
      <c r="S672" s="28"/>
    </row>
    <row r="673" ht="12.75" customHeight="1">
      <c r="E673" s="28"/>
      <c r="S673" s="28"/>
    </row>
    <row r="674" ht="12.75" customHeight="1">
      <c r="E674" s="28"/>
      <c r="S674" s="28"/>
    </row>
    <row r="675" ht="12.75" customHeight="1">
      <c r="E675" s="28"/>
      <c r="S675" s="28"/>
    </row>
    <row r="676" ht="12.75" customHeight="1">
      <c r="E676" s="28"/>
      <c r="S676" s="28"/>
    </row>
    <row r="677" ht="12.75" customHeight="1">
      <c r="E677" s="28"/>
      <c r="S677" s="28"/>
    </row>
    <row r="678" ht="12.75" customHeight="1">
      <c r="E678" s="28"/>
      <c r="S678" s="28"/>
    </row>
    <row r="679" ht="12.75" customHeight="1">
      <c r="E679" s="28"/>
      <c r="S679" s="28"/>
    </row>
    <row r="680" ht="12.75" customHeight="1">
      <c r="E680" s="28"/>
      <c r="S680" s="28"/>
    </row>
    <row r="681" ht="12.75" customHeight="1">
      <c r="E681" s="28"/>
      <c r="S681" s="28"/>
    </row>
    <row r="682" ht="12.75" customHeight="1">
      <c r="E682" s="28"/>
      <c r="S682" s="28"/>
    </row>
    <row r="683" ht="12.75" customHeight="1">
      <c r="E683" s="28"/>
      <c r="S683" s="28"/>
    </row>
    <row r="684" ht="12.75" customHeight="1">
      <c r="E684" s="28"/>
      <c r="S684" s="28"/>
    </row>
    <row r="685" ht="12.75" customHeight="1">
      <c r="E685" s="28"/>
      <c r="S685" s="28"/>
    </row>
    <row r="686" ht="12.75" customHeight="1">
      <c r="E686" s="28"/>
      <c r="S686" s="28"/>
    </row>
    <row r="687" ht="12.75" customHeight="1">
      <c r="E687" s="28"/>
      <c r="S687" s="28"/>
    </row>
    <row r="688" ht="12.75" customHeight="1">
      <c r="E688" s="28"/>
      <c r="S688" s="28"/>
    </row>
    <row r="689" ht="12.75" customHeight="1">
      <c r="E689" s="28"/>
      <c r="S689" s="28"/>
    </row>
    <row r="690" ht="12.75" customHeight="1">
      <c r="E690" s="28"/>
      <c r="S690" s="28"/>
    </row>
    <row r="691" ht="12.75" customHeight="1">
      <c r="E691" s="28"/>
      <c r="S691" s="28"/>
    </row>
    <row r="692" ht="12.75" customHeight="1">
      <c r="E692" s="28"/>
      <c r="S692" s="28"/>
    </row>
    <row r="693" ht="12.75" customHeight="1">
      <c r="E693" s="28"/>
      <c r="S693" s="28"/>
    </row>
    <row r="694" ht="12.75" customHeight="1">
      <c r="E694" s="28"/>
      <c r="S694" s="28"/>
    </row>
    <row r="695" ht="12.75" customHeight="1">
      <c r="E695" s="28"/>
      <c r="S695" s="28"/>
    </row>
    <row r="696" ht="12.75" customHeight="1">
      <c r="E696" s="28"/>
      <c r="S696" s="28"/>
    </row>
    <row r="697" ht="12.75" customHeight="1">
      <c r="E697" s="28"/>
      <c r="S697" s="28"/>
    </row>
    <row r="698" ht="12.75" customHeight="1">
      <c r="E698" s="28"/>
      <c r="S698" s="28"/>
    </row>
    <row r="699" ht="12.75" customHeight="1">
      <c r="E699" s="28"/>
      <c r="S699" s="28"/>
    </row>
    <row r="700" ht="12.75" customHeight="1">
      <c r="E700" s="28"/>
      <c r="S700" s="28"/>
    </row>
    <row r="701" ht="12.75" customHeight="1">
      <c r="E701" s="28"/>
      <c r="S701" s="28"/>
    </row>
    <row r="702" ht="12.75" customHeight="1">
      <c r="E702" s="28"/>
      <c r="S702" s="28"/>
    </row>
    <row r="703" ht="12.75" customHeight="1">
      <c r="E703" s="28"/>
      <c r="S703" s="28"/>
    </row>
    <row r="704" ht="12.75" customHeight="1">
      <c r="E704" s="28"/>
      <c r="S704" s="28"/>
    </row>
    <row r="705" ht="12.75" customHeight="1">
      <c r="E705" s="28"/>
      <c r="S705" s="28"/>
    </row>
    <row r="706" ht="12.75" customHeight="1">
      <c r="E706" s="28"/>
      <c r="S706" s="28"/>
    </row>
    <row r="707" ht="12.75" customHeight="1">
      <c r="E707" s="28"/>
      <c r="S707" s="28"/>
    </row>
    <row r="708" ht="12.75" customHeight="1">
      <c r="E708" s="28"/>
      <c r="S708" s="28"/>
    </row>
    <row r="709" ht="12.75" customHeight="1">
      <c r="E709" s="28"/>
      <c r="S709" s="28"/>
    </row>
    <row r="710" ht="12.75" customHeight="1">
      <c r="E710" s="28"/>
      <c r="S710" s="28"/>
    </row>
    <row r="711" ht="12.75" customHeight="1">
      <c r="E711" s="28"/>
      <c r="S711" s="28"/>
    </row>
    <row r="712" ht="12.75" customHeight="1">
      <c r="E712" s="28"/>
      <c r="S712" s="28"/>
    </row>
    <row r="713" ht="12.75" customHeight="1">
      <c r="E713" s="28"/>
      <c r="S713" s="28"/>
    </row>
    <row r="714" ht="12.75" customHeight="1">
      <c r="E714" s="28"/>
      <c r="S714" s="28"/>
    </row>
    <row r="715" ht="12.75" customHeight="1">
      <c r="E715" s="28"/>
      <c r="S715" s="28"/>
    </row>
    <row r="716" ht="12.75" customHeight="1">
      <c r="E716" s="28"/>
      <c r="S716" s="28"/>
    </row>
    <row r="717" ht="12.75" customHeight="1">
      <c r="E717" s="28"/>
      <c r="S717" s="28"/>
    </row>
    <row r="718" ht="12.75" customHeight="1">
      <c r="E718" s="28"/>
      <c r="S718" s="28"/>
    </row>
    <row r="719" ht="12.75" customHeight="1">
      <c r="E719" s="28"/>
      <c r="S719" s="28"/>
    </row>
    <row r="720" ht="12.75" customHeight="1">
      <c r="E720" s="28"/>
      <c r="S720" s="28"/>
    </row>
    <row r="721" ht="12.75" customHeight="1">
      <c r="E721" s="28"/>
      <c r="S721" s="28"/>
    </row>
    <row r="722" ht="12.75" customHeight="1">
      <c r="E722" s="28"/>
      <c r="S722" s="28"/>
    </row>
    <row r="723" ht="12.75" customHeight="1">
      <c r="E723" s="28"/>
      <c r="S723" s="28"/>
    </row>
    <row r="724" ht="12.75" customHeight="1">
      <c r="E724" s="28"/>
      <c r="S724" s="28"/>
    </row>
    <row r="725" ht="12.75" customHeight="1">
      <c r="E725" s="28"/>
      <c r="S725" s="28"/>
    </row>
    <row r="726" ht="12.75" customHeight="1">
      <c r="E726" s="28"/>
      <c r="S726" s="28"/>
    </row>
    <row r="727" ht="12.75" customHeight="1">
      <c r="E727" s="28"/>
      <c r="S727" s="28"/>
    </row>
    <row r="728" ht="12.75" customHeight="1">
      <c r="E728" s="28"/>
      <c r="S728" s="28"/>
    </row>
    <row r="729" ht="12.75" customHeight="1">
      <c r="E729" s="28"/>
      <c r="S729" s="28"/>
    </row>
    <row r="730" ht="12.75" customHeight="1">
      <c r="E730" s="28"/>
      <c r="S730" s="28"/>
    </row>
    <row r="731" ht="12.75" customHeight="1">
      <c r="E731" s="28"/>
      <c r="S731" s="28"/>
    </row>
    <row r="732" ht="12.75" customHeight="1">
      <c r="E732" s="28"/>
      <c r="S732" s="28"/>
    </row>
    <row r="733" ht="12.75" customHeight="1">
      <c r="E733" s="28"/>
      <c r="S733" s="28"/>
    </row>
    <row r="734" ht="12.75" customHeight="1">
      <c r="E734" s="28"/>
      <c r="S734" s="28"/>
    </row>
    <row r="735" ht="12.75" customHeight="1">
      <c r="E735" s="28"/>
      <c r="S735" s="28"/>
    </row>
    <row r="736" ht="12.75" customHeight="1">
      <c r="E736" s="28"/>
      <c r="S736" s="28"/>
    </row>
    <row r="737" ht="12.75" customHeight="1">
      <c r="E737" s="28"/>
      <c r="S737" s="28"/>
    </row>
    <row r="738" ht="12.75" customHeight="1">
      <c r="E738" s="28"/>
      <c r="S738" s="28"/>
    </row>
    <row r="739" ht="12.75" customHeight="1">
      <c r="E739" s="28"/>
      <c r="S739" s="28"/>
    </row>
    <row r="740" ht="12.75" customHeight="1">
      <c r="E740" s="28"/>
      <c r="S740" s="28"/>
    </row>
    <row r="741" ht="12.75" customHeight="1">
      <c r="E741" s="28"/>
      <c r="S741" s="28"/>
    </row>
    <row r="742" ht="12.75" customHeight="1">
      <c r="E742" s="28"/>
      <c r="S742" s="28"/>
    </row>
    <row r="743" ht="12.75" customHeight="1">
      <c r="E743" s="28"/>
      <c r="S743" s="28"/>
    </row>
    <row r="744" ht="12.75" customHeight="1">
      <c r="E744" s="28"/>
      <c r="S744" s="28"/>
    </row>
    <row r="745" ht="12.75" customHeight="1">
      <c r="E745" s="28"/>
      <c r="S745" s="28"/>
    </row>
    <row r="746" ht="12.75" customHeight="1">
      <c r="E746" s="28"/>
      <c r="S746" s="28"/>
    </row>
    <row r="747" ht="12.75" customHeight="1">
      <c r="E747" s="28"/>
      <c r="S747" s="28"/>
    </row>
    <row r="748" ht="12.75" customHeight="1">
      <c r="E748" s="28"/>
      <c r="S748" s="28"/>
    </row>
    <row r="749" ht="12.75" customHeight="1">
      <c r="E749" s="28"/>
      <c r="S749" s="28"/>
    </row>
    <row r="750" ht="12.75" customHeight="1">
      <c r="E750" s="28"/>
      <c r="S750" s="28"/>
    </row>
    <row r="751" ht="12.75" customHeight="1">
      <c r="E751" s="28"/>
      <c r="S751" s="28"/>
    </row>
    <row r="752" ht="12.75" customHeight="1">
      <c r="E752" s="28"/>
      <c r="S752" s="28"/>
    </row>
    <row r="753" ht="12.75" customHeight="1">
      <c r="E753" s="28"/>
      <c r="S753" s="28"/>
    </row>
    <row r="754" ht="12.75" customHeight="1">
      <c r="E754" s="28"/>
      <c r="S754" s="28"/>
    </row>
    <row r="755" ht="12.75" customHeight="1">
      <c r="E755" s="28"/>
      <c r="S755" s="28"/>
    </row>
    <row r="756" ht="12.75" customHeight="1">
      <c r="E756" s="28"/>
      <c r="S756" s="28"/>
    </row>
    <row r="757" ht="12.75" customHeight="1">
      <c r="E757" s="28"/>
      <c r="S757" s="28"/>
    </row>
    <row r="758" ht="12.75" customHeight="1">
      <c r="E758" s="28"/>
      <c r="S758" s="28"/>
    </row>
    <row r="759" ht="12.75" customHeight="1">
      <c r="E759" s="28"/>
      <c r="S759" s="28"/>
    </row>
    <row r="760" ht="12.75" customHeight="1">
      <c r="E760" s="28"/>
      <c r="S760" s="28"/>
    </row>
    <row r="761" ht="12.75" customHeight="1">
      <c r="E761" s="28"/>
      <c r="S761" s="28"/>
    </row>
    <row r="762" ht="12.75" customHeight="1">
      <c r="E762" s="28"/>
      <c r="S762" s="28"/>
    </row>
    <row r="763" ht="12.75" customHeight="1">
      <c r="E763" s="28"/>
      <c r="S763" s="28"/>
    </row>
    <row r="764" ht="12.75" customHeight="1">
      <c r="E764" s="28"/>
      <c r="S764" s="28"/>
    </row>
    <row r="765" ht="12.75" customHeight="1">
      <c r="E765" s="28"/>
      <c r="S765" s="28"/>
    </row>
    <row r="766" ht="12.75" customHeight="1">
      <c r="E766" s="28"/>
      <c r="S766" s="28"/>
    </row>
    <row r="767" ht="12.75" customHeight="1">
      <c r="E767" s="28"/>
      <c r="S767" s="28"/>
    </row>
    <row r="768" ht="12.75" customHeight="1">
      <c r="E768" s="28"/>
      <c r="S768" s="28"/>
    </row>
    <row r="769" ht="12.75" customHeight="1">
      <c r="E769" s="28"/>
      <c r="S769" s="28"/>
    </row>
    <row r="770" ht="12.75" customHeight="1">
      <c r="E770" s="28"/>
      <c r="S770" s="28"/>
    </row>
    <row r="771" ht="12.75" customHeight="1">
      <c r="E771" s="28"/>
      <c r="S771" s="28"/>
    </row>
    <row r="772" ht="12.75" customHeight="1">
      <c r="E772" s="28"/>
      <c r="S772" s="28"/>
    </row>
    <row r="773" ht="12.75" customHeight="1">
      <c r="E773" s="28"/>
      <c r="S773" s="28"/>
    </row>
    <row r="774" ht="12.75" customHeight="1">
      <c r="E774" s="28"/>
      <c r="S774" s="28"/>
    </row>
    <row r="775" ht="12.75" customHeight="1">
      <c r="E775" s="28"/>
      <c r="S775" s="28"/>
    </row>
    <row r="776" ht="12.75" customHeight="1">
      <c r="E776" s="28"/>
      <c r="S776" s="28"/>
    </row>
    <row r="777" ht="12.75" customHeight="1">
      <c r="E777" s="28"/>
      <c r="S777" s="28"/>
    </row>
    <row r="778" ht="12.75" customHeight="1">
      <c r="E778" s="28"/>
      <c r="S778" s="28"/>
    </row>
    <row r="779" ht="12.75" customHeight="1">
      <c r="E779" s="28"/>
      <c r="S779" s="28"/>
    </row>
    <row r="780" ht="12.75" customHeight="1">
      <c r="E780" s="28"/>
      <c r="S780" s="28"/>
    </row>
    <row r="781" ht="12.75" customHeight="1">
      <c r="E781" s="28"/>
      <c r="S781" s="28"/>
    </row>
    <row r="782" ht="12.75" customHeight="1">
      <c r="E782" s="28"/>
      <c r="S782" s="28"/>
    </row>
    <row r="783" ht="12.75" customHeight="1">
      <c r="E783" s="28"/>
      <c r="S783" s="28"/>
    </row>
    <row r="784" ht="12.75" customHeight="1">
      <c r="E784" s="28"/>
      <c r="S784" s="28"/>
    </row>
    <row r="785" ht="12.75" customHeight="1">
      <c r="E785" s="28"/>
      <c r="S785" s="28"/>
    </row>
    <row r="786" ht="12.75" customHeight="1">
      <c r="E786" s="28"/>
      <c r="S786" s="28"/>
    </row>
    <row r="787" ht="12.75" customHeight="1">
      <c r="E787" s="28"/>
      <c r="S787" s="28"/>
    </row>
    <row r="788" ht="12.75" customHeight="1">
      <c r="E788" s="28"/>
      <c r="S788" s="28"/>
    </row>
    <row r="789" ht="12.75" customHeight="1">
      <c r="E789" s="28"/>
      <c r="S789" s="28"/>
    </row>
    <row r="790" ht="12.75" customHeight="1">
      <c r="E790" s="28"/>
      <c r="S790" s="28"/>
    </row>
    <row r="791" ht="12.75" customHeight="1">
      <c r="E791" s="28"/>
      <c r="S791" s="28"/>
    </row>
    <row r="792" ht="12.75" customHeight="1">
      <c r="E792" s="28"/>
      <c r="S792" s="28"/>
    </row>
    <row r="793" ht="12.75" customHeight="1">
      <c r="E793" s="28"/>
      <c r="S793" s="28"/>
    </row>
    <row r="794" ht="12.75" customHeight="1">
      <c r="E794" s="28"/>
      <c r="S794" s="28"/>
    </row>
    <row r="795" ht="12.75" customHeight="1">
      <c r="E795" s="28"/>
      <c r="S795" s="28"/>
    </row>
    <row r="796" ht="12.75" customHeight="1">
      <c r="E796" s="28"/>
      <c r="S796" s="28"/>
    </row>
    <row r="797" ht="12.75" customHeight="1">
      <c r="E797" s="28"/>
      <c r="S797" s="28"/>
    </row>
    <row r="798" ht="12.75" customHeight="1">
      <c r="E798" s="28"/>
      <c r="S798" s="28"/>
    </row>
    <row r="799" ht="12.75" customHeight="1">
      <c r="E799" s="28"/>
      <c r="S799" s="28"/>
    </row>
    <row r="800" ht="12.75" customHeight="1">
      <c r="E800" s="28"/>
      <c r="S800" s="28"/>
    </row>
    <row r="801" ht="12.75" customHeight="1">
      <c r="E801" s="28"/>
      <c r="S801" s="28"/>
    </row>
    <row r="802" ht="12.75" customHeight="1">
      <c r="E802" s="28"/>
      <c r="S802" s="28"/>
    </row>
    <row r="803" ht="12.75" customHeight="1">
      <c r="E803" s="28"/>
      <c r="S803" s="28"/>
    </row>
    <row r="804" ht="12.75" customHeight="1">
      <c r="E804" s="28"/>
      <c r="S804" s="28"/>
    </row>
    <row r="805" ht="12.75" customHeight="1">
      <c r="E805" s="28"/>
      <c r="S805" s="28"/>
    </row>
    <row r="806" ht="12.75" customHeight="1">
      <c r="E806" s="28"/>
      <c r="S806" s="28"/>
    </row>
    <row r="807" ht="12.75" customHeight="1">
      <c r="E807" s="28"/>
      <c r="S807" s="28"/>
    </row>
    <row r="808" ht="12.75" customHeight="1">
      <c r="E808" s="28"/>
      <c r="S808" s="28"/>
    </row>
    <row r="809" ht="12.75" customHeight="1">
      <c r="E809" s="28"/>
      <c r="S809" s="28"/>
    </row>
    <row r="810" ht="12.75" customHeight="1">
      <c r="E810" s="28"/>
      <c r="S810" s="28"/>
    </row>
    <row r="811" ht="12.75" customHeight="1">
      <c r="E811" s="28"/>
      <c r="S811" s="28"/>
    </row>
    <row r="812" ht="12.75" customHeight="1">
      <c r="E812" s="28"/>
      <c r="S812" s="28"/>
    </row>
    <row r="813" ht="12.75" customHeight="1">
      <c r="E813" s="28"/>
      <c r="S813" s="28"/>
    </row>
    <row r="814" ht="12.75" customHeight="1">
      <c r="E814" s="28"/>
      <c r="S814" s="28"/>
    </row>
    <row r="815" ht="12.75" customHeight="1">
      <c r="E815" s="28"/>
      <c r="S815" s="28"/>
    </row>
    <row r="816" ht="12.75" customHeight="1">
      <c r="E816" s="28"/>
      <c r="S816" s="28"/>
    </row>
    <row r="817" ht="12.75" customHeight="1">
      <c r="E817" s="28"/>
      <c r="S817" s="28"/>
    </row>
    <row r="818" ht="12.75" customHeight="1">
      <c r="E818" s="28"/>
      <c r="S818" s="28"/>
    </row>
    <row r="819" ht="12.75" customHeight="1">
      <c r="E819" s="28"/>
      <c r="S819" s="28"/>
    </row>
    <row r="820" ht="12.75" customHeight="1">
      <c r="E820" s="28"/>
      <c r="S820" s="28"/>
    </row>
    <row r="821" ht="12.75" customHeight="1">
      <c r="E821" s="28"/>
      <c r="S821" s="28"/>
    </row>
    <row r="822" ht="12.75" customHeight="1">
      <c r="E822" s="28"/>
      <c r="S822" s="28"/>
    </row>
    <row r="823" ht="12.75" customHeight="1">
      <c r="E823" s="28"/>
      <c r="S823" s="28"/>
    </row>
    <row r="824" ht="12.75" customHeight="1">
      <c r="E824" s="28"/>
      <c r="S824" s="28"/>
    </row>
    <row r="825" ht="12.75" customHeight="1">
      <c r="E825" s="28"/>
      <c r="S825" s="28"/>
    </row>
    <row r="826" ht="12.75" customHeight="1">
      <c r="E826" s="28"/>
      <c r="S826" s="28"/>
    </row>
    <row r="827" ht="12.75" customHeight="1">
      <c r="E827" s="28"/>
      <c r="S827" s="28"/>
    </row>
    <row r="828" ht="12.75" customHeight="1">
      <c r="E828" s="28"/>
      <c r="S828" s="28"/>
    </row>
    <row r="829" ht="12.75" customHeight="1">
      <c r="E829" s="28"/>
      <c r="S829" s="28"/>
    </row>
    <row r="830" ht="12.75" customHeight="1">
      <c r="E830" s="28"/>
      <c r="S830" s="28"/>
    </row>
    <row r="831" ht="12.75" customHeight="1">
      <c r="E831" s="28"/>
      <c r="S831" s="28"/>
    </row>
    <row r="832" ht="12.75" customHeight="1">
      <c r="E832" s="28"/>
      <c r="S832" s="28"/>
    </row>
    <row r="833" ht="12.75" customHeight="1">
      <c r="E833" s="28"/>
      <c r="S833" s="28"/>
    </row>
    <row r="834" ht="12.75" customHeight="1">
      <c r="E834" s="28"/>
      <c r="S834" s="28"/>
    </row>
    <row r="835" ht="12.75" customHeight="1">
      <c r="E835" s="28"/>
      <c r="S835" s="28"/>
    </row>
    <row r="836" ht="12.75" customHeight="1">
      <c r="E836" s="28"/>
      <c r="S836" s="28"/>
    </row>
    <row r="837" ht="12.75" customHeight="1">
      <c r="E837" s="28"/>
      <c r="S837" s="28"/>
    </row>
    <row r="838" ht="12.75" customHeight="1">
      <c r="E838" s="28"/>
      <c r="S838" s="28"/>
    </row>
    <row r="839" ht="12.75" customHeight="1">
      <c r="E839" s="28"/>
      <c r="S839" s="28"/>
    </row>
    <row r="840" ht="12.75" customHeight="1">
      <c r="E840" s="28"/>
      <c r="S840" s="28"/>
    </row>
    <row r="841" ht="12.75" customHeight="1">
      <c r="E841" s="28"/>
      <c r="S841" s="28"/>
    </row>
    <row r="842" ht="12.75" customHeight="1">
      <c r="E842" s="28"/>
      <c r="S842" s="28"/>
    </row>
    <row r="843" ht="12.75" customHeight="1">
      <c r="E843" s="28"/>
      <c r="S843" s="28"/>
    </row>
    <row r="844" ht="12.75" customHeight="1">
      <c r="E844" s="28"/>
      <c r="S844" s="28"/>
    </row>
    <row r="845" ht="12.75" customHeight="1">
      <c r="E845" s="28"/>
      <c r="S845" s="28"/>
    </row>
    <row r="846" ht="12.75" customHeight="1">
      <c r="E846" s="28"/>
      <c r="S846" s="28"/>
    </row>
    <row r="847" ht="12.75" customHeight="1">
      <c r="E847" s="28"/>
      <c r="S847" s="28"/>
    </row>
    <row r="848" ht="12.75" customHeight="1">
      <c r="E848" s="28"/>
      <c r="S848" s="28"/>
    </row>
    <row r="849" ht="12.75" customHeight="1">
      <c r="E849" s="28"/>
      <c r="S849" s="28"/>
    </row>
    <row r="850" ht="12.75" customHeight="1">
      <c r="E850" s="28"/>
      <c r="S850" s="28"/>
    </row>
    <row r="851" ht="12.75" customHeight="1">
      <c r="E851" s="28"/>
      <c r="S851" s="28"/>
    </row>
    <row r="852" ht="12.75" customHeight="1">
      <c r="E852" s="28"/>
      <c r="S852" s="28"/>
    </row>
    <row r="853" ht="12.75" customHeight="1">
      <c r="E853" s="28"/>
      <c r="S853" s="28"/>
    </row>
    <row r="854" ht="12.75" customHeight="1">
      <c r="E854" s="28"/>
      <c r="S854" s="28"/>
    </row>
    <row r="855" ht="12.75" customHeight="1">
      <c r="E855" s="28"/>
      <c r="S855" s="28"/>
    </row>
    <row r="856" ht="12.75" customHeight="1">
      <c r="E856" s="28"/>
      <c r="S856" s="28"/>
    </row>
    <row r="857" ht="12.75" customHeight="1">
      <c r="E857" s="28"/>
      <c r="S857" s="28"/>
    </row>
    <row r="858" ht="12.75" customHeight="1">
      <c r="E858" s="28"/>
      <c r="S858" s="28"/>
    </row>
    <row r="859" ht="12.75" customHeight="1">
      <c r="E859" s="28"/>
      <c r="S859" s="28"/>
    </row>
    <row r="860" ht="12.75" customHeight="1">
      <c r="E860" s="28"/>
      <c r="S860" s="28"/>
    </row>
    <row r="861" ht="12.75" customHeight="1">
      <c r="E861" s="28"/>
      <c r="S861" s="28"/>
    </row>
    <row r="862" ht="12.75" customHeight="1">
      <c r="E862" s="28"/>
      <c r="S862" s="28"/>
    </row>
    <row r="863" ht="12.75" customHeight="1">
      <c r="E863" s="28"/>
      <c r="S863" s="28"/>
    </row>
    <row r="864" ht="12.75" customHeight="1">
      <c r="E864" s="28"/>
      <c r="S864" s="28"/>
    </row>
    <row r="865" ht="12.75" customHeight="1">
      <c r="E865" s="28"/>
      <c r="S865" s="28"/>
    </row>
    <row r="866" ht="12.75" customHeight="1">
      <c r="E866" s="28"/>
      <c r="S866" s="28"/>
    </row>
    <row r="867" ht="12.75" customHeight="1">
      <c r="E867" s="28"/>
      <c r="S867" s="28"/>
    </row>
    <row r="868" ht="12.75" customHeight="1">
      <c r="E868" s="28"/>
      <c r="S868" s="28"/>
    </row>
    <row r="869" ht="12.75" customHeight="1">
      <c r="E869" s="28"/>
      <c r="S869" s="28"/>
    </row>
    <row r="870" ht="12.75" customHeight="1">
      <c r="E870" s="28"/>
      <c r="S870" s="28"/>
    </row>
    <row r="871" ht="12.75" customHeight="1">
      <c r="E871" s="28"/>
      <c r="S871" s="28"/>
    </row>
    <row r="872" ht="12.75" customHeight="1">
      <c r="E872" s="28"/>
      <c r="S872" s="28"/>
    </row>
    <row r="873" ht="12.75" customHeight="1">
      <c r="E873" s="28"/>
      <c r="S873" s="28"/>
    </row>
    <row r="874" ht="12.75" customHeight="1">
      <c r="E874" s="28"/>
      <c r="S874" s="28"/>
    </row>
    <row r="875" ht="12.75" customHeight="1">
      <c r="E875" s="28"/>
      <c r="S875" s="28"/>
    </row>
    <row r="876" ht="12.75" customHeight="1">
      <c r="E876" s="28"/>
      <c r="S876" s="28"/>
    </row>
    <row r="877" ht="12.75" customHeight="1">
      <c r="E877" s="28"/>
      <c r="S877" s="28"/>
    </row>
    <row r="878" ht="12.75" customHeight="1">
      <c r="E878" s="28"/>
      <c r="S878" s="28"/>
    </row>
    <row r="879" ht="12.75" customHeight="1">
      <c r="E879" s="28"/>
      <c r="S879" s="28"/>
    </row>
    <row r="880" ht="12.75" customHeight="1">
      <c r="E880" s="28"/>
      <c r="S880" s="28"/>
    </row>
    <row r="881" ht="12.75" customHeight="1">
      <c r="E881" s="28"/>
      <c r="S881" s="28"/>
    </row>
    <row r="882" ht="12.75" customHeight="1">
      <c r="E882" s="28"/>
      <c r="S882" s="28"/>
    </row>
    <row r="883" ht="12.75" customHeight="1">
      <c r="E883" s="28"/>
      <c r="S883" s="28"/>
    </row>
    <row r="884" ht="12.75" customHeight="1">
      <c r="E884" s="28"/>
      <c r="S884" s="28"/>
    </row>
    <row r="885" ht="12.75" customHeight="1">
      <c r="E885" s="28"/>
      <c r="S885" s="28"/>
    </row>
    <row r="886" ht="12.75" customHeight="1">
      <c r="E886" s="28"/>
      <c r="S886" s="28"/>
    </row>
    <row r="887" ht="12.75" customHeight="1">
      <c r="E887" s="28"/>
      <c r="S887" s="28"/>
    </row>
    <row r="888" ht="12.75" customHeight="1">
      <c r="E888" s="28"/>
      <c r="S888" s="28"/>
    </row>
    <row r="889" ht="12.75" customHeight="1">
      <c r="E889" s="28"/>
      <c r="S889" s="28"/>
    </row>
    <row r="890" ht="12.75" customHeight="1">
      <c r="E890" s="28"/>
      <c r="S890" s="28"/>
    </row>
    <row r="891" ht="12.75" customHeight="1">
      <c r="E891" s="28"/>
      <c r="S891" s="28"/>
    </row>
    <row r="892" ht="12.75" customHeight="1">
      <c r="E892" s="28"/>
      <c r="S892" s="28"/>
    </row>
    <row r="893" ht="12.75" customHeight="1">
      <c r="E893" s="28"/>
      <c r="S893" s="28"/>
    </row>
    <row r="894" ht="12.75" customHeight="1">
      <c r="E894" s="28"/>
      <c r="S894" s="28"/>
    </row>
    <row r="895" ht="12.75" customHeight="1">
      <c r="E895" s="28"/>
      <c r="S895" s="28"/>
    </row>
    <row r="896" ht="12.75" customHeight="1">
      <c r="E896" s="28"/>
      <c r="S896" s="28"/>
    </row>
    <row r="897" ht="12.75" customHeight="1">
      <c r="E897" s="28"/>
      <c r="S897" s="28"/>
    </row>
    <row r="898" ht="12.75" customHeight="1">
      <c r="E898" s="28"/>
      <c r="S898" s="28"/>
    </row>
    <row r="899" ht="12.75" customHeight="1">
      <c r="E899" s="28"/>
      <c r="S899" s="28"/>
    </row>
    <row r="900" ht="12.75" customHeight="1">
      <c r="E900" s="28"/>
      <c r="S900" s="28"/>
    </row>
    <row r="901" ht="12.75" customHeight="1">
      <c r="E901" s="28"/>
      <c r="S901" s="28"/>
    </row>
    <row r="902" ht="12.75" customHeight="1">
      <c r="E902" s="28"/>
      <c r="S902" s="28"/>
    </row>
    <row r="903" ht="12.75" customHeight="1">
      <c r="E903" s="28"/>
      <c r="S903" s="28"/>
    </row>
    <row r="904" ht="12.75" customHeight="1">
      <c r="E904" s="28"/>
      <c r="S904" s="28"/>
    </row>
    <row r="905" ht="12.75" customHeight="1">
      <c r="E905" s="28"/>
      <c r="S905" s="28"/>
    </row>
    <row r="906" ht="12.75" customHeight="1">
      <c r="E906" s="28"/>
      <c r="S906" s="28"/>
    </row>
    <row r="907" ht="12.75" customHeight="1">
      <c r="E907" s="28"/>
      <c r="S907" s="28"/>
    </row>
    <row r="908" ht="12.75" customHeight="1">
      <c r="E908" s="28"/>
      <c r="S908" s="28"/>
    </row>
    <row r="909" ht="12.75" customHeight="1">
      <c r="E909" s="28"/>
      <c r="S909" s="28"/>
    </row>
    <row r="910" ht="12.75" customHeight="1">
      <c r="E910" s="28"/>
      <c r="S910" s="28"/>
    </row>
    <row r="911" ht="12.75" customHeight="1">
      <c r="E911" s="28"/>
      <c r="S911" s="28"/>
    </row>
    <row r="912" ht="12.75" customHeight="1">
      <c r="E912" s="28"/>
      <c r="S912" s="28"/>
    </row>
    <row r="913" ht="12.75" customHeight="1">
      <c r="E913" s="28"/>
      <c r="S913" s="28"/>
    </row>
    <row r="914" ht="12.75" customHeight="1">
      <c r="E914" s="28"/>
      <c r="S914" s="28"/>
    </row>
    <row r="915" ht="12.75" customHeight="1">
      <c r="E915" s="28"/>
      <c r="S915" s="28"/>
    </row>
    <row r="916" ht="12.75" customHeight="1">
      <c r="E916" s="28"/>
      <c r="S916" s="28"/>
    </row>
    <row r="917" ht="12.75" customHeight="1">
      <c r="E917" s="28"/>
      <c r="S917" s="28"/>
    </row>
    <row r="918" ht="12.75" customHeight="1">
      <c r="E918" s="28"/>
      <c r="S918" s="28"/>
    </row>
    <row r="919" ht="12.75" customHeight="1">
      <c r="E919" s="28"/>
      <c r="S919" s="28"/>
    </row>
    <row r="920" ht="12.75" customHeight="1">
      <c r="E920" s="28"/>
      <c r="S920" s="28"/>
    </row>
    <row r="921" ht="12.75" customHeight="1">
      <c r="E921" s="28"/>
      <c r="S921" s="28"/>
    </row>
    <row r="922" ht="12.75" customHeight="1">
      <c r="E922" s="28"/>
      <c r="S922" s="28"/>
    </row>
    <row r="923" ht="12.75" customHeight="1">
      <c r="E923" s="28"/>
      <c r="S923" s="28"/>
    </row>
    <row r="924" ht="12.75" customHeight="1">
      <c r="E924" s="28"/>
      <c r="S924" s="28"/>
    </row>
    <row r="925" ht="12.75" customHeight="1">
      <c r="E925" s="28"/>
      <c r="S925" s="28"/>
    </row>
    <row r="926" ht="12.75" customHeight="1">
      <c r="E926" s="28"/>
      <c r="S926" s="28"/>
    </row>
    <row r="927" ht="12.75" customHeight="1">
      <c r="E927" s="28"/>
      <c r="S927" s="28"/>
    </row>
    <row r="928" ht="12.75" customHeight="1">
      <c r="E928" s="28"/>
      <c r="S928" s="28"/>
    </row>
    <row r="929" ht="12.75" customHeight="1">
      <c r="E929" s="28"/>
      <c r="S929" s="28"/>
    </row>
    <row r="930" ht="12.75" customHeight="1">
      <c r="E930" s="28"/>
      <c r="S930" s="28"/>
    </row>
    <row r="931" ht="12.75" customHeight="1">
      <c r="E931" s="28"/>
      <c r="S931" s="28"/>
    </row>
    <row r="932" ht="12.75" customHeight="1">
      <c r="E932" s="28"/>
      <c r="S932" s="28"/>
    </row>
    <row r="933" ht="12.75" customHeight="1">
      <c r="E933" s="28"/>
      <c r="S933" s="28"/>
    </row>
    <row r="934" ht="12.75" customHeight="1">
      <c r="E934" s="28"/>
      <c r="S934" s="28"/>
    </row>
    <row r="935" ht="12.75" customHeight="1">
      <c r="E935" s="28"/>
      <c r="S935" s="28"/>
    </row>
    <row r="936" ht="12.75" customHeight="1">
      <c r="E936" s="28"/>
      <c r="S936" s="28"/>
    </row>
    <row r="937" ht="12.75" customHeight="1">
      <c r="E937" s="28"/>
      <c r="S937" s="28"/>
    </row>
    <row r="938" ht="12.75" customHeight="1">
      <c r="E938" s="28"/>
      <c r="S938" s="28"/>
    </row>
    <row r="939" ht="12.75" customHeight="1">
      <c r="E939" s="28"/>
      <c r="S939" s="28"/>
    </row>
    <row r="940" ht="12.75" customHeight="1">
      <c r="E940" s="28"/>
      <c r="S940" s="28"/>
    </row>
    <row r="941" ht="12.75" customHeight="1">
      <c r="E941" s="28"/>
      <c r="S941" s="28"/>
    </row>
    <row r="942" ht="12.75" customHeight="1">
      <c r="E942" s="28"/>
      <c r="S942" s="28"/>
    </row>
    <row r="943" ht="12.75" customHeight="1">
      <c r="E943" s="28"/>
      <c r="S943" s="28"/>
    </row>
    <row r="944" ht="12.75" customHeight="1">
      <c r="E944" s="28"/>
      <c r="S944" s="28"/>
    </row>
    <row r="945" ht="12.75" customHeight="1">
      <c r="E945" s="28"/>
      <c r="S945" s="28"/>
    </row>
    <row r="946" ht="12.75" customHeight="1">
      <c r="E946" s="28"/>
      <c r="S946" s="28"/>
    </row>
    <row r="947" ht="12.75" customHeight="1">
      <c r="E947" s="28"/>
      <c r="S947" s="28"/>
    </row>
    <row r="948" ht="12.75" customHeight="1">
      <c r="E948" s="28"/>
      <c r="S948" s="28"/>
    </row>
    <row r="949" ht="12.75" customHeight="1">
      <c r="E949" s="28"/>
      <c r="S949" s="28"/>
    </row>
    <row r="950" ht="12.75" customHeight="1">
      <c r="E950" s="28"/>
      <c r="S950" s="28"/>
    </row>
    <row r="951" ht="12.75" customHeight="1">
      <c r="E951" s="28"/>
      <c r="S951" s="28"/>
    </row>
    <row r="952" ht="12.75" customHeight="1">
      <c r="E952" s="28"/>
      <c r="S952" s="28"/>
    </row>
    <row r="953" ht="12.75" customHeight="1">
      <c r="E953" s="28"/>
      <c r="S953" s="28"/>
    </row>
    <row r="954" ht="12.75" customHeight="1">
      <c r="E954" s="28"/>
      <c r="S954" s="28"/>
    </row>
    <row r="955" ht="12.75" customHeight="1">
      <c r="E955" s="28"/>
      <c r="S955" s="28"/>
    </row>
    <row r="956" ht="12.75" customHeight="1">
      <c r="E956" s="28"/>
      <c r="S956" s="28"/>
    </row>
    <row r="957" ht="12.75" customHeight="1">
      <c r="E957" s="28"/>
      <c r="S957" s="28"/>
    </row>
    <row r="958" ht="12.75" customHeight="1">
      <c r="E958" s="28"/>
      <c r="S958" s="28"/>
    </row>
    <row r="959" ht="12.75" customHeight="1">
      <c r="E959" s="28"/>
      <c r="S959" s="28"/>
    </row>
    <row r="960" ht="12.75" customHeight="1">
      <c r="E960" s="28"/>
      <c r="S960" s="28"/>
    </row>
    <row r="961" ht="12.75" customHeight="1">
      <c r="E961" s="28"/>
      <c r="S961" s="28"/>
    </row>
    <row r="962" ht="12.75" customHeight="1">
      <c r="E962" s="28"/>
      <c r="S962" s="28"/>
    </row>
    <row r="963" ht="12.75" customHeight="1">
      <c r="E963" s="28"/>
      <c r="S963" s="28"/>
    </row>
    <row r="964" ht="12.75" customHeight="1">
      <c r="E964" s="28"/>
      <c r="S964" s="28"/>
    </row>
    <row r="965" ht="12.75" customHeight="1">
      <c r="E965" s="28"/>
      <c r="S965" s="28"/>
    </row>
    <row r="966" ht="12.75" customHeight="1">
      <c r="E966" s="28"/>
      <c r="S966" s="28"/>
    </row>
    <row r="967" ht="12.75" customHeight="1">
      <c r="E967" s="28"/>
      <c r="S967" s="28"/>
    </row>
    <row r="968" ht="12.75" customHeight="1">
      <c r="E968" s="28"/>
      <c r="S968" s="28"/>
    </row>
    <row r="969" ht="12.75" customHeight="1">
      <c r="E969" s="28"/>
      <c r="S969" s="28"/>
    </row>
    <row r="970" ht="12.75" customHeight="1">
      <c r="E970" s="28"/>
      <c r="S970" s="28"/>
    </row>
    <row r="971" ht="12.75" customHeight="1">
      <c r="E971" s="28"/>
      <c r="S971" s="28"/>
    </row>
    <row r="972" ht="12.75" customHeight="1">
      <c r="E972" s="28"/>
      <c r="S972" s="28"/>
    </row>
    <row r="973" ht="12.75" customHeight="1">
      <c r="E973" s="28"/>
      <c r="S973" s="28"/>
    </row>
    <row r="974" ht="12.75" customHeight="1">
      <c r="E974" s="28"/>
      <c r="S974" s="28"/>
    </row>
    <row r="975" ht="12.75" customHeight="1">
      <c r="E975" s="28"/>
      <c r="S975" s="28"/>
    </row>
    <row r="976" ht="12.75" customHeight="1">
      <c r="E976" s="28"/>
      <c r="S976" s="28"/>
    </row>
    <row r="977" ht="12.75" customHeight="1">
      <c r="E977" s="28"/>
      <c r="S977" s="28"/>
    </row>
    <row r="978" ht="12.75" customHeight="1">
      <c r="E978" s="28"/>
      <c r="S978" s="28"/>
    </row>
    <row r="979" ht="12.75" customHeight="1">
      <c r="E979" s="28"/>
      <c r="S979" s="28"/>
    </row>
    <row r="980" ht="12.75" customHeight="1">
      <c r="E980" s="28"/>
      <c r="S980" s="28"/>
    </row>
    <row r="981" ht="12.75" customHeight="1">
      <c r="E981" s="28"/>
      <c r="S981" s="28"/>
    </row>
    <row r="982" ht="12.75" customHeight="1">
      <c r="E982" s="28"/>
      <c r="S982" s="28"/>
    </row>
    <row r="983" ht="12.75" customHeight="1">
      <c r="E983" s="28"/>
      <c r="S983" s="28"/>
    </row>
    <row r="984" ht="12.75" customHeight="1">
      <c r="E984" s="28"/>
      <c r="S984" s="28"/>
    </row>
    <row r="985" ht="12.75" customHeight="1">
      <c r="E985" s="28"/>
      <c r="S985" s="28"/>
    </row>
    <row r="986" ht="12.75" customHeight="1">
      <c r="E986" s="28"/>
      <c r="S986" s="28"/>
    </row>
    <row r="987" ht="12.75" customHeight="1">
      <c r="E987" s="28"/>
      <c r="S987" s="28"/>
    </row>
    <row r="988" ht="12.75" customHeight="1">
      <c r="E988" s="28"/>
      <c r="S988" s="28"/>
    </row>
    <row r="989" ht="12.75" customHeight="1">
      <c r="E989" s="28"/>
      <c r="S989" s="28"/>
    </row>
    <row r="990" ht="12.75" customHeight="1">
      <c r="E990" s="28"/>
      <c r="S990" s="28"/>
    </row>
    <row r="991" ht="12.75" customHeight="1">
      <c r="E991" s="28"/>
      <c r="S991" s="28"/>
    </row>
    <row r="992" ht="12.75" customHeight="1">
      <c r="E992" s="28"/>
      <c r="S992" s="28"/>
    </row>
    <row r="993" ht="12.75" customHeight="1">
      <c r="E993" s="28"/>
      <c r="S993" s="28"/>
    </row>
    <row r="994" ht="12.75" customHeight="1">
      <c r="E994" s="28"/>
      <c r="S994" s="28"/>
    </row>
    <row r="995" ht="12.75" customHeight="1">
      <c r="E995" s="28"/>
      <c r="S995" s="28"/>
    </row>
    <row r="996" ht="12.75" customHeight="1">
      <c r="E996" s="28"/>
      <c r="S996" s="28"/>
    </row>
    <row r="997" ht="12.75" customHeight="1">
      <c r="E997" s="28"/>
      <c r="S997" s="28"/>
    </row>
  </sheetData>
  <customSheetViews>
    <customSheetView guid="{7A9FFBAB-D417-43AC-9251-BEAD4004B47E}" filter="1" showAutoFilter="1">
      <autoFilter ref="$W$9:$Y$24"/>
    </customSheetView>
    <customSheetView guid="{B6123A8F-D7D4-464F-815E-2170AECCC855}" filter="1" showAutoFilter="1">
      <autoFilter ref="$A$599:$AA$635"/>
    </customSheetView>
    <customSheetView guid="{74752024-F669-43B8-B3F3-7053A46F592A}" filter="1" showAutoFilter="1">
      <autoFilter ref="$X$16:$X$17"/>
    </customSheetView>
  </customSheetViews>
  <conditionalFormatting sqref="C2:D634">
    <cfRule type="colorScale" priority="1">
      <colorScale>
        <cfvo type="min"/>
        <cfvo type="max"/>
        <color rgb="FFFFFFFF"/>
        <color rgb="FF57BB8A"/>
      </colorScale>
    </cfRule>
  </conditionalFormatting>
  <conditionalFormatting sqref="C1:D1">
    <cfRule type="colorScale" priority="2">
      <colorScale>
        <cfvo type="min"/>
        <cfvo type="max"/>
        <color rgb="FFFFFFFF"/>
        <color rgb="FF57BB8A"/>
      </colorScale>
    </cfRule>
  </conditionalFormatting>
  <conditionalFormatting sqref="U2:U634">
    <cfRule type="colorScale" priority="3">
      <colorScale>
        <cfvo type="min"/>
        <cfvo type="max"/>
        <color rgb="FF57BB8A"/>
        <color rgb="FFFFFFFF"/>
      </colorScale>
    </cfRule>
  </conditionalFormatting>
  <printOptions/>
  <pageMargins bottom="0.787401575" footer="0.0" header="0.0" left="0.511811024" right="0.511811024" top="0.7874015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7.63"/>
    <col customWidth="1" min="2" max="2" width="46.5"/>
    <col customWidth="1" min="3" max="5" width="15.5"/>
    <col customWidth="1" min="6" max="6" width="12.5"/>
    <col customWidth="1" min="7" max="17" width="11.13"/>
    <col customWidth="1" min="18" max="18" width="12.0"/>
    <col customWidth="1" min="19" max="19" width="10.25"/>
    <col customWidth="1" min="20" max="20" width="9.38"/>
    <col customWidth="1" min="21" max="23" width="7.63"/>
    <col customWidth="1" min="24" max="24" width="45.38"/>
    <col customWidth="1" min="25" max="25" width="8.63"/>
    <col customWidth="1" min="26" max="27" width="7.63"/>
  </cols>
  <sheetData>
    <row r="1" ht="12.75" customHeight="1">
      <c r="A1" s="1" t="s">
        <v>0</v>
      </c>
      <c r="B1" s="5" t="s">
        <v>38</v>
      </c>
      <c r="C1" s="5" t="s">
        <v>39</v>
      </c>
      <c r="D1" s="43" t="s">
        <v>679</v>
      </c>
      <c r="E1" s="5" t="s">
        <v>40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3" t="s">
        <v>16</v>
      </c>
      <c r="S1" s="2" t="s">
        <v>41</v>
      </c>
      <c r="T1" s="2" t="s">
        <v>42</v>
      </c>
      <c r="U1" s="3" t="s">
        <v>43</v>
      </c>
    </row>
    <row r="2" ht="12.75" customHeight="1">
      <c r="A2" s="8">
        <v>2.0E7</v>
      </c>
      <c r="B2" s="30" t="s">
        <v>631</v>
      </c>
      <c r="C2" s="11">
        <v>129.0</v>
      </c>
      <c r="D2" s="11">
        <f t="shared" ref="D2:D49" si="1">C2-(C2*20%)</f>
        <v>103.2</v>
      </c>
      <c r="E2" s="24">
        <v>2.0</v>
      </c>
      <c r="F2" s="33">
        <f>Ocupacao_Calendario!B587*D2*31</f>
        <v>2495.376</v>
      </c>
      <c r="G2" s="33">
        <f>Ocupacao_Calendario!C587*D2*28</f>
        <v>2282.784</v>
      </c>
      <c r="H2" s="33">
        <f>Ocupacao_Calendario!D587*D2*31</f>
        <v>2751.312</v>
      </c>
      <c r="I2" s="33">
        <f>Ocupacao_Calendario!E587*D2*30</f>
        <v>2043.36</v>
      </c>
      <c r="J2" s="33">
        <f>Ocupacao_Calendario!F587*D2*31</f>
        <v>2047.488</v>
      </c>
      <c r="K2" s="33">
        <f>Ocupacao_Calendario!G587*D2*30</f>
        <v>2167.2</v>
      </c>
      <c r="L2" s="33">
        <f>Ocupacao_Calendario!H587*D2*31</f>
        <v>3007.248</v>
      </c>
      <c r="M2" s="33">
        <f>Ocupacao_Calendario!I587*D2*31</f>
        <v>2847.288</v>
      </c>
      <c r="N2" s="33">
        <f>Ocupacao_Calendario!J587*D2*30</f>
        <v>3065.04</v>
      </c>
      <c r="O2" s="33">
        <f>Ocupacao_Calendario!K587*D2*31</f>
        <v>2815.296</v>
      </c>
      <c r="P2" s="33">
        <f>Ocupacao_Calendario!L587*D2*31</f>
        <v>2943.264</v>
      </c>
      <c r="Q2" s="33">
        <f>Ocupacao_Calendario!M587*D2*31</f>
        <v>2975.256</v>
      </c>
      <c r="R2" s="33">
        <f t="shared" ref="R2:R49" si="2">SUM(F2:Q2)</f>
        <v>31440.912</v>
      </c>
      <c r="S2" s="33">
        <f>IFS(E2=2,vacation_home_main_costs!$M$2,E2=3,vacation_home_main_costs!$M$3,E2=4,vacation_home_main_costs!$M$4,E2=5,vacation_home_main_costs!$M$5,E2=6,vacation_home_main_costs!$M$6)</f>
        <v>31100</v>
      </c>
      <c r="T2" s="33">
        <f t="shared" ref="T2:T46" si="3">R2-S2</f>
        <v>340.912</v>
      </c>
      <c r="U2" s="41" t="str">
        <f t="shared" ref="U2:U49" si="4">IF(T2&gt;0,"Lucro","Prejuizo")</f>
        <v>Lucro</v>
      </c>
    </row>
    <row r="3" ht="12.75" customHeight="1">
      <c r="A3" s="8">
        <v>2.0000001E7</v>
      </c>
      <c r="B3" s="30" t="s">
        <v>632</v>
      </c>
      <c r="C3" s="11">
        <v>179.0</v>
      </c>
      <c r="D3" s="11">
        <f t="shared" si="1"/>
        <v>143.2</v>
      </c>
      <c r="E3" s="24">
        <v>4.0</v>
      </c>
      <c r="F3" s="33">
        <f>Ocupacao_Calendario!B588*D3*31</f>
        <v>2841.088</v>
      </c>
      <c r="G3" s="33">
        <f>Ocupacao_Calendario!C588*D3*28</f>
        <v>3448.256</v>
      </c>
      <c r="H3" s="33">
        <f>Ocupacao_Calendario!D588*D3*31</f>
        <v>1864.464</v>
      </c>
      <c r="I3" s="33">
        <f>Ocupacao_Calendario!E588*D3*30</f>
        <v>2964.24</v>
      </c>
      <c r="J3" s="33">
        <f>Ocupacao_Calendario!F588*D3*31</f>
        <v>3640.144</v>
      </c>
      <c r="K3" s="33">
        <f>Ocupacao_Calendario!G588*D3*30</f>
        <v>4167.12</v>
      </c>
      <c r="L3" s="33">
        <f>Ocupacao_Calendario!H588*D3*31</f>
        <v>3906.496</v>
      </c>
      <c r="M3" s="33">
        <f>Ocupacao_Calendario!I588*D3*31</f>
        <v>3063.048</v>
      </c>
      <c r="N3" s="33">
        <f>Ocupacao_Calendario!J588*D3*30</f>
        <v>3222</v>
      </c>
      <c r="O3" s="33">
        <f>Ocupacao_Calendario!K588*D3*31</f>
        <v>4172.848</v>
      </c>
      <c r="P3" s="33">
        <f>Ocupacao_Calendario!L588*D3*31</f>
        <v>3595.752</v>
      </c>
      <c r="Q3" s="33">
        <f>Ocupacao_Calendario!M588*D3*31</f>
        <v>3817.712</v>
      </c>
      <c r="R3" s="33">
        <f t="shared" si="2"/>
        <v>40703.168</v>
      </c>
      <c r="S3" s="33">
        <f>IFS(E3=2,vacation_home_main_costs!$M$2,E3=3,vacation_home_main_costs!$M$3,E3=4,vacation_home_main_costs!$M$4,E3=5,vacation_home_main_costs!$M$5,E3=6,vacation_home_main_costs!$M$6)</f>
        <v>40660</v>
      </c>
      <c r="T3" s="33">
        <f t="shared" si="3"/>
        <v>43.168</v>
      </c>
      <c r="U3" s="41" t="str">
        <f t="shared" si="4"/>
        <v>Lucro</v>
      </c>
    </row>
    <row r="4" ht="12.75" customHeight="1">
      <c r="A4" s="8">
        <v>2.0000002E7</v>
      </c>
      <c r="B4" s="30" t="s">
        <v>633</v>
      </c>
      <c r="C4" s="11">
        <v>129.0</v>
      </c>
      <c r="D4" s="11">
        <f t="shared" si="1"/>
        <v>103.2</v>
      </c>
      <c r="E4" s="24">
        <v>4.0</v>
      </c>
      <c r="F4" s="33">
        <f>Ocupacao_Calendario!B589*D4*31</f>
        <v>2719.32</v>
      </c>
      <c r="G4" s="33">
        <f>Ocupacao_Calendario!C589*D4*28</f>
        <v>2311.68</v>
      </c>
      <c r="H4" s="33">
        <f>Ocupacao_Calendario!D589*D4*31</f>
        <v>2303.424</v>
      </c>
      <c r="I4" s="33">
        <f>Ocupacao_Calendario!E589*D4*30</f>
        <v>2507.76</v>
      </c>
      <c r="J4" s="33">
        <f>Ocupacao_Calendario!F589*D4*31</f>
        <v>1759.56</v>
      </c>
      <c r="K4" s="33">
        <f>Ocupacao_Calendario!G589*D4*30</f>
        <v>3096</v>
      </c>
      <c r="L4" s="33">
        <f>Ocupacao_Calendario!H589*D4*31</f>
        <v>3199.2</v>
      </c>
      <c r="M4" s="33">
        <f>Ocupacao_Calendario!I589*D4*31</f>
        <v>3135.216</v>
      </c>
      <c r="N4" s="33">
        <f>Ocupacao_Calendario!J589*D4*30</f>
        <v>2291.04</v>
      </c>
      <c r="O4" s="33">
        <f>Ocupacao_Calendario!K589*D4*31</f>
        <v>2431.392</v>
      </c>
      <c r="P4" s="33">
        <f>Ocupacao_Calendario!L589*D4*31</f>
        <v>3039.24</v>
      </c>
      <c r="Q4" s="33">
        <f>Ocupacao_Calendario!M589*D4*31</f>
        <v>2847.288</v>
      </c>
      <c r="R4" s="33">
        <f t="shared" si="2"/>
        <v>31641.12</v>
      </c>
      <c r="S4" s="33">
        <f>IFS(E4=2,vacation_home_main_costs!$M$2,E4=3,vacation_home_main_costs!$M$3,E4=4,vacation_home_main_costs!$M$4,E4=5,vacation_home_main_costs!$M$5,E4=6,vacation_home_main_costs!$M$6)</f>
        <v>40660</v>
      </c>
      <c r="T4" s="33">
        <f t="shared" si="3"/>
        <v>-9018.88</v>
      </c>
      <c r="U4" s="41" t="str">
        <f t="shared" si="4"/>
        <v>Prejuizo</v>
      </c>
    </row>
    <row r="5" ht="12.75" customHeight="1">
      <c r="A5" s="8">
        <v>2.0000003E7</v>
      </c>
      <c r="B5" s="30" t="s">
        <v>634</v>
      </c>
      <c r="C5" s="11">
        <v>169.0</v>
      </c>
      <c r="D5" s="11">
        <f t="shared" si="1"/>
        <v>135.2</v>
      </c>
      <c r="E5" s="24">
        <v>4.0</v>
      </c>
      <c r="F5" s="33">
        <f>Ocupacao_Calendario!B590*D5*31</f>
        <v>2891.928</v>
      </c>
      <c r="G5" s="33">
        <f>Ocupacao_Calendario!C590*D5*28</f>
        <v>3558.464</v>
      </c>
      <c r="H5" s="33">
        <f>Ocupacao_Calendario!D590*D5*31</f>
        <v>3017.664</v>
      </c>
      <c r="I5" s="33">
        <f>Ocupacao_Calendario!E590*D5*30</f>
        <v>2393.04</v>
      </c>
      <c r="J5" s="33">
        <f>Ocupacao_Calendario!F590*D5*31</f>
        <v>3143.4</v>
      </c>
      <c r="K5" s="33">
        <f>Ocupacao_Calendario!G590*D5*30</f>
        <v>3407.04</v>
      </c>
      <c r="L5" s="33">
        <f>Ocupacao_Calendario!H590*D5*31</f>
        <v>3813.992</v>
      </c>
      <c r="M5" s="33">
        <f>Ocupacao_Calendario!I590*D5*31</f>
        <v>4023.552</v>
      </c>
      <c r="N5" s="33">
        <f>Ocupacao_Calendario!J590*D5*30</f>
        <v>3812.64</v>
      </c>
      <c r="O5" s="33">
        <f>Ocupacao_Calendario!K590*D5*31</f>
        <v>3688.256</v>
      </c>
      <c r="P5" s="33">
        <f>Ocupacao_Calendario!L590*D5*31</f>
        <v>3604.432</v>
      </c>
      <c r="Q5" s="33">
        <f>Ocupacao_Calendario!M590*D5*31</f>
        <v>3478.696</v>
      </c>
      <c r="R5" s="33">
        <f t="shared" si="2"/>
        <v>40833.104</v>
      </c>
      <c r="S5" s="33">
        <f>IFS(E5=2,vacation_home_main_costs!$M$2,E5=3,vacation_home_main_costs!$M$3,E5=4,vacation_home_main_costs!$M$4,E5=5,vacation_home_main_costs!$M$5,E5=6,vacation_home_main_costs!$M$6)</f>
        <v>40660</v>
      </c>
      <c r="T5" s="33">
        <f t="shared" si="3"/>
        <v>173.104</v>
      </c>
      <c r="U5" s="41" t="str">
        <f t="shared" si="4"/>
        <v>Lucro</v>
      </c>
    </row>
    <row r="6" ht="12.75" customHeight="1">
      <c r="A6" s="8">
        <v>2.0000004E7</v>
      </c>
      <c r="B6" s="30" t="s">
        <v>635</v>
      </c>
      <c r="C6" s="11">
        <v>189.0</v>
      </c>
      <c r="D6" s="11">
        <f t="shared" si="1"/>
        <v>151.2</v>
      </c>
      <c r="E6" s="24">
        <v>4.0</v>
      </c>
      <c r="F6" s="33">
        <f>Ocupacao_Calendario!B591*D6*31</f>
        <v>3187.296</v>
      </c>
      <c r="G6" s="33">
        <f>Ocupacao_Calendario!C591*D6*28</f>
        <v>3937.248</v>
      </c>
      <c r="H6" s="33">
        <f>Ocupacao_Calendario!D591*D6*31</f>
        <v>2343.6</v>
      </c>
      <c r="I6" s="33">
        <f>Ocupacao_Calendario!E591*D6*30</f>
        <v>2222.64</v>
      </c>
      <c r="J6" s="33">
        <f>Ocupacao_Calendario!F591*D6*31</f>
        <v>3937.248</v>
      </c>
      <c r="K6" s="33">
        <f>Ocupacao_Calendario!G591*D6*30</f>
        <v>3946.32</v>
      </c>
      <c r="L6" s="33">
        <f>Ocupacao_Calendario!H591*D6*31</f>
        <v>4640.328</v>
      </c>
      <c r="M6" s="33">
        <f>Ocupacao_Calendario!I591*D6*31</f>
        <v>3796.632</v>
      </c>
      <c r="N6" s="33">
        <f>Ocupacao_Calendario!J591*D6*30</f>
        <v>3583.44</v>
      </c>
      <c r="O6" s="33">
        <f>Ocupacao_Calendario!K591*D6*31</f>
        <v>3702.888</v>
      </c>
      <c r="P6" s="33">
        <f>Ocupacao_Calendario!L591*D6*31</f>
        <v>3562.272</v>
      </c>
      <c r="Q6" s="33">
        <f>Ocupacao_Calendario!M591*D6*31</f>
        <v>4499.712</v>
      </c>
      <c r="R6" s="33">
        <f t="shared" si="2"/>
        <v>43359.624</v>
      </c>
      <c r="S6" s="33">
        <f>IFS(E6=2,vacation_home_main_costs!$M$2,E6=3,vacation_home_main_costs!$M$3,E6=4,vacation_home_main_costs!$M$4,E6=5,vacation_home_main_costs!$M$5,E6=6,vacation_home_main_costs!$M$6)</f>
        <v>40660</v>
      </c>
      <c r="T6" s="33">
        <f t="shared" si="3"/>
        <v>2699.624</v>
      </c>
      <c r="U6" s="41" t="str">
        <f t="shared" si="4"/>
        <v>Lucro</v>
      </c>
    </row>
    <row r="7" ht="12.75" customHeight="1">
      <c r="A7" s="8">
        <v>2.0000005E7</v>
      </c>
      <c r="B7" s="30" t="s">
        <v>636</v>
      </c>
      <c r="C7" s="11">
        <v>150.0</v>
      </c>
      <c r="D7" s="11">
        <f t="shared" si="1"/>
        <v>120</v>
      </c>
      <c r="E7" s="24">
        <v>4.0</v>
      </c>
      <c r="F7" s="33">
        <f>Ocupacao_Calendario!B592*D7*31</f>
        <v>3236.4</v>
      </c>
      <c r="G7" s="33">
        <f>Ocupacao_Calendario!C592*D7*28</f>
        <v>3192</v>
      </c>
      <c r="H7" s="33">
        <f>Ocupacao_Calendario!D592*D7*31</f>
        <v>1636.8</v>
      </c>
      <c r="I7" s="33">
        <f>Ocupacao_Calendario!E592*D7*30</f>
        <v>2556</v>
      </c>
      <c r="J7" s="33">
        <f>Ocupacao_Calendario!F592*D7*31</f>
        <v>1562.4</v>
      </c>
      <c r="K7" s="33">
        <f>Ocupacao_Calendario!G592*D7*30</f>
        <v>3168</v>
      </c>
      <c r="L7" s="33">
        <f>Ocupacao_Calendario!H592*D7*31</f>
        <v>3310.8</v>
      </c>
      <c r="M7" s="33">
        <f>Ocupacao_Calendario!I592*D7*31</f>
        <v>3571.2</v>
      </c>
      <c r="N7" s="33">
        <f>Ocupacao_Calendario!J592*D7*30</f>
        <v>2736</v>
      </c>
      <c r="O7" s="33">
        <f>Ocupacao_Calendario!K592*D7*31</f>
        <v>3124.8</v>
      </c>
      <c r="P7" s="33">
        <f>Ocupacao_Calendario!L592*D7*31</f>
        <v>2641.2</v>
      </c>
      <c r="Q7" s="33">
        <f>Ocupacao_Calendario!M592*D7*31</f>
        <v>3534</v>
      </c>
      <c r="R7" s="33">
        <f t="shared" si="2"/>
        <v>34269.6</v>
      </c>
      <c r="S7" s="33">
        <f>IFS(E7=2,vacation_home_main_costs!$M$2,E7=3,vacation_home_main_costs!$M$3,E7=4,vacation_home_main_costs!$M$4,E7=5,vacation_home_main_costs!$M$5,E7=6,vacation_home_main_costs!$M$6)</f>
        <v>40660</v>
      </c>
      <c r="T7" s="33">
        <f t="shared" si="3"/>
        <v>-6390.4</v>
      </c>
      <c r="U7" s="41" t="str">
        <f t="shared" si="4"/>
        <v>Prejuizo</v>
      </c>
    </row>
    <row r="8" ht="12.75" customHeight="1">
      <c r="A8" s="8">
        <v>2.0000006E7</v>
      </c>
      <c r="B8" s="30" t="s">
        <v>637</v>
      </c>
      <c r="C8" s="11">
        <v>259.0</v>
      </c>
      <c r="D8" s="11">
        <f t="shared" si="1"/>
        <v>207.2</v>
      </c>
      <c r="E8" s="24">
        <v>6.0</v>
      </c>
      <c r="F8" s="33">
        <f>Ocupacao_Calendario!B593*D8*31</f>
        <v>6358.968</v>
      </c>
      <c r="G8" s="33">
        <f>Ocupacao_Calendario!C593*D8*28</f>
        <v>3945.088</v>
      </c>
      <c r="H8" s="33">
        <f>Ocupacao_Calendario!D593*D8*31</f>
        <v>4239.312</v>
      </c>
      <c r="I8" s="33">
        <f>Ocupacao_Calendario!E593*D8*30</f>
        <v>3978.24</v>
      </c>
      <c r="J8" s="33">
        <f>Ocupacao_Calendario!F593*D8*31</f>
        <v>3340.064</v>
      </c>
      <c r="K8" s="33">
        <f>Ocupacao_Calendario!G593*D8*30</f>
        <v>4475.52</v>
      </c>
      <c r="L8" s="33">
        <f>Ocupacao_Calendario!H593*D8*31</f>
        <v>6230.504</v>
      </c>
      <c r="M8" s="33">
        <f>Ocupacao_Calendario!I593*D8*31</f>
        <v>5845.112</v>
      </c>
      <c r="N8" s="33">
        <f>Ocupacao_Calendario!J593*D8*30</f>
        <v>5159.28</v>
      </c>
      <c r="O8" s="33">
        <f>Ocupacao_Calendario!K593*D8*31</f>
        <v>5973.576</v>
      </c>
      <c r="P8" s="33">
        <f>Ocupacao_Calendario!L593*D8*31</f>
        <v>6037.808</v>
      </c>
      <c r="Q8" s="33">
        <f>Ocupacao_Calendario!M593*D8*31</f>
        <v>5138.56</v>
      </c>
      <c r="R8" s="33">
        <f t="shared" si="2"/>
        <v>60722.032</v>
      </c>
      <c r="S8" s="33">
        <f>IFS(E8=2,vacation_home_main_costs!$M$2,E8=3,vacation_home_main_costs!$M$3,E8=4,vacation_home_main_costs!$M$4,E8=5,vacation_home_main_costs!$M$5,E8=6,vacation_home_main_costs!$M$6)</f>
        <v>51900</v>
      </c>
      <c r="T8" s="33">
        <f t="shared" si="3"/>
        <v>8822.032</v>
      </c>
      <c r="U8" s="41" t="str">
        <f t="shared" si="4"/>
        <v>Lucro</v>
      </c>
    </row>
    <row r="9" ht="12.75" customHeight="1">
      <c r="A9" s="8">
        <v>2.0000007E7</v>
      </c>
      <c r="B9" s="30" t="s">
        <v>638</v>
      </c>
      <c r="C9" s="11">
        <v>129.0</v>
      </c>
      <c r="D9" s="11">
        <f t="shared" si="1"/>
        <v>103.2</v>
      </c>
      <c r="E9" s="24">
        <v>2.0</v>
      </c>
      <c r="F9" s="33">
        <f>Ocupacao_Calendario!B594*D9*31</f>
        <v>2399.4</v>
      </c>
      <c r="G9" s="33">
        <f>Ocupacao_Calendario!C594*D9*28</f>
        <v>2109.408</v>
      </c>
      <c r="H9" s="33">
        <f>Ocupacao_Calendario!D594*D9*31</f>
        <v>2527.368</v>
      </c>
      <c r="I9" s="33">
        <f>Ocupacao_Calendario!E594*D9*30</f>
        <v>1702.8</v>
      </c>
      <c r="J9" s="33">
        <f>Ocupacao_Calendario!F594*D9*31</f>
        <v>1823.544</v>
      </c>
      <c r="K9" s="33">
        <f>Ocupacao_Calendario!G594*D9*30</f>
        <v>2786.4</v>
      </c>
      <c r="L9" s="33">
        <f>Ocupacao_Calendario!H594*D9*31</f>
        <v>3103.224</v>
      </c>
      <c r="M9" s="33">
        <f>Ocupacao_Calendario!I594*D9*31</f>
        <v>3167.208</v>
      </c>
      <c r="N9" s="33">
        <f>Ocupacao_Calendario!J594*D9*30</f>
        <v>2972.16</v>
      </c>
      <c r="O9" s="33">
        <f>Ocupacao_Calendario!K594*D9*31</f>
        <v>2399.4</v>
      </c>
      <c r="P9" s="33">
        <f>Ocupacao_Calendario!L594*D9*31</f>
        <v>2591.352</v>
      </c>
      <c r="Q9" s="33">
        <f>Ocupacao_Calendario!M594*D9*31</f>
        <v>2527.368</v>
      </c>
      <c r="R9" s="33">
        <f t="shared" si="2"/>
        <v>30109.632</v>
      </c>
      <c r="S9" s="33">
        <f>IFS(E9=2,vacation_home_main_costs!$M$2,E9=3,vacation_home_main_costs!$M$3,E9=4,vacation_home_main_costs!$M$4,E9=5,vacation_home_main_costs!$M$5,E9=6,vacation_home_main_costs!$M$6)</f>
        <v>31100</v>
      </c>
      <c r="T9" s="33">
        <f t="shared" si="3"/>
        <v>-990.368</v>
      </c>
      <c r="U9" s="41" t="str">
        <f t="shared" si="4"/>
        <v>Prejuizo</v>
      </c>
    </row>
    <row r="10" ht="12.75" customHeight="1">
      <c r="A10" s="8">
        <v>2.0000008E7</v>
      </c>
      <c r="B10" s="30" t="s">
        <v>639</v>
      </c>
      <c r="C10" s="11">
        <v>138.0</v>
      </c>
      <c r="D10" s="11">
        <f t="shared" si="1"/>
        <v>110.4</v>
      </c>
      <c r="E10" s="24">
        <v>2.0</v>
      </c>
      <c r="F10" s="33">
        <f>Ocupacao_Calendario!B595*D10*31</f>
        <v>2087.664</v>
      </c>
      <c r="G10" s="33">
        <f>Ocupacao_Calendario!C595*D10*28</f>
        <v>2627.52</v>
      </c>
      <c r="H10" s="33">
        <f>Ocupacao_Calendario!D595*D10*31</f>
        <v>2669.472</v>
      </c>
      <c r="I10" s="33">
        <f>Ocupacao_Calendario!E595*D10*30</f>
        <v>2914.56</v>
      </c>
      <c r="J10" s="33">
        <f>Ocupacao_Calendario!F595*D10*31</f>
        <v>1334.736</v>
      </c>
      <c r="K10" s="33">
        <f>Ocupacao_Calendario!G595*D10*30</f>
        <v>2351.52</v>
      </c>
      <c r="L10" s="33">
        <f>Ocupacao_Calendario!H595*D10*31</f>
        <v>2772.144</v>
      </c>
      <c r="M10" s="33">
        <f>Ocupacao_Calendario!I595*D10*31</f>
        <v>3353.952</v>
      </c>
      <c r="N10" s="33">
        <f>Ocupacao_Calendario!J595*D10*30</f>
        <v>2450.88</v>
      </c>
      <c r="O10" s="33">
        <f>Ocupacao_Calendario!K595*D10*31</f>
        <v>3285.504</v>
      </c>
      <c r="P10" s="33">
        <f>Ocupacao_Calendario!L595*D10*31</f>
        <v>2566.8</v>
      </c>
      <c r="Q10" s="33">
        <f>Ocupacao_Calendario!M595*D10*31</f>
        <v>3285.504</v>
      </c>
      <c r="R10" s="33">
        <f t="shared" si="2"/>
        <v>31700.256</v>
      </c>
      <c r="S10" s="33">
        <f>IFS(E10=2,vacation_home_main_costs!$M$2,E10=3,vacation_home_main_costs!$M$3,E10=4,vacation_home_main_costs!$M$4,E10=5,vacation_home_main_costs!$M$5,E10=6,vacation_home_main_costs!$M$6)</f>
        <v>31100</v>
      </c>
      <c r="T10" s="33">
        <f t="shared" si="3"/>
        <v>600.256</v>
      </c>
      <c r="U10" s="41" t="str">
        <f t="shared" si="4"/>
        <v>Lucro</v>
      </c>
    </row>
    <row r="11" ht="12.75" customHeight="1">
      <c r="A11" s="8">
        <v>2.0000009E7</v>
      </c>
      <c r="B11" s="30" t="s">
        <v>640</v>
      </c>
      <c r="C11" s="11">
        <v>149.0</v>
      </c>
      <c r="D11" s="11">
        <f t="shared" si="1"/>
        <v>119.2</v>
      </c>
      <c r="E11" s="24">
        <v>5.0</v>
      </c>
      <c r="F11" s="33">
        <f>Ocupacao_Calendario!B596*D11*31</f>
        <v>3510.44</v>
      </c>
      <c r="G11" s="33">
        <f>Ocupacao_Calendario!C596*D11*28</f>
        <v>2803.584</v>
      </c>
      <c r="H11" s="33">
        <f>Ocupacao_Calendario!D596*D11*31</f>
        <v>3103.968</v>
      </c>
      <c r="I11" s="33">
        <f>Ocupacao_Calendario!E596*D11*30</f>
        <v>2503.2</v>
      </c>
      <c r="J11" s="33">
        <f>Ocupacao_Calendario!F596*D11*31</f>
        <v>2586.64</v>
      </c>
      <c r="K11" s="33">
        <f>Ocupacao_Calendario!G596*D11*30</f>
        <v>3432.96</v>
      </c>
      <c r="L11" s="33">
        <f>Ocupacao_Calendario!H596*D11*31</f>
        <v>3030.064</v>
      </c>
      <c r="M11" s="33">
        <f>Ocupacao_Calendario!I596*D11*31</f>
        <v>2845.304</v>
      </c>
      <c r="N11" s="33">
        <f>Ocupacao_Calendario!J596*D11*30</f>
        <v>3468.72</v>
      </c>
      <c r="O11" s="33">
        <f>Ocupacao_Calendario!K596*D11*31</f>
        <v>3177.872</v>
      </c>
      <c r="P11" s="33">
        <f>Ocupacao_Calendario!L596*D11*31</f>
        <v>2623.592</v>
      </c>
      <c r="Q11" s="33">
        <f>Ocupacao_Calendario!M596*D11*31</f>
        <v>3584.344</v>
      </c>
      <c r="R11" s="33">
        <f t="shared" si="2"/>
        <v>36670.688</v>
      </c>
      <c r="S11" s="33">
        <f>IFS(E11=2,vacation_home_main_costs!$M$2,E11=3,vacation_home_main_costs!$M$3,E11=4,vacation_home_main_costs!$M$4,E11=5,vacation_home_main_costs!$M$5,E11=6,vacation_home_main_costs!$M$6)</f>
        <v>45400</v>
      </c>
      <c r="T11" s="33">
        <f t="shared" si="3"/>
        <v>-8729.312</v>
      </c>
      <c r="U11" s="41" t="str">
        <f t="shared" si="4"/>
        <v>Prejuizo</v>
      </c>
    </row>
    <row r="12" ht="12.75" customHeight="1">
      <c r="A12" s="8">
        <v>2.000001E7</v>
      </c>
      <c r="B12" s="30" t="s">
        <v>641</v>
      </c>
      <c r="C12" s="11">
        <v>149.0</v>
      </c>
      <c r="D12" s="11">
        <f t="shared" si="1"/>
        <v>119.2</v>
      </c>
      <c r="E12" s="24">
        <v>4.0</v>
      </c>
      <c r="F12" s="33">
        <f>Ocupacao_Calendario!B597*D12*31</f>
        <v>2254.072</v>
      </c>
      <c r="G12" s="33">
        <f>Ocupacao_Calendario!C597*D12*28</f>
        <v>2603.328</v>
      </c>
      <c r="H12" s="33">
        <f>Ocupacao_Calendario!D597*D12*31</f>
        <v>2512.736</v>
      </c>
      <c r="I12" s="33">
        <f>Ocupacao_Calendario!E597*D12*30</f>
        <v>2217.12</v>
      </c>
      <c r="J12" s="33">
        <f>Ocupacao_Calendario!F597*D12*31</f>
        <v>1847.6</v>
      </c>
      <c r="K12" s="33">
        <f>Ocupacao_Calendario!G597*D12*30</f>
        <v>3468.72</v>
      </c>
      <c r="L12" s="33">
        <f>Ocupacao_Calendario!H597*D12*31</f>
        <v>3473.488</v>
      </c>
      <c r="M12" s="33">
        <f>Ocupacao_Calendario!I597*D12*31</f>
        <v>3621.296</v>
      </c>
      <c r="N12" s="33">
        <f>Ocupacao_Calendario!J597*D12*30</f>
        <v>3397.2</v>
      </c>
      <c r="O12" s="33">
        <f>Ocupacao_Calendario!K597*D12*31</f>
        <v>3067.016</v>
      </c>
      <c r="P12" s="33">
        <f>Ocupacao_Calendario!L597*D12*31</f>
        <v>2697.496</v>
      </c>
      <c r="Q12" s="33">
        <f>Ocupacao_Calendario!M597*D12*31</f>
        <v>3103.968</v>
      </c>
      <c r="R12" s="33">
        <f t="shared" si="2"/>
        <v>34264.04</v>
      </c>
      <c r="S12" s="33">
        <f>IFS(E12=2,vacation_home_main_costs!$M$2,E12=3,vacation_home_main_costs!$M$3,E12=4,vacation_home_main_costs!$M$4,E12=5,vacation_home_main_costs!$M$5,E12=6,vacation_home_main_costs!$M$6)</f>
        <v>40660</v>
      </c>
      <c r="T12" s="33">
        <f t="shared" si="3"/>
        <v>-6395.96</v>
      </c>
      <c r="U12" s="41" t="str">
        <f t="shared" si="4"/>
        <v>Prejuizo</v>
      </c>
    </row>
    <row r="13" ht="12.75" customHeight="1">
      <c r="A13" s="8">
        <v>2.0000011E7</v>
      </c>
      <c r="B13" s="30" t="s">
        <v>642</v>
      </c>
      <c r="C13" s="11">
        <v>299.0</v>
      </c>
      <c r="D13" s="11">
        <f t="shared" si="1"/>
        <v>239.2</v>
      </c>
      <c r="E13" s="24">
        <v>5.0</v>
      </c>
      <c r="F13" s="33">
        <f>Ocupacao_Calendario!B598*D13*31</f>
        <v>7192.744</v>
      </c>
      <c r="G13" s="33">
        <f>Ocupacao_Calendario!C598*D13*28</f>
        <v>5291.104</v>
      </c>
      <c r="H13" s="33">
        <f>Ocupacao_Calendario!D598*D13*31</f>
        <v>5783.856</v>
      </c>
      <c r="I13" s="33">
        <f>Ocupacao_Calendario!E598*D13*30</f>
        <v>5740.8</v>
      </c>
      <c r="J13" s="33">
        <f>Ocupacao_Calendario!F598*D13*31</f>
        <v>4152.512</v>
      </c>
      <c r="K13" s="33">
        <f>Ocupacao_Calendario!G598*D13*30</f>
        <v>7032.48</v>
      </c>
      <c r="L13" s="33">
        <f>Ocupacao_Calendario!H598*D13*31</f>
        <v>6080.464</v>
      </c>
      <c r="M13" s="33">
        <f>Ocupacao_Calendario!I598*D13*31</f>
        <v>6006.312</v>
      </c>
      <c r="N13" s="33">
        <f>Ocupacao_Calendario!J598*D13*30</f>
        <v>5669.04</v>
      </c>
      <c r="O13" s="33">
        <f>Ocupacao_Calendario!K598*D13*31</f>
        <v>6525.376</v>
      </c>
      <c r="P13" s="33">
        <f>Ocupacao_Calendario!L598*D13*31</f>
        <v>5858.008</v>
      </c>
      <c r="Q13" s="33">
        <f>Ocupacao_Calendario!M598*D13*31</f>
        <v>7192.744</v>
      </c>
      <c r="R13" s="33">
        <f t="shared" si="2"/>
        <v>72525.44</v>
      </c>
      <c r="S13" s="33">
        <f>IFS(E13=2,vacation_home_main_costs!$M$2,E13=3,vacation_home_main_costs!$M$3,E13=4,vacation_home_main_costs!$M$4,E13=5,vacation_home_main_costs!$M$5,E13=6,vacation_home_main_costs!$M$6)</f>
        <v>45400</v>
      </c>
      <c r="T13" s="33">
        <f t="shared" si="3"/>
        <v>27125.44</v>
      </c>
      <c r="U13" s="41" t="str">
        <f t="shared" si="4"/>
        <v>Lucro</v>
      </c>
    </row>
    <row r="14" ht="12.75" customHeight="1">
      <c r="A14" s="8">
        <v>2.0000013E7</v>
      </c>
      <c r="B14" s="30" t="s">
        <v>643</v>
      </c>
      <c r="C14" s="11">
        <v>149.0</v>
      </c>
      <c r="D14" s="11">
        <f t="shared" si="1"/>
        <v>119.2</v>
      </c>
      <c r="E14" s="24">
        <v>5.0</v>
      </c>
      <c r="F14" s="33">
        <f>Ocupacao_Calendario!B599*D14*31</f>
        <v>2882.256</v>
      </c>
      <c r="G14" s="33">
        <f>Ocupacao_Calendario!C599*D14*28</f>
        <v>2703.456</v>
      </c>
      <c r="H14" s="33">
        <f>Ocupacao_Calendario!D599*D14*31</f>
        <v>1588.936</v>
      </c>
      <c r="I14" s="33">
        <f>Ocupacao_Calendario!E599*D14*30</f>
        <v>2217.12</v>
      </c>
      <c r="J14" s="33">
        <f>Ocupacao_Calendario!F599*D14*31</f>
        <v>2512.736</v>
      </c>
      <c r="K14" s="33">
        <f>Ocupacao_Calendario!G599*D14*30</f>
        <v>2646.24</v>
      </c>
      <c r="L14" s="33">
        <f>Ocupacao_Calendario!H599*D14*31</f>
        <v>2771.4</v>
      </c>
      <c r="M14" s="33">
        <f>Ocupacao_Calendario!I599*D14*31</f>
        <v>3695.2</v>
      </c>
      <c r="N14" s="33">
        <f>Ocupacao_Calendario!J599*D14*30</f>
        <v>3576</v>
      </c>
      <c r="O14" s="33">
        <f>Ocupacao_Calendario!K599*D14*31</f>
        <v>3030.064</v>
      </c>
      <c r="P14" s="33">
        <f>Ocupacao_Calendario!L599*D14*31</f>
        <v>3325.68</v>
      </c>
      <c r="Q14" s="33">
        <f>Ocupacao_Calendario!M599*D14*31</f>
        <v>2882.256</v>
      </c>
      <c r="R14" s="33">
        <f t="shared" si="2"/>
        <v>33831.344</v>
      </c>
      <c r="S14" s="33">
        <f>IFS(E14=2,vacation_home_main_costs!$M$2,E14=3,vacation_home_main_costs!$M$3,E14=4,vacation_home_main_costs!$M$4,E14=5,vacation_home_main_costs!$M$5,E14=6,vacation_home_main_costs!$M$6)</f>
        <v>45400</v>
      </c>
      <c r="T14" s="33">
        <f t="shared" si="3"/>
        <v>-11568.656</v>
      </c>
      <c r="U14" s="41" t="str">
        <f t="shared" si="4"/>
        <v>Prejuizo</v>
      </c>
    </row>
    <row r="15" ht="12.75" customHeight="1">
      <c r="A15" s="8">
        <v>2.0000014E7</v>
      </c>
      <c r="B15" s="30" t="s">
        <v>644</v>
      </c>
      <c r="C15" s="11">
        <v>220.0</v>
      </c>
      <c r="D15" s="11">
        <f t="shared" si="1"/>
        <v>176</v>
      </c>
      <c r="E15" s="24">
        <v>5.0</v>
      </c>
      <c r="F15" s="33">
        <f>Ocupacao_Calendario!B600*D15*31</f>
        <v>3819.2</v>
      </c>
      <c r="G15" s="33">
        <f>Ocupacao_Calendario!C600*D15*28</f>
        <v>4139.52</v>
      </c>
      <c r="H15" s="33">
        <f>Ocupacao_Calendario!D600*D15*31</f>
        <v>3600.96</v>
      </c>
      <c r="I15" s="33">
        <f>Ocupacao_Calendario!E600*D15*30</f>
        <v>3643.2</v>
      </c>
      <c r="J15" s="33">
        <f>Ocupacao_Calendario!F600*D15*31</f>
        <v>4092</v>
      </c>
      <c r="K15" s="33">
        <f>Ocupacao_Calendario!G600*D15*30</f>
        <v>4012.8</v>
      </c>
      <c r="L15" s="33">
        <f>Ocupacao_Calendario!H600*D15*31</f>
        <v>3928.32</v>
      </c>
      <c r="M15" s="33">
        <f>Ocupacao_Calendario!I600*D15*31</f>
        <v>5456</v>
      </c>
      <c r="N15" s="33">
        <f>Ocupacao_Calendario!J600*D15*30</f>
        <v>4435.2</v>
      </c>
      <c r="O15" s="33">
        <f>Ocupacao_Calendario!K600*D15*31</f>
        <v>4801.28</v>
      </c>
      <c r="P15" s="33">
        <f>Ocupacao_Calendario!L600*D15*31</f>
        <v>3873.76</v>
      </c>
      <c r="Q15" s="33">
        <f>Ocupacao_Calendario!M600*D15*31</f>
        <v>4801.28</v>
      </c>
      <c r="R15" s="33">
        <f t="shared" si="2"/>
        <v>50603.52</v>
      </c>
      <c r="S15" s="33">
        <f>IFS(E15=2,vacation_home_main_costs!$M$2,E15=3,vacation_home_main_costs!$M$3,E15=4,vacation_home_main_costs!$M$4,E15=5,vacation_home_main_costs!$M$5,E15=6,vacation_home_main_costs!$M$6)</f>
        <v>45400</v>
      </c>
      <c r="T15" s="33">
        <f t="shared" si="3"/>
        <v>5203.52</v>
      </c>
      <c r="U15" s="41" t="str">
        <f t="shared" si="4"/>
        <v>Lucro</v>
      </c>
    </row>
    <row r="16" ht="12.75" customHeight="1">
      <c r="A16" s="8">
        <v>2.0000015E7</v>
      </c>
      <c r="B16" s="30" t="s">
        <v>645</v>
      </c>
      <c r="C16" s="11">
        <v>309.0</v>
      </c>
      <c r="D16" s="11">
        <f t="shared" si="1"/>
        <v>247.2</v>
      </c>
      <c r="E16" s="24">
        <v>6.0</v>
      </c>
      <c r="F16" s="33">
        <f>Ocupacao_Calendario!B601*D16*31</f>
        <v>6820.248</v>
      </c>
      <c r="G16" s="33">
        <f>Ocupacao_Calendario!C601*D16*28</f>
        <v>6437.088</v>
      </c>
      <c r="H16" s="33">
        <f>Ocupacao_Calendario!D601*D16*31</f>
        <v>4444.656</v>
      </c>
      <c r="I16" s="33">
        <f>Ocupacao_Calendario!E601*D16*30</f>
        <v>5042.88</v>
      </c>
      <c r="J16" s="33">
        <f>Ocupacao_Calendario!F601*D16*31</f>
        <v>6207.192</v>
      </c>
      <c r="K16" s="33">
        <f>Ocupacao_Calendario!G601*D16*30</f>
        <v>5710.32</v>
      </c>
      <c r="L16" s="33">
        <f>Ocupacao_Calendario!H601*D16*31</f>
        <v>5747.4</v>
      </c>
      <c r="M16" s="33">
        <f>Ocupacao_Calendario!I601*D16*31</f>
        <v>7586.568</v>
      </c>
      <c r="N16" s="33">
        <f>Ocupacao_Calendario!J601*D16*30</f>
        <v>6451.92</v>
      </c>
      <c r="O16" s="33">
        <f>Ocupacao_Calendario!K601*D16*31</f>
        <v>5440.872</v>
      </c>
      <c r="P16" s="33">
        <f>Ocupacao_Calendario!L601*D16*31</f>
        <v>6437.088</v>
      </c>
      <c r="Q16" s="33">
        <f>Ocupacao_Calendario!M601*D16*31</f>
        <v>5210.976</v>
      </c>
      <c r="R16" s="33">
        <f t="shared" si="2"/>
        <v>71537.208</v>
      </c>
      <c r="S16" s="33">
        <f>IFS(E16=2,vacation_home_main_costs!$M$2,E16=3,vacation_home_main_costs!$M$3,E16=4,vacation_home_main_costs!$M$4,E16=5,vacation_home_main_costs!$M$5,E16=6,vacation_home_main_costs!$M$6)</f>
        <v>51900</v>
      </c>
      <c r="T16" s="33">
        <f t="shared" si="3"/>
        <v>19637.208</v>
      </c>
      <c r="U16" s="41" t="str">
        <f t="shared" si="4"/>
        <v>Lucro</v>
      </c>
    </row>
    <row r="17" ht="12.75" customHeight="1">
      <c r="A17" s="8">
        <v>2.0000016E7</v>
      </c>
      <c r="B17" s="30" t="s">
        <v>646</v>
      </c>
      <c r="C17" s="11">
        <v>319.0</v>
      </c>
      <c r="D17" s="11">
        <f t="shared" si="1"/>
        <v>255.2</v>
      </c>
      <c r="E17" s="24">
        <v>6.0</v>
      </c>
      <c r="F17" s="33">
        <f>Ocupacao_Calendario!B602*D17*31</f>
        <v>7673.864</v>
      </c>
      <c r="G17" s="33">
        <f>Ocupacao_Calendario!C602*D17*28</f>
        <v>6431.04</v>
      </c>
      <c r="H17" s="33">
        <f>Ocupacao_Calendario!D602*D17*31</f>
        <v>3480.928</v>
      </c>
      <c r="I17" s="33">
        <f>Ocupacao_Calendario!E602*D17*30</f>
        <v>3674.88</v>
      </c>
      <c r="J17" s="33">
        <f>Ocupacao_Calendario!F602*D17*31</f>
        <v>4509.384</v>
      </c>
      <c r="K17" s="33">
        <f>Ocupacao_Calendario!G602*D17*30</f>
        <v>5971.68</v>
      </c>
      <c r="L17" s="33">
        <f>Ocupacao_Calendario!H602*D17*31</f>
        <v>7357.416</v>
      </c>
      <c r="M17" s="33">
        <f>Ocupacao_Calendario!I602*D17*31</f>
        <v>6487.184</v>
      </c>
      <c r="N17" s="33">
        <f>Ocupacao_Calendario!J602*D17*30</f>
        <v>6048.24</v>
      </c>
      <c r="O17" s="33">
        <f>Ocupacao_Calendario!K602*D17*31</f>
        <v>6961.856</v>
      </c>
      <c r="P17" s="33">
        <f>Ocupacao_Calendario!L602*D17*31</f>
        <v>7832.088</v>
      </c>
      <c r="Q17" s="33">
        <f>Ocupacao_Calendario!M602*D17*31</f>
        <v>7278.304</v>
      </c>
      <c r="R17" s="33">
        <f t="shared" si="2"/>
        <v>73706.864</v>
      </c>
      <c r="S17" s="33">
        <f>IFS(E17=2,vacation_home_main_costs!$M$2,E17=3,vacation_home_main_costs!$M$3,E17=4,vacation_home_main_costs!$M$4,E17=5,vacation_home_main_costs!$M$5,E17=6,vacation_home_main_costs!$M$6)</f>
        <v>51900</v>
      </c>
      <c r="T17" s="33">
        <f t="shared" si="3"/>
        <v>21806.864</v>
      </c>
      <c r="U17" s="41" t="str">
        <f t="shared" si="4"/>
        <v>Lucro</v>
      </c>
    </row>
    <row r="18" ht="12.75" customHeight="1">
      <c r="A18" s="8">
        <v>2.0000017E7</v>
      </c>
      <c r="B18" s="30" t="s">
        <v>647</v>
      </c>
      <c r="C18" s="11">
        <v>109.0</v>
      </c>
      <c r="D18" s="11">
        <f t="shared" si="1"/>
        <v>87.2</v>
      </c>
      <c r="E18" s="24">
        <v>4.0</v>
      </c>
      <c r="F18" s="33">
        <f>Ocupacao_Calendario!B603*D18*31</f>
        <v>1838.176</v>
      </c>
      <c r="G18" s="33">
        <f>Ocupacao_Calendario!C603*D18*28</f>
        <v>1709.12</v>
      </c>
      <c r="H18" s="33">
        <f>Ocupacao_Calendario!D603*D18*31</f>
        <v>2324.752</v>
      </c>
      <c r="I18" s="33">
        <f>Ocupacao_Calendario!E603*D18*30</f>
        <v>1857.36</v>
      </c>
      <c r="J18" s="33">
        <f>Ocupacao_Calendario!F603*D18*31</f>
        <v>1919.272</v>
      </c>
      <c r="K18" s="33">
        <f>Ocupacao_Calendario!G603*D18*30</f>
        <v>2223.6</v>
      </c>
      <c r="L18" s="33">
        <f>Ocupacao_Calendario!H603*D18*31</f>
        <v>1973.336</v>
      </c>
      <c r="M18" s="33">
        <f>Ocupacao_Calendario!I603*D18*31</f>
        <v>2595.072</v>
      </c>
      <c r="N18" s="33">
        <f>Ocupacao_Calendario!J603*D18*30</f>
        <v>2354.4</v>
      </c>
      <c r="O18" s="33">
        <f>Ocupacao_Calendario!K603*D18*31</f>
        <v>2324.752</v>
      </c>
      <c r="P18" s="33">
        <f>Ocupacao_Calendario!L603*D18*31</f>
        <v>2270.688</v>
      </c>
      <c r="Q18" s="33">
        <f>Ocupacao_Calendario!M603*D18*31</f>
        <v>2108.496</v>
      </c>
      <c r="R18" s="33">
        <f t="shared" si="2"/>
        <v>25499.024</v>
      </c>
      <c r="S18" s="33">
        <f>IFS(E18=2,vacation_home_main_costs!$M$2,E18=3,vacation_home_main_costs!$M$3,E18=4,vacation_home_main_costs!$M$4,E18=5,vacation_home_main_costs!$M$5,E18=6,vacation_home_main_costs!$M$6)</f>
        <v>40660</v>
      </c>
      <c r="T18" s="33">
        <f t="shared" si="3"/>
        <v>-15160.976</v>
      </c>
      <c r="U18" s="41" t="str">
        <f t="shared" si="4"/>
        <v>Prejuizo</v>
      </c>
    </row>
    <row r="19" ht="12.75" customHeight="1">
      <c r="A19" s="8">
        <v>2.0000018E7</v>
      </c>
      <c r="B19" s="30" t="s">
        <v>648</v>
      </c>
      <c r="C19" s="11">
        <v>119.0</v>
      </c>
      <c r="D19" s="11">
        <f t="shared" si="1"/>
        <v>95.2</v>
      </c>
      <c r="E19" s="24">
        <v>3.0</v>
      </c>
      <c r="F19" s="33">
        <f>Ocupacao_Calendario!B604*D19*31</f>
        <v>2390.472</v>
      </c>
      <c r="G19" s="33">
        <f>Ocupacao_Calendario!C604*D19*28</f>
        <v>1919.232</v>
      </c>
      <c r="H19" s="33">
        <f>Ocupacao_Calendario!D604*D19*31</f>
        <v>2006.816</v>
      </c>
      <c r="I19" s="33">
        <f>Ocupacao_Calendario!E604*D19*30</f>
        <v>1399.44</v>
      </c>
      <c r="J19" s="33">
        <f>Ocupacao_Calendario!F604*D19*31</f>
        <v>2272.424</v>
      </c>
      <c r="K19" s="33">
        <f>Ocupacao_Calendario!G604*D19*30</f>
        <v>2142</v>
      </c>
      <c r="L19" s="33">
        <f>Ocupacao_Calendario!H604*D19*31</f>
        <v>2390.472</v>
      </c>
      <c r="M19" s="33">
        <f>Ocupacao_Calendario!I604*D19*31</f>
        <v>2862.664</v>
      </c>
      <c r="N19" s="33">
        <f>Ocupacao_Calendario!J604*D19*30</f>
        <v>2684.64</v>
      </c>
      <c r="O19" s="33">
        <f>Ocupacao_Calendario!K604*D19*31</f>
        <v>2774.128</v>
      </c>
      <c r="P19" s="33">
        <f>Ocupacao_Calendario!L604*D19*31</f>
        <v>2508.52</v>
      </c>
      <c r="Q19" s="33">
        <f>Ocupacao_Calendario!M604*D19*31</f>
        <v>2390.472</v>
      </c>
      <c r="R19" s="33">
        <f t="shared" si="2"/>
        <v>27741.28</v>
      </c>
      <c r="S19" s="33">
        <f>IFS(E19=2,vacation_home_main_costs!$M$2,E19=3,vacation_home_main_costs!$M$3,E19=4,vacation_home_main_costs!$M$4,E19=5,vacation_home_main_costs!$M$5,E19=6,vacation_home_main_costs!$M$6)</f>
        <v>34800</v>
      </c>
      <c r="T19" s="33">
        <f t="shared" si="3"/>
        <v>-7058.72</v>
      </c>
      <c r="U19" s="41" t="str">
        <f t="shared" si="4"/>
        <v>Prejuizo</v>
      </c>
    </row>
    <row r="20" ht="12.75" customHeight="1">
      <c r="A20" s="8">
        <v>2.0000019E7</v>
      </c>
      <c r="B20" s="30" t="s">
        <v>649</v>
      </c>
      <c r="C20" s="11">
        <v>189.0</v>
      </c>
      <c r="D20" s="11">
        <f t="shared" si="1"/>
        <v>151.2</v>
      </c>
      <c r="E20" s="24">
        <v>5.0</v>
      </c>
      <c r="F20" s="33">
        <f>Ocupacao_Calendario!B605*D20*31</f>
        <v>3234.168</v>
      </c>
      <c r="G20" s="33">
        <f>Ocupacao_Calendario!C605*D20*28</f>
        <v>3683.232</v>
      </c>
      <c r="H20" s="33">
        <f>Ocupacao_Calendario!D605*D20*31</f>
        <v>2015.496</v>
      </c>
      <c r="I20" s="33">
        <f>Ocupacao_Calendario!E605*D20*30</f>
        <v>2404.08</v>
      </c>
      <c r="J20" s="33">
        <f>Ocupacao_Calendario!F605*D20*31</f>
        <v>3796.632</v>
      </c>
      <c r="K20" s="33">
        <f>Ocupacao_Calendario!G605*D20*30</f>
        <v>3129.84</v>
      </c>
      <c r="L20" s="33">
        <f>Ocupacao_Calendario!H605*D20*31</f>
        <v>4640.328</v>
      </c>
      <c r="M20" s="33">
        <f>Ocupacao_Calendario!I605*D20*31</f>
        <v>3187.296</v>
      </c>
      <c r="N20" s="33">
        <f>Ocupacao_Calendario!J605*D20*30</f>
        <v>4263.84</v>
      </c>
      <c r="O20" s="33">
        <f>Ocupacao_Calendario!K605*D20*31</f>
        <v>4265.352</v>
      </c>
      <c r="P20" s="33">
        <f>Ocupacao_Calendario!L605*D20*31</f>
        <v>3843.504</v>
      </c>
      <c r="Q20" s="33">
        <f>Ocupacao_Calendario!M605*D20*31</f>
        <v>3609.144</v>
      </c>
      <c r="R20" s="33">
        <f t="shared" si="2"/>
        <v>42072.912</v>
      </c>
      <c r="S20" s="33">
        <f>IFS(E20=2,vacation_home_main_costs!$M$2,E20=3,vacation_home_main_costs!$M$3,E20=4,vacation_home_main_costs!$M$4,E20=5,vacation_home_main_costs!$M$5,E20=6,vacation_home_main_costs!$M$6)</f>
        <v>45400</v>
      </c>
      <c r="T20" s="33">
        <f t="shared" si="3"/>
        <v>-3327.088</v>
      </c>
      <c r="U20" s="41" t="str">
        <f t="shared" si="4"/>
        <v>Prejuizo</v>
      </c>
    </row>
    <row r="21" ht="12.75" customHeight="1">
      <c r="A21" s="8">
        <v>2.000002E7</v>
      </c>
      <c r="B21" s="30" t="s">
        <v>650</v>
      </c>
      <c r="C21" s="11">
        <v>155.0</v>
      </c>
      <c r="D21" s="11">
        <f t="shared" si="1"/>
        <v>124</v>
      </c>
      <c r="E21" s="24">
        <v>4.0</v>
      </c>
      <c r="F21" s="33">
        <f>Ocupacao_Calendario!B606*D21*31</f>
        <v>3382.72</v>
      </c>
      <c r="G21" s="33">
        <f>Ocupacao_Calendario!C606*D21*28</f>
        <v>2604</v>
      </c>
      <c r="H21" s="33">
        <f>Ocupacao_Calendario!D606*D21*31</f>
        <v>2921.44</v>
      </c>
      <c r="I21" s="33">
        <f>Ocupacao_Calendario!E606*D21*30</f>
        <v>2566.8</v>
      </c>
      <c r="J21" s="33">
        <f>Ocupacao_Calendario!F606*D21*31</f>
        <v>2844.56</v>
      </c>
      <c r="K21" s="33">
        <f>Ocupacao_Calendario!G606*D21*30</f>
        <v>2864.4</v>
      </c>
      <c r="L21" s="33">
        <f>Ocupacao_Calendario!H606*D21*31</f>
        <v>3459.6</v>
      </c>
      <c r="M21" s="33">
        <f>Ocupacao_Calendario!I606*D21*31</f>
        <v>3690.24</v>
      </c>
      <c r="N21" s="33">
        <f>Ocupacao_Calendario!J606*D21*30</f>
        <v>2901.6</v>
      </c>
      <c r="O21" s="33">
        <f>Ocupacao_Calendario!K606*D21*31</f>
        <v>3498.04</v>
      </c>
      <c r="P21" s="33">
        <f>Ocupacao_Calendario!L606*D21*31</f>
        <v>3844</v>
      </c>
      <c r="Q21" s="33">
        <f>Ocupacao_Calendario!M606*D21*31</f>
        <v>3613.36</v>
      </c>
      <c r="R21" s="33">
        <f t="shared" si="2"/>
        <v>38190.76</v>
      </c>
      <c r="S21" s="33">
        <f>IFS(E21=2,vacation_home_main_costs!$M$2,E21=3,vacation_home_main_costs!$M$3,E21=4,vacation_home_main_costs!$M$4,E21=5,vacation_home_main_costs!$M$5,E21=6,vacation_home_main_costs!$M$6)</f>
        <v>40660</v>
      </c>
      <c r="T21" s="33">
        <f t="shared" si="3"/>
        <v>-2469.24</v>
      </c>
      <c r="U21" s="41" t="str">
        <f t="shared" si="4"/>
        <v>Prejuizo</v>
      </c>
    </row>
    <row r="22" ht="12.75" customHeight="1">
      <c r="A22" s="8">
        <v>2.0000021E7</v>
      </c>
      <c r="B22" s="30" t="s">
        <v>651</v>
      </c>
      <c r="C22" s="11">
        <v>159.0</v>
      </c>
      <c r="D22" s="11">
        <f t="shared" si="1"/>
        <v>127.2</v>
      </c>
      <c r="E22" s="24">
        <v>4.0</v>
      </c>
      <c r="F22" s="33">
        <f>Ocupacao_Calendario!B607*D22*31</f>
        <v>3233.424</v>
      </c>
      <c r="G22" s="33">
        <f>Ocupacao_Calendario!C607*D22*28</f>
        <v>3312.288</v>
      </c>
      <c r="H22" s="33">
        <f>Ocupacao_Calendario!D607*D22*31</f>
        <v>2089.896</v>
      </c>
      <c r="I22" s="33">
        <f>Ocupacao_Calendario!E607*D22*30</f>
        <v>2785.68</v>
      </c>
      <c r="J22" s="33">
        <f>Ocupacao_Calendario!F607*D22*31</f>
        <v>3312.288</v>
      </c>
      <c r="K22" s="33">
        <f>Ocupacao_Calendario!G607*D22*30</f>
        <v>3472.56</v>
      </c>
      <c r="L22" s="33">
        <f>Ocupacao_Calendario!H607*D22*31</f>
        <v>3193.992</v>
      </c>
      <c r="M22" s="33">
        <f>Ocupacao_Calendario!I607*D22*31</f>
        <v>2799.672</v>
      </c>
      <c r="N22" s="33">
        <f>Ocupacao_Calendario!J607*D22*30</f>
        <v>3472.56</v>
      </c>
      <c r="O22" s="33">
        <f>Ocupacao_Calendario!K607*D22*31</f>
        <v>3627.744</v>
      </c>
      <c r="P22" s="33">
        <f>Ocupacao_Calendario!L607*D22*31</f>
        <v>3036.264</v>
      </c>
      <c r="Q22" s="33">
        <f>Ocupacao_Calendario!M607*D22*31</f>
        <v>3706.608</v>
      </c>
      <c r="R22" s="33">
        <f t="shared" si="2"/>
        <v>38042.976</v>
      </c>
      <c r="S22" s="33">
        <f>IFS(E22=2,vacation_home_main_costs!$M$2,E22=3,vacation_home_main_costs!$M$3,E22=4,vacation_home_main_costs!$M$4,E22=5,vacation_home_main_costs!$M$5,E22=6,vacation_home_main_costs!$M$6)</f>
        <v>40660</v>
      </c>
      <c r="T22" s="33">
        <f t="shared" si="3"/>
        <v>-2617.024</v>
      </c>
      <c r="U22" s="41" t="str">
        <f t="shared" si="4"/>
        <v>Prejuizo</v>
      </c>
    </row>
    <row r="23" ht="12.75" customHeight="1">
      <c r="A23" s="8">
        <v>2.0000022E7</v>
      </c>
      <c r="B23" s="30" t="s">
        <v>652</v>
      </c>
      <c r="C23" s="11">
        <v>159.0</v>
      </c>
      <c r="D23" s="11">
        <f t="shared" si="1"/>
        <v>127.2</v>
      </c>
      <c r="E23" s="24">
        <v>4.0</v>
      </c>
      <c r="F23" s="33">
        <f>Ocupacao_Calendario!B608*D23*31</f>
        <v>3785.472</v>
      </c>
      <c r="G23" s="33">
        <f>Ocupacao_Calendario!C608*D23*28</f>
        <v>3205.44</v>
      </c>
      <c r="H23" s="33">
        <f>Ocupacao_Calendario!D608*D23*31</f>
        <v>3075.696</v>
      </c>
      <c r="I23" s="33">
        <f>Ocupacao_Calendario!E608*D23*30</f>
        <v>3358.08</v>
      </c>
      <c r="J23" s="33">
        <f>Ocupacao_Calendario!F608*D23*31</f>
        <v>1695.576</v>
      </c>
      <c r="K23" s="33">
        <f>Ocupacao_Calendario!G608*D23*30</f>
        <v>2594.88</v>
      </c>
      <c r="L23" s="33">
        <f>Ocupacao_Calendario!H608*D23*31</f>
        <v>3193.992</v>
      </c>
      <c r="M23" s="33">
        <f>Ocupacao_Calendario!I608*D23*31</f>
        <v>2799.672</v>
      </c>
      <c r="N23" s="33">
        <f>Ocupacao_Calendario!J608*D23*30</f>
        <v>3587.04</v>
      </c>
      <c r="O23" s="33">
        <f>Ocupacao_Calendario!K608*D23*31</f>
        <v>3154.56</v>
      </c>
      <c r="P23" s="33">
        <f>Ocupacao_Calendario!L608*D23*31</f>
        <v>2878.536</v>
      </c>
      <c r="Q23" s="33">
        <f>Ocupacao_Calendario!M608*D23*31</f>
        <v>2839.104</v>
      </c>
      <c r="R23" s="33">
        <f t="shared" si="2"/>
        <v>36168.048</v>
      </c>
      <c r="S23" s="33">
        <f>IFS(E23=2,vacation_home_main_costs!$M$2,E23=3,vacation_home_main_costs!$M$3,E23=4,vacation_home_main_costs!$M$4,E23=5,vacation_home_main_costs!$M$5,E23=6,vacation_home_main_costs!$M$6)</f>
        <v>40660</v>
      </c>
      <c r="T23" s="33">
        <f t="shared" si="3"/>
        <v>-4491.952</v>
      </c>
      <c r="U23" s="41" t="str">
        <f t="shared" si="4"/>
        <v>Prejuizo</v>
      </c>
    </row>
    <row r="24" ht="12.75" customHeight="1">
      <c r="A24" s="8">
        <v>2.0000023E7</v>
      </c>
      <c r="B24" s="30" t="s">
        <v>653</v>
      </c>
      <c r="C24" s="11">
        <v>150.0</v>
      </c>
      <c r="D24" s="11">
        <f t="shared" si="1"/>
        <v>120</v>
      </c>
      <c r="E24" s="24">
        <v>4.0</v>
      </c>
      <c r="F24" s="33">
        <f>Ocupacao_Calendario!B609*D24*31</f>
        <v>3273.6</v>
      </c>
      <c r="G24" s="33">
        <f>Ocupacao_Calendario!C609*D24*28</f>
        <v>2990.4</v>
      </c>
      <c r="H24" s="33">
        <f>Ocupacao_Calendario!D609*D24*31</f>
        <v>2641.2</v>
      </c>
      <c r="I24" s="33">
        <f>Ocupacao_Calendario!E609*D24*30</f>
        <v>2916</v>
      </c>
      <c r="J24" s="33">
        <f>Ocupacao_Calendario!F609*D24*31</f>
        <v>3013.2</v>
      </c>
      <c r="K24" s="33">
        <f>Ocupacao_Calendario!G609*D24*30</f>
        <v>3096</v>
      </c>
      <c r="L24" s="33">
        <f>Ocupacao_Calendario!H609*D24*31</f>
        <v>2715.6</v>
      </c>
      <c r="M24" s="33">
        <f>Ocupacao_Calendario!I609*D24*31</f>
        <v>2752.8</v>
      </c>
      <c r="N24" s="33">
        <f>Ocupacao_Calendario!J609*D24*30</f>
        <v>3456</v>
      </c>
      <c r="O24" s="33">
        <f>Ocupacao_Calendario!K609*D24*31</f>
        <v>3571.2</v>
      </c>
      <c r="P24" s="33">
        <f>Ocupacao_Calendario!L609*D24*31</f>
        <v>3013.2</v>
      </c>
      <c r="Q24" s="33">
        <f>Ocupacao_Calendario!M609*D24*31</f>
        <v>3162</v>
      </c>
      <c r="R24" s="33">
        <f t="shared" si="2"/>
        <v>36601.2</v>
      </c>
      <c r="S24" s="33">
        <f>IFS(E24=2,vacation_home_main_costs!$M$2,E24=3,vacation_home_main_costs!$M$3,E24=4,vacation_home_main_costs!$M$4,E24=5,vacation_home_main_costs!$M$5,E24=6,vacation_home_main_costs!$M$6)</f>
        <v>40660</v>
      </c>
      <c r="T24" s="33">
        <f t="shared" si="3"/>
        <v>-4058.8</v>
      </c>
      <c r="U24" s="41" t="str">
        <f t="shared" si="4"/>
        <v>Prejuizo</v>
      </c>
    </row>
    <row r="25" ht="12.75" customHeight="1">
      <c r="A25" s="8">
        <v>2.0000024E7</v>
      </c>
      <c r="B25" s="30" t="s">
        <v>654</v>
      </c>
      <c r="C25" s="11">
        <v>159.0</v>
      </c>
      <c r="D25" s="11">
        <f t="shared" si="1"/>
        <v>127.2</v>
      </c>
      <c r="E25" s="24">
        <v>4.0</v>
      </c>
      <c r="F25" s="33">
        <f>Ocupacao_Calendario!B610*D25*31</f>
        <v>3864.336</v>
      </c>
      <c r="G25" s="33">
        <f>Ocupacao_Calendario!C610*D25*28</f>
        <v>2884.896</v>
      </c>
      <c r="H25" s="33">
        <f>Ocupacao_Calendario!D610*D25*31</f>
        <v>1892.736</v>
      </c>
      <c r="I25" s="33">
        <f>Ocupacao_Calendario!E610*D25*30</f>
        <v>3052.8</v>
      </c>
      <c r="J25" s="33">
        <f>Ocupacao_Calendario!F610*D25*31</f>
        <v>1813.872</v>
      </c>
      <c r="K25" s="33">
        <f>Ocupacao_Calendario!G610*D25*30</f>
        <v>3548.88</v>
      </c>
      <c r="L25" s="33">
        <f>Ocupacao_Calendario!H610*D25*31</f>
        <v>3627.744</v>
      </c>
      <c r="M25" s="33">
        <f>Ocupacao_Calendario!I610*D25*31</f>
        <v>3272.856</v>
      </c>
      <c r="N25" s="33">
        <f>Ocupacao_Calendario!J610*D25*30</f>
        <v>3739.68</v>
      </c>
      <c r="O25" s="33">
        <f>Ocupacao_Calendario!K610*D25*31</f>
        <v>3548.88</v>
      </c>
      <c r="P25" s="33">
        <f>Ocupacao_Calendario!L610*D25*31</f>
        <v>2917.968</v>
      </c>
      <c r="Q25" s="33">
        <f>Ocupacao_Calendario!M610*D25*31</f>
        <v>2996.832</v>
      </c>
      <c r="R25" s="33">
        <f t="shared" si="2"/>
        <v>37161.48</v>
      </c>
      <c r="S25" s="33">
        <f>IFS(E25=2,vacation_home_main_costs!$M$2,E25=3,vacation_home_main_costs!$M$3,E25=4,vacation_home_main_costs!$M$4,E25=5,vacation_home_main_costs!$M$5,E25=6,vacation_home_main_costs!$M$6)</f>
        <v>40660</v>
      </c>
      <c r="T25" s="33">
        <f t="shared" si="3"/>
        <v>-3498.52</v>
      </c>
      <c r="U25" s="41" t="str">
        <f t="shared" si="4"/>
        <v>Prejuizo</v>
      </c>
    </row>
    <row r="26" ht="12.75" customHeight="1">
      <c r="A26" s="8">
        <v>2.0000025E7</v>
      </c>
      <c r="B26" s="30" t="s">
        <v>655</v>
      </c>
      <c r="C26" s="11">
        <v>189.0</v>
      </c>
      <c r="D26" s="11">
        <f t="shared" si="1"/>
        <v>151.2</v>
      </c>
      <c r="E26" s="24">
        <v>5.0</v>
      </c>
      <c r="F26" s="33">
        <f>Ocupacao_Calendario!B611*D26*31</f>
        <v>4359.096</v>
      </c>
      <c r="G26" s="33">
        <f>Ocupacao_Calendario!C611*D26*28</f>
        <v>3598.56</v>
      </c>
      <c r="H26" s="33">
        <f>Ocupacao_Calendario!D611*D26*31</f>
        <v>2343.6</v>
      </c>
      <c r="I26" s="33">
        <f>Ocupacao_Calendario!E611*D26*30</f>
        <v>2358.72</v>
      </c>
      <c r="J26" s="33">
        <f>Ocupacao_Calendario!F611*D26*31</f>
        <v>3140.424</v>
      </c>
      <c r="K26" s="33">
        <f>Ocupacao_Calendario!G611*D26*30</f>
        <v>3538.08</v>
      </c>
      <c r="L26" s="33">
        <f>Ocupacao_Calendario!H611*D26*31</f>
        <v>4452.84</v>
      </c>
      <c r="M26" s="33">
        <f>Ocupacao_Calendario!I611*D26*31</f>
        <v>4171.608</v>
      </c>
      <c r="N26" s="33">
        <f>Ocupacao_Calendario!J611*D26*30</f>
        <v>3900.96</v>
      </c>
      <c r="O26" s="33">
        <f>Ocupacao_Calendario!K611*D26*31</f>
        <v>4030.992</v>
      </c>
      <c r="P26" s="33">
        <f>Ocupacao_Calendario!L611*D26*31</f>
        <v>3327.912</v>
      </c>
      <c r="Q26" s="33">
        <f>Ocupacao_Calendario!M611*D26*31</f>
        <v>4077.864</v>
      </c>
      <c r="R26" s="33">
        <f t="shared" si="2"/>
        <v>43300.656</v>
      </c>
      <c r="S26" s="33">
        <f>IFS(E26=2,vacation_home_main_costs!$M$2,E26=3,vacation_home_main_costs!$M$3,E26=4,vacation_home_main_costs!$M$4,E26=5,vacation_home_main_costs!$M$5,E26=6,vacation_home_main_costs!$M$6)</f>
        <v>45400</v>
      </c>
      <c r="T26" s="33">
        <f t="shared" si="3"/>
        <v>-2099.344</v>
      </c>
      <c r="U26" s="41" t="str">
        <f t="shared" si="4"/>
        <v>Prejuizo</v>
      </c>
    </row>
    <row r="27" ht="12.75" customHeight="1">
      <c r="A27" s="8">
        <v>2.0000026E7</v>
      </c>
      <c r="B27" s="30" t="s">
        <v>656</v>
      </c>
      <c r="C27" s="11">
        <v>159.0</v>
      </c>
      <c r="D27" s="11">
        <f t="shared" si="1"/>
        <v>127.2</v>
      </c>
      <c r="E27" s="24">
        <v>4.0</v>
      </c>
      <c r="F27" s="33">
        <f>Ocupacao_Calendario!B612*D27*31</f>
        <v>2720.808</v>
      </c>
      <c r="G27" s="33">
        <f>Ocupacao_Calendario!C612*D27*28</f>
        <v>3383.52</v>
      </c>
      <c r="H27" s="33">
        <f>Ocupacao_Calendario!D612*D27*31</f>
        <v>2917.968</v>
      </c>
      <c r="I27" s="33">
        <f>Ocupacao_Calendario!E612*D27*30</f>
        <v>3090.96</v>
      </c>
      <c r="J27" s="33">
        <f>Ocupacao_Calendario!F612*D27*31</f>
        <v>3115.128</v>
      </c>
      <c r="K27" s="33">
        <f>Ocupacao_Calendario!G612*D27*30</f>
        <v>2633.04</v>
      </c>
      <c r="L27" s="33">
        <f>Ocupacao_Calendario!H612*D27*31</f>
        <v>2996.832</v>
      </c>
      <c r="M27" s="33">
        <f>Ocupacao_Calendario!I612*D27*31</f>
        <v>2760.24</v>
      </c>
      <c r="N27" s="33">
        <f>Ocupacao_Calendario!J612*D27*30</f>
        <v>3358.08</v>
      </c>
      <c r="O27" s="33">
        <f>Ocupacao_Calendario!K612*D27*31</f>
        <v>2799.672</v>
      </c>
      <c r="P27" s="33">
        <f>Ocupacao_Calendario!L612*D27*31</f>
        <v>3154.56</v>
      </c>
      <c r="Q27" s="33">
        <f>Ocupacao_Calendario!M612*D27*31</f>
        <v>3036.264</v>
      </c>
      <c r="R27" s="33">
        <f t="shared" si="2"/>
        <v>35967.072</v>
      </c>
      <c r="S27" s="33">
        <f>IFS(E27=2,vacation_home_main_costs!$M$2,E27=3,vacation_home_main_costs!$M$3,E27=4,vacation_home_main_costs!$M$4,E27=5,vacation_home_main_costs!$M$5,E27=6,vacation_home_main_costs!$M$6)</f>
        <v>40660</v>
      </c>
      <c r="T27" s="33">
        <f t="shared" si="3"/>
        <v>-4692.928</v>
      </c>
      <c r="U27" s="41" t="str">
        <f t="shared" si="4"/>
        <v>Prejuizo</v>
      </c>
    </row>
    <row r="28" ht="12.75" customHeight="1">
      <c r="A28" s="8">
        <v>2.0000027E7</v>
      </c>
      <c r="B28" s="30" t="s">
        <v>657</v>
      </c>
      <c r="C28" s="11">
        <v>129.0</v>
      </c>
      <c r="D28" s="11">
        <f t="shared" si="1"/>
        <v>103.2</v>
      </c>
      <c r="E28" s="24">
        <v>4.0</v>
      </c>
      <c r="F28" s="33">
        <f>Ocupacao_Calendario!B613*D28*31</f>
        <v>1951.512</v>
      </c>
      <c r="G28" s="33">
        <f>Ocupacao_Calendario!C613*D28*28</f>
        <v>1964.928</v>
      </c>
      <c r="H28" s="33">
        <f>Ocupacao_Calendario!D613*D28*31</f>
        <v>2015.496</v>
      </c>
      <c r="I28" s="33">
        <f>Ocupacao_Calendario!E613*D28*30</f>
        <v>1733.76</v>
      </c>
      <c r="J28" s="33">
        <f>Ocupacao_Calendario!F613*D28*31</f>
        <v>2559.36</v>
      </c>
      <c r="K28" s="33">
        <f>Ocupacao_Calendario!G613*D28*30</f>
        <v>2136.24</v>
      </c>
      <c r="L28" s="33">
        <f>Ocupacao_Calendario!H613*D28*31</f>
        <v>2239.44</v>
      </c>
      <c r="M28" s="33">
        <f>Ocupacao_Calendario!I613*D28*31</f>
        <v>3167.208</v>
      </c>
      <c r="N28" s="33">
        <f>Ocupacao_Calendario!J613*D28*30</f>
        <v>2538.72</v>
      </c>
      <c r="O28" s="33">
        <f>Ocupacao_Calendario!K613*D28*31</f>
        <v>2847.288</v>
      </c>
      <c r="P28" s="33">
        <f>Ocupacao_Calendario!L613*D28*31</f>
        <v>2975.256</v>
      </c>
      <c r="Q28" s="33">
        <f>Ocupacao_Calendario!M613*D28*31</f>
        <v>3039.24</v>
      </c>
      <c r="R28" s="33">
        <f t="shared" si="2"/>
        <v>29168.448</v>
      </c>
      <c r="S28" s="33">
        <f>IFS(E28=2,vacation_home_main_costs!$M$2,E28=3,vacation_home_main_costs!$M$3,E28=4,vacation_home_main_costs!$M$4,E28=5,vacation_home_main_costs!$M$5,E28=6,vacation_home_main_costs!$M$6)</f>
        <v>40660</v>
      </c>
      <c r="T28" s="33">
        <f t="shared" si="3"/>
        <v>-11491.552</v>
      </c>
      <c r="U28" s="41" t="str">
        <f t="shared" si="4"/>
        <v>Prejuizo</v>
      </c>
    </row>
    <row r="29" ht="12.75" customHeight="1">
      <c r="A29" s="8">
        <v>2.0000028E7</v>
      </c>
      <c r="B29" s="30" t="s">
        <v>658</v>
      </c>
      <c r="C29" s="11">
        <v>122.0</v>
      </c>
      <c r="D29" s="11">
        <f t="shared" si="1"/>
        <v>97.6</v>
      </c>
      <c r="E29" s="24">
        <v>3.0</v>
      </c>
      <c r="F29" s="33">
        <f>Ocupacao_Calendario!B614*D29*31</f>
        <v>2874.32</v>
      </c>
      <c r="G29" s="33">
        <f>Ocupacao_Calendario!C614*D29*28</f>
        <v>2350.208</v>
      </c>
      <c r="H29" s="33">
        <f>Ocupacao_Calendario!D614*D29*31</f>
        <v>2087.664</v>
      </c>
      <c r="I29" s="33">
        <f>Ocupacao_Calendario!E614*D29*30</f>
        <v>2108.16</v>
      </c>
      <c r="J29" s="33">
        <f>Ocupacao_Calendario!F614*D29*31</f>
        <v>2390.224</v>
      </c>
      <c r="K29" s="33">
        <f>Ocupacao_Calendario!G614*D29*30</f>
        <v>2313.12</v>
      </c>
      <c r="L29" s="33">
        <f>Ocupacao_Calendario!H614*D29*31</f>
        <v>2571.76</v>
      </c>
      <c r="M29" s="33">
        <f>Ocupacao_Calendario!I614*D29*31</f>
        <v>2995.344</v>
      </c>
      <c r="N29" s="33">
        <f>Ocupacao_Calendario!J614*D29*30</f>
        <v>2313.12</v>
      </c>
      <c r="O29" s="33">
        <f>Ocupacao_Calendario!K614*D29*31</f>
        <v>2783.552</v>
      </c>
      <c r="P29" s="33">
        <f>Ocupacao_Calendario!L614*D29*31</f>
        <v>2208.688</v>
      </c>
      <c r="Q29" s="33">
        <f>Ocupacao_Calendario!M614*D29*31</f>
        <v>2329.712</v>
      </c>
      <c r="R29" s="33">
        <f t="shared" si="2"/>
        <v>29325.872</v>
      </c>
      <c r="S29" s="33">
        <f>IFS(E29=2,vacation_home_main_costs!$M$2,E29=3,vacation_home_main_costs!$M$3,E29=4,vacation_home_main_costs!$M$4,E29=5,vacation_home_main_costs!$M$5,E29=6,vacation_home_main_costs!$M$6)</f>
        <v>34800</v>
      </c>
      <c r="T29" s="33">
        <f t="shared" si="3"/>
        <v>-5474.128</v>
      </c>
      <c r="U29" s="41" t="str">
        <f t="shared" si="4"/>
        <v>Prejuizo</v>
      </c>
    </row>
    <row r="30" ht="12.75" customHeight="1">
      <c r="A30" s="8">
        <v>2.0000029E7</v>
      </c>
      <c r="B30" s="30" t="s">
        <v>659</v>
      </c>
      <c r="C30" s="11">
        <v>133.0</v>
      </c>
      <c r="D30" s="11">
        <f t="shared" si="1"/>
        <v>106.4</v>
      </c>
      <c r="E30" s="24">
        <v>4.0</v>
      </c>
      <c r="F30" s="33">
        <f>Ocupacao_Calendario!B615*D30*31</f>
        <v>2638.72</v>
      </c>
      <c r="G30" s="33">
        <f>Ocupacao_Calendario!C615*D30*28</f>
        <v>2979.2</v>
      </c>
      <c r="H30" s="33">
        <f>Ocupacao_Calendario!D615*D30*31</f>
        <v>2539.768</v>
      </c>
      <c r="I30" s="33">
        <f>Ocupacao_Calendario!E615*D30*30</f>
        <v>1596</v>
      </c>
      <c r="J30" s="33">
        <f>Ocupacao_Calendario!F615*D30*31</f>
        <v>2605.736</v>
      </c>
      <c r="K30" s="33">
        <f>Ocupacao_Calendario!G615*D30*30</f>
        <v>2362.08</v>
      </c>
      <c r="L30" s="33">
        <f>Ocupacao_Calendario!H615*D30*31</f>
        <v>2671.704</v>
      </c>
      <c r="M30" s="33">
        <f>Ocupacao_Calendario!I615*D30*31</f>
        <v>3100.496</v>
      </c>
      <c r="N30" s="33">
        <f>Ocupacao_Calendario!J615*D30*30</f>
        <v>2968.56</v>
      </c>
      <c r="O30" s="33">
        <f>Ocupacao_Calendario!K615*D30*31</f>
        <v>2407.832</v>
      </c>
      <c r="P30" s="33">
        <f>Ocupacao_Calendario!L615*D30*31</f>
        <v>3001.544</v>
      </c>
      <c r="Q30" s="33">
        <f>Ocupacao_Calendario!M615*D30*31</f>
        <v>3265.416</v>
      </c>
      <c r="R30" s="33">
        <f t="shared" si="2"/>
        <v>32137.056</v>
      </c>
      <c r="S30" s="33">
        <f>IFS(E30=2,vacation_home_main_costs!$M$2,E30=3,vacation_home_main_costs!$M$3,E30=4,vacation_home_main_costs!$M$4,E30=5,vacation_home_main_costs!$M$5,E30=6,vacation_home_main_costs!$M$6)</f>
        <v>40660</v>
      </c>
      <c r="T30" s="33">
        <f t="shared" si="3"/>
        <v>-8522.944</v>
      </c>
      <c r="U30" s="41" t="str">
        <f t="shared" si="4"/>
        <v>Prejuizo</v>
      </c>
    </row>
    <row r="31" ht="12.75" customHeight="1">
      <c r="A31" s="8">
        <v>2.000003E7</v>
      </c>
      <c r="B31" s="30" t="s">
        <v>660</v>
      </c>
      <c r="C31" s="11">
        <v>122.0</v>
      </c>
      <c r="D31" s="11">
        <f t="shared" si="1"/>
        <v>97.6</v>
      </c>
      <c r="E31" s="24">
        <v>3.0</v>
      </c>
      <c r="F31" s="33">
        <f>Ocupacao_Calendario!B616*D31*31</f>
        <v>2148.176</v>
      </c>
      <c r="G31" s="33">
        <f>Ocupacao_Calendario!C616*D31*28</f>
        <v>2104.256</v>
      </c>
      <c r="H31" s="33">
        <f>Ocupacao_Calendario!D616*D31*31</f>
        <v>1543.056</v>
      </c>
      <c r="I31" s="33">
        <f>Ocupacao_Calendario!E616*D31*30</f>
        <v>2108.16</v>
      </c>
      <c r="J31" s="33">
        <f>Ocupacao_Calendario!F616*D31*31</f>
        <v>1724.592</v>
      </c>
      <c r="K31" s="33">
        <f>Ocupacao_Calendario!G616*D31*30</f>
        <v>2664.48</v>
      </c>
      <c r="L31" s="33">
        <f>Ocupacao_Calendario!H616*D31*31</f>
        <v>2480.992</v>
      </c>
      <c r="M31" s="33">
        <f>Ocupacao_Calendario!I616*D31*31</f>
        <v>2117.92</v>
      </c>
      <c r="N31" s="33">
        <f>Ocupacao_Calendario!J616*D31*30</f>
        <v>2723.04</v>
      </c>
      <c r="O31" s="33">
        <f>Ocupacao_Calendario!K616*D31*31</f>
        <v>2480.992</v>
      </c>
      <c r="P31" s="33">
        <f>Ocupacao_Calendario!L616*D31*31</f>
        <v>2359.968</v>
      </c>
      <c r="Q31" s="33">
        <f>Ocupacao_Calendario!M616*D31*31</f>
        <v>2692.784</v>
      </c>
      <c r="R31" s="33">
        <f t="shared" si="2"/>
        <v>27148.416</v>
      </c>
      <c r="S31" s="33">
        <f>IFS(E31=2,vacation_home_main_costs!$M$2,E31=3,vacation_home_main_costs!$M$3,E31=4,vacation_home_main_costs!$M$4,E31=5,vacation_home_main_costs!$M$5,E31=6,vacation_home_main_costs!$M$6)</f>
        <v>34800</v>
      </c>
      <c r="T31" s="33">
        <f t="shared" si="3"/>
        <v>-7651.584</v>
      </c>
      <c r="U31" s="41" t="str">
        <f t="shared" si="4"/>
        <v>Prejuizo</v>
      </c>
    </row>
    <row r="32" ht="12.75" customHeight="1">
      <c r="A32" s="8">
        <v>2.0000031E7</v>
      </c>
      <c r="B32" s="30" t="s">
        <v>661</v>
      </c>
      <c r="C32" s="11">
        <v>133.0</v>
      </c>
      <c r="D32" s="11">
        <f t="shared" si="1"/>
        <v>106.4</v>
      </c>
      <c r="E32" s="24">
        <v>4.0</v>
      </c>
      <c r="F32" s="33">
        <f>Ocupacao_Calendario!B617*D32*31</f>
        <v>2836.624</v>
      </c>
      <c r="G32" s="33">
        <f>Ocupacao_Calendario!C617*D32*28</f>
        <v>2472.736</v>
      </c>
      <c r="H32" s="33">
        <f>Ocupacao_Calendario!D617*D32*31</f>
        <v>2275.896</v>
      </c>
      <c r="I32" s="33">
        <f>Ocupacao_Calendario!E617*D32*30</f>
        <v>1787.52</v>
      </c>
      <c r="J32" s="33">
        <f>Ocupacao_Calendario!F617*D32*31</f>
        <v>2638.72</v>
      </c>
      <c r="K32" s="33">
        <f>Ocupacao_Calendario!G617*D32*30</f>
        <v>3032.4</v>
      </c>
      <c r="L32" s="33">
        <f>Ocupacao_Calendario!H617*D32*31</f>
        <v>2836.624</v>
      </c>
      <c r="M32" s="33">
        <f>Ocupacao_Calendario!I617*D32*31</f>
        <v>2902.592</v>
      </c>
      <c r="N32" s="33">
        <f>Ocupacao_Calendario!J617*D32*30</f>
        <v>2713.2</v>
      </c>
      <c r="O32" s="33">
        <f>Ocupacao_Calendario!K617*D32*31</f>
        <v>3100.496</v>
      </c>
      <c r="P32" s="33">
        <f>Ocupacao_Calendario!L617*D32*31</f>
        <v>2440.816</v>
      </c>
      <c r="Q32" s="33">
        <f>Ocupacao_Calendario!M617*D32*31</f>
        <v>3067.512</v>
      </c>
      <c r="R32" s="33">
        <f t="shared" si="2"/>
        <v>32105.136</v>
      </c>
      <c r="S32" s="33">
        <f>IFS(E32=2,vacation_home_main_costs!$M$2,E32=3,vacation_home_main_costs!$M$3,E32=4,vacation_home_main_costs!$M$4,E32=5,vacation_home_main_costs!$M$5,E32=6,vacation_home_main_costs!$M$6)</f>
        <v>40660</v>
      </c>
      <c r="T32" s="33">
        <f t="shared" si="3"/>
        <v>-8554.864</v>
      </c>
      <c r="U32" s="41" t="str">
        <f t="shared" si="4"/>
        <v>Prejuizo</v>
      </c>
    </row>
    <row r="33" ht="12.75" customHeight="1">
      <c r="A33" s="8">
        <v>2.0000032E7</v>
      </c>
      <c r="B33" s="30" t="s">
        <v>662</v>
      </c>
      <c r="C33" s="11">
        <v>189.0</v>
      </c>
      <c r="D33" s="11">
        <f t="shared" si="1"/>
        <v>151.2</v>
      </c>
      <c r="E33" s="24">
        <v>4.0</v>
      </c>
      <c r="F33" s="33">
        <f>Ocupacao_Calendario!B618*D33*31</f>
        <v>4452.84</v>
      </c>
      <c r="G33" s="33">
        <f>Ocupacao_Calendario!C618*D33*28</f>
        <v>3386.88</v>
      </c>
      <c r="H33" s="33">
        <f>Ocupacao_Calendario!D618*D33*31</f>
        <v>2156.112</v>
      </c>
      <c r="I33" s="33">
        <f>Ocupacao_Calendario!E618*D33*30</f>
        <v>3220.56</v>
      </c>
      <c r="J33" s="33">
        <f>Ocupacao_Calendario!F618*D33*31</f>
        <v>2906.064</v>
      </c>
      <c r="K33" s="33">
        <f>Ocupacao_Calendario!G618*D33*30</f>
        <v>4037.04</v>
      </c>
      <c r="L33" s="33">
        <f>Ocupacao_Calendario!H618*D33*31</f>
        <v>4124.736</v>
      </c>
      <c r="M33" s="33">
        <f>Ocupacao_Calendario!I618*D33*31</f>
        <v>3468.528</v>
      </c>
      <c r="N33" s="33">
        <f>Ocupacao_Calendario!J618*D33*30</f>
        <v>3356.64</v>
      </c>
      <c r="O33" s="33">
        <f>Ocupacao_Calendario!K618*D33*31</f>
        <v>4359.096</v>
      </c>
      <c r="P33" s="33">
        <f>Ocupacao_Calendario!L618*D33*31</f>
        <v>4687.2</v>
      </c>
      <c r="Q33" s="33">
        <f>Ocupacao_Calendario!M618*D33*31</f>
        <v>4546.584</v>
      </c>
      <c r="R33" s="33">
        <f t="shared" si="2"/>
        <v>44702.28</v>
      </c>
      <c r="S33" s="33">
        <f>IFS(E33=2,vacation_home_main_costs!$M$2,E33=3,vacation_home_main_costs!$M$3,E33=4,vacation_home_main_costs!$M$4,E33=5,vacation_home_main_costs!$M$5,E33=6,vacation_home_main_costs!$M$6)</f>
        <v>40660</v>
      </c>
      <c r="T33" s="33">
        <f t="shared" si="3"/>
        <v>4042.28</v>
      </c>
      <c r="U33" s="41" t="str">
        <f t="shared" si="4"/>
        <v>Lucro</v>
      </c>
    </row>
    <row r="34" ht="12.75" customHeight="1">
      <c r="A34" s="8">
        <v>2.0000033E7</v>
      </c>
      <c r="B34" s="30" t="s">
        <v>663</v>
      </c>
      <c r="C34" s="11">
        <v>189.0</v>
      </c>
      <c r="D34" s="11">
        <f t="shared" si="1"/>
        <v>151.2</v>
      </c>
      <c r="E34" s="24">
        <v>5.0</v>
      </c>
      <c r="F34" s="33">
        <f>Ocupacao_Calendario!B619*D34*31</f>
        <v>3281.04</v>
      </c>
      <c r="G34" s="33">
        <f>Ocupacao_Calendario!C619*D34*28</f>
        <v>4021.92</v>
      </c>
      <c r="H34" s="33">
        <f>Ocupacao_Calendario!D619*D34*31</f>
        <v>2999.808</v>
      </c>
      <c r="I34" s="33">
        <f>Ocupacao_Calendario!E619*D34*30</f>
        <v>3628.8</v>
      </c>
      <c r="J34" s="33">
        <f>Ocupacao_Calendario!F619*D34*31</f>
        <v>3421.656</v>
      </c>
      <c r="K34" s="33">
        <f>Ocupacao_Calendario!G619*D34*30</f>
        <v>3764.88</v>
      </c>
      <c r="L34" s="33">
        <f>Ocupacao_Calendario!H619*D34*31</f>
        <v>4687.2</v>
      </c>
      <c r="M34" s="33">
        <f>Ocupacao_Calendario!I619*D34*31</f>
        <v>3890.376</v>
      </c>
      <c r="N34" s="33">
        <f>Ocupacao_Calendario!J619*D34*30</f>
        <v>4354.56</v>
      </c>
      <c r="O34" s="33">
        <f>Ocupacao_Calendario!K619*D34*31</f>
        <v>3609.144</v>
      </c>
      <c r="P34" s="33">
        <f>Ocupacao_Calendario!L619*D34*31</f>
        <v>4171.608</v>
      </c>
      <c r="Q34" s="33">
        <f>Ocupacao_Calendario!M619*D34*31</f>
        <v>4265.352</v>
      </c>
      <c r="R34" s="33">
        <f t="shared" si="2"/>
        <v>46096.344</v>
      </c>
      <c r="S34" s="33">
        <f>IFS(E34=2,vacation_home_main_costs!$M$2,E34=3,vacation_home_main_costs!$M$3,E34=4,vacation_home_main_costs!$M$4,E34=5,vacation_home_main_costs!$M$5,E34=6,vacation_home_main_costs!$M$6)</f>
        <v>45400</v>
      </c>
      <c r="T34" s="33">
        <f t="shared" si="3"/>
        <v>696.344</v>
      </c>
      <c r="U34" s="41" t="str">
        <f t="shared" si="4"/>
        <v>Lucro</v>
      </c>
    </row>
    <row r="35" ht="12.75" customHeight="1">
      <c r="A35" s="8">
        <v>2.0000034E7</v>
      </c>
      <c r="B35" s="30" t="s">
        <v>664</v>
      </c>
      <c r="C35" s="11">
        <v>159.0</v>
      </c>
      <c r="D35" s="11">
        <f t="shared" si="1"/>
        <v>127.2</v>
      </c>
      <c r="E35" s="24">
        <v>4.0</v>
      </c>
      <c r="F35" s="33">
        <f>Ocupacao_Calendario!B620*D35*31</f>
        <v>3115.128</v>
      </c>
      <c r="G35" s="33">
        <f>Ocupacao_Calendario!C620*D35*28</f>
        <v>2956.128</v>
      </c>
      <c r="H35" s="33">
        <f>Ocupacao_Calendario!D620*D35*31</f>
        <v>1853.304</v>
      </c>
      <c r="I35" s="33">
        <f>Ocupacao_Calendario!E620*D35*30</f>
        <v>2556.72</v>
      </c>
      <c r="J35" s="33">
        <f>Ocupacao_Calendario!F620*D35*31</f>
        <v>2523.648</v>
      </c>
      <c r="K35" s="33">
        <f>Ocupacao_Calendario!G620*D35*30</f>
        <v>3052.8</v>
      </c>
      <c r="L35" s="33">
        <f>Ocupacao_Calendario!H620*D35*31</f>
        <v>2839.104</v>
      </c>
      <c r="M35" s="33">
        <f>Ocupacao_Calendario!I620*D35*31</f>
        <v>3627.744</v>
      </c>
      <c r="N35" s="33">
        <f>Ocupacao_Calendario!J620*D35*30</f>
        <v>3816</v>
      </c>
      <c r="O35" s="33">
        <f>Ocupacao_Calendario!K620*D35*31</f>
        <v>3272.856</v>
      </c>
      <c r="P35" s="33">
        <f>Ocupacao_Calendario!L620*D35*31</f>
        <v>3627.744</v>
      </c>
      <c r="Q35" s="33">
        <f>Ocupacao_Calendario!M620*D35*31</f>
        <v>3430.584</v>
      </c>
      <c r="R35" s="33">
        <f t="shared" si="2"/>
        <v>36671.76</v>
      </c>
      <c r="S35" s="33">
        <f>IFS(E35=2,vacation_home_main_costs!$M$2,E35=3,vacation_home_main_costs!$M$3,E35=4,vacation_home_main_costs!$M$4,E35=5,vacation_home_main_costs!$M$5,E35=6,vacation_home_main_costs!$M$6)</f>
        <v>40660</v>
      </c>
      <c r="T35" s="33">
        <f t="shared" si="3"/>
        <v>-3988.24</v>
      </c>
      <c r="U35" s="41" t="str">
        <f t="shared" si="4"/>
        <v>Prejuizo</v>
      </c>
    </row>
    <row r="36" ht="12.75" customHeight="1">
      <c r="A36" s="8">
        <v>2.0000035E7</v>
      </c>
      <c r="B36" s="30" t="s">
        <v>665</v>
      </c>
      <c r="C36" s="11">
        <v>109.0</v>
      </c>
      <c r="D36" s="11">
        <f t="shared" si="1"/>
        <v>87.2</v>
      </c>
      <c r="E36" s="24">
        <v>4.0</v>
      </c>
      <c r="F36" s="33">
        <f>Ocupacao_Calendario!B621*D36*31</f>
        <v>2432.88</v>
      </c>
      <c r="G36" s="33">
        <f>Ocupacao_Calendario!C621*D36*28</f>
        <v>1928.864</v>
      </c>
      <c r="H36" s="33">
        <f>Ocupacao_Calendario!D621*D36*31</f>
        <v>1757.08</v>
      </c>
      <c r="I36" s="33">
        <f>Ocupacao_Calendario!E621*D36*30</f>
        <v>1621.92</v>
      </c>
      <c r="J36" s="33">
        <f>Ocupacao_Calendario!F621*D36*31</f>
        <v>1513.792</v>
      </c>
      <c r="K36" s="33">
        <f>Ocupacao_Calendario!G621*D36*30</f>
        <v>1700.4</v>
      </c>
      <c r="L36" s="33">
        <f>Ocupacao_Calendario!H621*D36*31</f>
        <v>1919.272</v>
      </c>
      <c r="M36" s="33">
        <f>Ocupacao_Calendario!I621*D36*31</f>
        <v>2378.816</v>
      </c>
      <c r="N36" s="33">
        <f>Ocupacao_Calendario!J621*D36*30</f>
        <v>2537.52</v>
      </c>
      <c r="O36" s="33">
        <f>Ocupacao_Calendario!K621*D36*31</f>
        <v>2189.592</v>
      </c>
      <c r="P36" s="33">
        <f>Ocupacao_Calendario!L621*D36*31</f>
        <v>2351.784</v>
      </c>
      <c r="Q36" s="33">
        <f>Ocupacao_Calendario!M621*D36*31</f>
        <v>2162.56</v>
      </c>
      <c r="R36" s="33">
        <f t="shared" si="2"/>
        <v>24494.48</v>
      </c>
      <c r="S36" s="33">
        <f>IFS(E36=2,vacation_home_main_costs!$M$2,E36=3,vacation_home_main_costs!$M$3,E36=4,vacation_home_main_costs!$M$4,E36=5,vacation_home_main_costs!$M$5,E36=6,vacation_home_main_costs!$M$6)</f>
        <v>40660</v>
      </c>
      <c r="T36" s="33">
        <f t="shared" si="3"/>
        <v>-16165.52</v>
      </c>
      <c r="U36" s="41" t="str">
        <f t="shared" si="4"/>
        <v>Prejuizo</v>
      </c>
    </row>
    <row r="37" ht="12.75" customHeight="1">
      <c r="A37" s="8">
        <v>2.0000036E7</v>
      </c>
      <c r="B37" s="30" t="s">
        <v>666</v>
      </c>
      <c r="C37" s="11">
        <v>159.0</v>
      </c>
      <c r="D37" s="11">
        <f t="shared" si="1"/>
        <v>127.2</v>
      </c>
      <c r="E37" s="24">
        <v>4.0</v>
      </c>
      <c r="F37" s="33">
        <f>Ocupacao_Calendario!B622*D37*31</f>
        <v>2523.648</v>
      </c>
      <c r="G37" s="33">
        <f>Ocupacao_Calendario!C622*D37*28</f>
        <v>3419.136</v>
      </c>
      <c r="H37" s="33">
        <f>Ocupacao_Calendario!D622*D37*31</f>
        <v>3075.696</v>
      </c>
      <c r="I37" s="33">
        <f>Ocupacao_Calendario!E622*D37*30</f>
        <v>2709.36</v>
      </c>
      <c r="J37" s="33">
        <f>Ocupacao_Calendario!F622*D37*31</f>
        <v>2405.352</v>
      </c>
      <c r="K37" s="33">
        <f>Ocupacao_Calendario!G622*D37*30</f>
        <v>2556.72</v>
      </c>
      <c r="L37" s="33">
        <f>Ocupacao_Calendario!H622*D37*31</f>
        <v>3667.176</v>
      </c>
      <c r="M37" s="33">
        <f>Ocupacao_Calendario!I622*D37*31</f>
        <v>3864.336</v>
      </c>
      <c r="N37" s="33">
        <f>Ocupacao_Calendario!J622*D37*30</f>
        <v>3510.72</v>
      </c>
      <c r="O37" s="33">
        <f>Ocupacao_Calendario!K622*D37*31</f>
        <v>3193.992</v>
      </c>
      <c r="P37" s="33">
        <f>Ocupacao_Calendario!L622*D37*31</f>
        <v>3115.128</v>
      </c>
      <c r="Q37" s="33">
        <f>Ocupacao_Calendario!M622*D37*31</f>
        <v>3943.2</v>
      </c>
      <c r="R37" s="33">
        <f t="shared" si="2"/>
        <v>37984.464</v>
      </c>
      <c r="S37" s="33">
        <f>IFS(E37=2,vacation_home_main_costs!$M$2,E37=3,vacation_home_main_costs!$M$3,E37=4,vacation_home_main_costs!$M$4,E37=5,vacation_home_main_costs!$M$5,E37=6,vacation_home_main_costs!$M$6)</f>
        <v>40660</v>
      </c>
      <c r="T37" s="33">
        <f t="shared" si="3"/>
        <v>-2675.536</v>
      </c>
      <c r="U37" s="41" t="str">
        <f t="shared" si="4"/>
        <v>Prejuizo</v>
      </c>
    </row>
    <row r="38" ht="12.75" customHeight="1">
      <c r="A38" s="8">
        <v>2.0000037E7</v>
      </c>
      <c r="B38" s="30" t="s">
        <v>667</v>
      </c>
      <c r="C38" s="11">
        <v>109.0</v>
      </c>
      <c r="D38" s="11">
        <f t="shared" si="1"/>
        <v>87.2</v>
      </c>
      <c r="E38" s="24">
        <v>4.0</v>
      </c>
      <c r="F38" s="33">
        <f>Ocupacao_Calendario!B623*D38*31</f>
        <v>2189.592</v>
      </c>
      <c r="G38" s="33">
        <f>Ocupacao_Calendario!C623*D38*28</f>
        <v>2197.44</v>
      </c>
      <c r="H38" s="33">
        <f>Ocupacao_Calendario!D623*D38*31</f>
        <v>1297.536</v>
      </c>
      <c r="I38" s="33">
        <f>Ocupacao_Calendario!E623*D38*30</f>
        <v>1308</v>
      </c>
      <c r="J38" s="33">
        <f>Ocupacao_Calendario!F623*D38*31</f>
        <v>1405.664</v>
      </c>
      <c r="K38" s="33">
        <f>Ocupacao_Calendario!G623*D38*30</f>
        <v>2275.92</v>
      </c>
      <c r="L38" s="33">
        <f>Ocupacao_Calendario!H623*D38*31</f>
        <v>2081.464</v>
      </c>
      <c r="M38" s="33">
        <f>Ocupacao_Calendario!I623*D38*31</f>
        <v>1892.24</v>
      </c>
      <c r="N38" s="33">
        <f>Ocupacao_Calendario!J623*D38*30</f>
        <v>2092.8</v>
      </c>
      <c r="O38" s="33">
        <f>Ocupacao_Calendario!K623*D38*31</f>
        <v>2595.072</v>
      </c>
      <c r="P38" s="33">
        <f>Ocupacao_Calendario!L623*D38*31</f>
        <v>2486.944</v>
      </c>
      <c r="Q38" s="33">
        <f>Ocupacao_Calendario!M623*D38*31</f>
        <v>2270.688</v>
      </c>
      <c r="R38" s="33">
        <f t="shared" si="2"/>
        <v>24093.36</v>
      </c>
      <c r="S38" s="33">
        <f>IFS(E38=2,vacation_home_main_costs!$M$2,E38=3,vacation_home_main_costs!$M$3,E38=4,vacation_home_main_costs!$M$4,E38=5,vacation_home_main_costs!$M$5,E38=6,vacation_home_main_costs!$M$6)</f>
        <v>40660</v>
      </c>
      <c r="T38" s="33">
        <f t="shared" si="3"/>
        <v>-16566.64</v>
      </c>
      <c r="U38" s="41" t="str">
        <f t="shared" si="4"/>
        <v>Prejuizo</v>
      </c>
    </row>
    <row r="39" ht="12.75" customHeight="1">
      <c r="A39" s="8">
        <v>2.0000038E7</v>
      </c>
      <c r="B39" s="30" t="s">
        <v>668</v>
      </c>
      <c r="C39" s="11">
        <v>159.0</v>
      </c>
      <c r="D39" s="11">
        <f t="shared" si="1"/>
        <v>127.2</v>
      </c>
      <c r="E39" s="24">
        <v>4.0</v>
      </c>
      <c r="F39" s="33">
        <f>Ocupacao_Calendario!B624*D39*31</f>
        <v>2839.104</v>
      </c>
      <c r="G39" s="33">
        <f>Ocupacao_Calendario!C624*D39*28</f>
        <v>3027.36</v>
      </c>
      <c r="H39" s="33">
        <f>Ocupacao_Calendario!D624*D39*31</f>
        <v>3075.696</v>
      </c>
      <c r="I39" s="33">
        <f>Ocupacao_Calendario!E624*D39*30</f>
        <v>2098.8</v>
      </c>
      <c r="J39" s="33">
        <f>Ocupacao_Calendario!F624*D39*31</f>
        <v>1695.576</v>
      </c>
      <c r="K39" s="33">
        <f>Ocupacao_Calendario!G624*D39*30</f>
        <v>2823.84</v>
      </c>
      <c r="L39" s="33">
        <f>Ocupacao_Calendario!H624*D39*31</f>
        <v>3785.472</v>
      </c>
      <c r="M39" s="33">
        <f>Ocupacao_Calendario!I624*D39*31</f>
        <v>2917.968</v>
      </c>
      <c r="N39" s="33">
        <f>Ocupacao_Calendario!J624*D39*30</f>
        <v>2900.16</v>
      </c>
      <c r="O39" s="33">
        <f>Ocupacao_Calendario!K624*D39*31</f>
        <v>2799.672</v>
      </c>
      <c r="P39" s="33">
        <f>Ocupacao_Calendario!L624*D39*31</f>
        <v>3391.152</v>
      </c>
      <c r="Q39" s="33">
        <f>Ocupacao_Calendario!M624*D39*31</f>
        <v>3391.152</v>
      </c>
      <c r="R39" s="33">
        <f t="shared" si="2"/>
        <v>34745.952</v>
      </c>
      <c r="S39" s="33">
        <f>IFS(E39=2,vacation_home_main_costs!$M$2,E39=3,vacation_home_main_costs!$M$3,E39=4,vacation_home_main_costs!$M$4,E39=5,vacation_home_main_costs!$M$5,E39=6,vacation_home_main_costs!$M$6)</f>
        <v>40660</v>
      </c>
      <c r="T39" s="33">
        <f t="shared" si="3"/>
        <v>-5914.048</v>
      </c>
      <c r="U39" s="41" t="str">
        <f t="shared" si="4"/>
        <v>Prejuizo</v>
      </c>
    </row>
    <row r="40" ht="12.75" customHeight="1">
      <c r="A40" s="8">
        <v>2.0000039E7</v>
      </c>
      <c r="B40" s="30" t="s">
        <v>669</v>
      </c>
      <c r="C40" s="11">
        <v>289.0</v>
      </c>
      <c r="D40" s="11">
        <f t="shared" si="1"/>
        <v>231.2</v>
      </c>
      <c r="E40" s="24">
        <v>6.0</v>
      </c>
      <c r="F40" s="33">
        <f>Ocupacao_Calendario!B625*D40*31</f>
        <v>6378.808</v>
      </c>
      <c r="G40" s="33">
        <f>Ocupacao_Calendario!C625*D40*28</f>
        <v>5308.352</v>
      </c>
      <c r="H40" s="33">
        <f>Ocupacao_Calendario!D625*D40*31</f>
        <v>5232.056</v>
      </c>
      <c r="I40" s="33">
        <f>Ocupacao_Calendario!E625*D40*30</f>
        <v>3953.52</v>
      </c>
      <c r="J40" s="33">
        <f>Ocupacao_Calendario!F625*D40*31</f>
        <v>5160.384</v>
      </c>
      <c r="K40" s="33">
        <f>Ocupacao_Calendario!G625*D40*30</f>
        <v>5063.28</v>
      </c>
      <c r="L40" s="33">
        <f>Ocupacao_Calendario!H625*D40*31</f>
        <v>6235.464</v>
      </c>
      <c r="M40" s="33">
        <f>Ocupacao_Calendario!I625*D40*31</f>
        <v>5232.056</v>
      </c>
      <c r="N40" s="33">
        <f>Ocupacao_Calendario!J625*D40*30</f>
        <v>6589.2</v>
      </c>
      <c r="O40" s="33">
        <f>Ocupacao_Calendario!K625*D40*31</f>
        <v>7023.856</v>
      </c>
      <c r="P40" s="33">
        <f>Ocupacao_Calendario!L625*D40*31</f>
        <v>5160.384</v>
      </c>
      <c r="Q40" s="33">
        <f>Ocupacao_Calendario!M625*D40*31</f>
        <v>4873.696</v>
      </c>
      <c r="R40" s="33">
        <f t="shared" si="2"/>
        <v>66211.056</v>
      </c>
      <c r="S40" s="33">
        <f>IFS(E40=2,vacation_home_main_costs!$M$2,E40=3,vacation_home_main_costs!$M$3,E40=4,vacation_home_main_costs!$M$4,E40=5,vacation_home_main_costs!$M$5,E40=6,vacation_home_main_costs!$M$6)</f>
        <v>51900</v>
      </c>
      <c r="T40" s="33">
        <f t="shared" si="3"/>
        <v>14311.056</v>
      </c>
      <c r="U40" s="41" t="str">
        <f t="shared" si="4"/>
        <v>Lucro</v>
      </c>
    </row>
    <row r="41" ht="12.75" customHeight="1">
      <c r="A41" s="8">
        <v>2.000004E7</v>
      </c>
      <c r="B41" s="30" t="s">
        <v>670</v>
      </c>
      <c r="C41" s="11">
        <v>289.0</v>
      </c>
      <c r="D41" s="11">
        <f t="shared" si="1"/>
        <v>231.2</v>
      </c>
      <c r="E41" s="24">
        <v>6.0</v>
      </c>
      <c r="F41" s="33">
        <f>Ocupacao_Calendario!B626*D41*31</f>
        <v>5088.712</v>
      </c>
      <c r="G41" s="33">
        <f>Ocupacao_Calendario!C626*D41*28</f>
        <v>6149.92</v>
      </c>
      <c r="H41" s="33">
        <f>Ocupacao_Calendario!D626*D41*31</f>
        <v>3010.224</v>
      </c>
      <c r="I41" s="33">
        <f>Ocupacao_Calendario!E626*D41*30</f>
        <v>4508.4</v>
      </c>
      <c r="J41" s="33">
        <f>Ocupacao_Calendario!F626*D41*31</f>
        <v>4802.024</v>
      </c>
      <c r="K41" s="33">
        <f>Ocupacao_Calendario!G626*D41*30</f>
        <v>4785.84</v>
      </c>
      <c r="L41" s="33">
        <f>Ocupacao_Calendario!H626*D41*31</f>
        <v>6593.824</v>
      </c>
      <c r="M41" s="33">
        <f>Ocupacao_Calendario!I626*D41*31</f>
        <v>5160.384</v>
      </c>
      <c r="N41" s="33">
        <f>Ocupacao_Calendario!J626*D41*30</f>
        <v>6727.92</v>
      </c>
      <c r="O41" s="33">
        <f>Ocupacao_Calendario!K626*D41*31</f>
        <v>5232.056</v>
      </c>
      <c r="P41" s="33">
        <f>Ocupacao_Calendario!L626*D41*31</f>
        <v>5232.056</v>
      </c>
      <c r="Q41" s="33">
        <f>Ocupacao_Calendario!M626*D41*31</f>
        <v>6020.448</v>
      </c>
      <c r="R41" s="33">
        <f t="shared" si="2"/>
        <v>63311.808</v>
      </c>
      <c r="S41" s="33">
        <f>IFS(E41=2,vacation_home_main_costs!$M$2,E41=3,vacation_home_main_costs!$M$3,E41=4,vacation_home_main_costs!$M$4,E41=5,vacation_home_main_costs!$M$5,E41=6,vacation_home_main_costs!$M$6)</f>
        <v>51900</v>
      </c>
      <c r="T41" s="33">
        <f t="shared" si="3"/>
        <v>11411.808</v>
      </c>
      <c r="U41" s="41" t="str">
        <f t="shared" si="4"/>
        <v>Lucro</v>
      </c>
    </row>
    <row r="42" ht="12.75" customHeight="1">
      <c r="A42" s="8">
        <v>2.0000041E7</v>
      </c>
      <c r="B42" s="30" t="s">
        <v>671</v>
      </c>
      <c r="C42" s="11">
        <v>150.0</v>
      </c>
      <c r="D42" s="11">
        <f t="shared" si="1"/>
        <v>120</v>
      </c>
      <c r="E42" s="24">
        <v>4.0</v>
      </c>
      <c r="F42" s="33">
        <f>Ocupacao_Calendario!B627*D42*31</f>
        <v>2976</v>
      </c>
      <c r="G42" s="33">
        <f>Ocupacao_Calendario!C627*D42*28</f>
        <v>3360</v>
      </c>
      <c r="H42" s="33">
        <f>Ocupacao_Calendario!D627*D42*31</f>
        <v>1636.8</v>
      </c>
      <c r="I42" s="33">
        <f>Ocupacao_Calendario!E627*D42*30</f>
        <v>1944</v>
      </c>
      <c r="J42" s="33">
        <f>Ocupacao_Calendario!F627*D42*31</f>
        <v>3013.2</v>
      </c>
      <c r="K42" s="33">
        <f>Ocupacao_Calendario!G627*D42*30</f>
        <v>3240</v>
      </c>
      <c r="L42" s="33">
        <f>Ocupacao_Calendario!H627*D42*31</f>
        <v>2901.6</v>
      </c>
      <c r="M42" s="33">
        <f>Ocupacao_Calendario!I627*D42*31</f>
        <v>3124.8</v>
      </c>
      <c r="N42" s="33">
        <f>Ocupacao_Calendario!J627*D42*30</f>
        <v>2844</v>
      </c>
      <c r="O42" s="33">
        <f>Ocupacao_Calendario!K627*D42*31</f>
        <v>2752.8</v>
      </c>
      <c r="P42" s="33">
        <f>Ocupacao_Calendario!L627*D42*31</f>
        <v>2938.8</v>
      </c>
      <c r="Q42" s="33">
        <f>Ocupacao_Calendario!M627*D42*31</f>
        <v>3534</v>
      </c>
      <c r="R42" s="33">
        <f t="shared" si="2"/>
        <v>34266</v>
      </c>
      <c r="S42" s="33">
        <f>IFS(E42=2,vacation_home_main_costs!$M$2,E42=3,vacation_home_main_costs!$M$3,E42=4,vacation_home_main_costs!$M$4,E42=5,vacation_home_main_costs!$M$5,E42=6,vacation_home_main_costs!$M$6)</f>
        <v>40660</v>
      </c>
      <c r="T42" s="33">
        <f t="shared" si="3"/>
        <v>-6394</v>
      </c>
      <c r="U42" s="41" t="str">
        <f t="shared" si="4"/>
        <v>Prejuizo</v>
      </c>
    </row>
    <row r="43" ht="12.75" customHeight="1">
      <c r="A43" s="8">
        <v>2.0000042E7</v>
      </c>
      <c r="B43" s="30" t="s">
        <v>672</v>
      </c>
      <c r="C43" s="11">
        <v>155.0</v>
      </c>
      <c r="D43" s="11">
        <f t="shared" si="1"/>
        <v>124</v>
      </c>
      <c r="E43" s="24">
        <v>4.0</v>
      </c>
      <c r="F43" s="33">
        <f>Ocupacao_Calendario!B628*D43*31</f>
        <v>2690.8</v>
      </c>
      <c r="G43" s="33">
        <f>Ocupacao_Calendario!C628*D43*28</f>
        <v>3159.52</v>
      </c>
      <c r="H43" s="33">
        <f>Ocupacao_Calendario!D628*D43*31</f>
        <v>1845.12</v>
      </c>
      <c r="I43" s="33">
        <f>Ocupacao_Calendario!E628*D43*30</f>
        <v>3348</v>
      </c>
      <c r="J43" s="33">
        <f>Ocupacao_Calendario!F628*D43*31</f>
        <v>1499.16</v>
      </c>
      <c r="K43" s="33">
        <f>Ocupacao_Calendario!G628*D43*30</f>
        <v>3720</v>
      </c>
      <c r="L43" s="33">
        <f>Ocupacao_Calendario!H628*D43*31</f>
        <v>3574.92</v>
      </c>
      <c r="M43" s="33">
        <f>Ocupacao_Calendario!I628*D43*31</f>
        <v>3421.16</v>
      </c>
      <c r="N43" s="33">
        <f>Ocupacao_Calendario!J628*D43*30</f>
        <v>3534</v>
      </c>
      <c r="O43" s="33">
        <f>Ocupacao_Calendario!K628*D43*31</f>
        <v>3728.68</v>
      </c>
      <c r="P43" s="33">
        <f>Ocupacao_Calendario!L628*D43*31</f>
        <v>3536.48</v>
      </c>
      <c r="Q43" s="33">
        <f>Ocupacao_Calendario!M628*D43*31</f>
        <v>3459.6</v>
      </c>
      <c r="R43" s="33">
        <f t="shared" si="2"/>
        <v>37517.44</v>
      </c>
      <c r="S43" s="33">
        <f>IFS(E43=2,vacation_home_main_costs!$M$2,E43=3,vacation_home_main_costs!$M$3,E43=4,vacation_home_main_costs!$M$4,E43=5,vacation_home_main_costs!$M$5,E43=6,vacation_home_main_costs!$M$6)</f>
        <v>40660</v>
      </c>
      <c r="T43" s="33">
        <f t="shared" si="3"/>
        <v>-3142.56</v>
      </c>
      <c r="U43" s="41" t="str">
        <f t="shared" si="4"/>
        <v>Prejuizo</v>
      </c>
    </row>
    <row r="44" ht="12.75" customHeight="1">
      <c r="A44" s="8">
        <v>2.0000043E7</v>
      </c>
      <c r="B44" s="30" t="s">
        <v>673</v>
      </c>
      <c r="C44" s="11">
        <v>122.0</v>
      </c>
      <c r="D44" s="11">
        <f t="shared" si="1"/>
        <v>97.6</v>
      </c>
      <c r="E44" s="24">
        <v>3.0</v>
      </c>
      <c r="F44" s="33">
        <f>Ocupacao_Calendario!B629*D44*31</f>
        <v>2541.504</v>
      </c>
      <c r="G44" s="33">
        <f>Ocupacao_Calendario!C629*D44*28</f>
        <v>2377.536</v>
      </c>
      <c r="H44" s="33">
        <f>Ocupacao_Calendario!D629*D44*31</f>
        <v>1512.8</v>
      </c>
      <c r="I44" s="33">
        <f>Ocupacao_Calendario!E629*D44*30</f>
        <v>2605.92</v>
      </c>
      <c r="J44" s="33">
        <f>Ocupacao_Calendario!F629*D44*31</f>
        <v>1301.008</v>
      </c>
      <c r="K44" s="33">
        <f>Ocupacao_Calendario!G629*D44*30</f>
        <v>2576.64</v>
      </c>
      <c r="L44" s="33">
        <f>Ocupacao_Calendario!H629*D44*31</f>
        <v>2632.272</v>
      </c>
      <c r="M44" s="33">
        <f>Ocupacao_Calendario!I629*D44*31</f>
        <v>2541.504</v>
      </c>
      <c r="N44" s="33">
        <f>Ocupacao_Calendario!J629*D44*30</f>
        <v>2459.52</v>
      </c>
      <c r="O44" s="33">
        <f>Ocupacao_Calendario!K629*D44*31</f>
        <v>2632.272</v>
      </c>
      <c r="P44" s="33">
        <f>Ocupacao_Calendario!L629*D44*31</f>
        <v>3025.6</v>
      </c>
      <c r="Q44" s="33">
        <f>Ocupacao_Calendario!M629*D44*31</f>
        <v>2359.968</v>
      </c>
      <c r="R44" s="33">
        <f t="shared" si="2"/>
        <v>28566.544</v>
      </c>
      <c r="S44" s="33">
        <f>IFS(E44=2,vacation_home_main_costs!$M$2,E44=3,vacation_home_main_costs!$M$3,E44=4,vacation_home_main_costs!$M$4,E44=5,vacation_home_main_costs!$M$5,E44=6,vacation_home_main_costs!$M$6)</f>
        <v>34800</v>
      </c>
      <c r="T44" s="33">
        <f t="shared" si="3"/>
        <v>-6233.456</v>
      </c>
      <c r="U44" s="41" t="str">
        <f t="shared" si="4"/>
        <v>Prejuizo</v>
      </c>
    </row>
    <row r="45" ht="12.75" customHeight="1">
      <c r="A45" s="8">
        <v>2.0000044E7</v>
      </c>
      <c r="B45" s="30" t="s">
        <v>674</v>
      </c>
      <c r="C45" s="11">
        <v>133.0</v>
      </c>
      <c r="D45" s="11">
        <f t="shared" si="1"/>
        <v>106.4</v>
      </c>
      <c r="E45" s="24">
        <v>4.0</v>
      </c>
      <c r="F45" s="33">
        <f>Ocupacao_Calendario!B630*D45*31</f>
        <v>3034.528</v>
      </c>
      <c r="G45" s="33">
        <f>Ocupacao_Calendario!C630*D45*28</f>
        <v>2264.192</v>
      </c>
      <c r="H45" s="33">
        <f>Ocupacao_Calendario!D630*D45*31</f>
        <v>1682.184</v>
      </c>
      <c r="I45" s="33">
        <f>Ocupacao_Calendario!E630*D45*30</f>
        <v>1627.92</v>
      </c>
      <c r="J45" s="33">
        <f>Ocupacao_Calendario!F630*D45*31</f>
        <v>1484.28</v>
      </c>
      <c r="K45" s="33">
        <f>Ocupacao_Calendario!G630*D45*30</f>
        <v>3064.32</v>
      </c>
      <c r="L45" s="33">
        <f>Ocupacao_Calendario!H630*D45*31</f>
        <v>3166.464</v>
      </c>
      <c r="M45" s="33">
        <f>Ocupacao_Calendario!I630*D45*31</f>
        <v>2737.672</v>
      </c>
      <c r="N45" s="33">
        <f>Ocupacao_Calendario!J630*D45*30</f>
        <v>2840.88</v>
      </c>
      <c r="O45" s="33">
        <f>Ocupacao_Calendario!K630*D45*31</f>
        <v>2638.72</v>
      </c>
      <c r="P45" s="33">
        <f>Ocupacao_Calendario!L630*D45*31</f>
        <v>2935.576</v>
      </c>
      <c r="Q45" s="33">
        <f>Ocupacao_Calendario!M630*D45*31</f>
        <v>2902.592</v>
      </c>
      <c r="R45" s="33">
        <f t="shared" si="2"/>
        <v>30379.328</v>
      </c>
      <c r="S45" s="33">
        <f>IFS(E45=2,vacation_home_main_costs!$M$2,E45=3,vacation_home_main_costs!$M$3,E45=4,vacation_home_main_costs!$M$4,E45=5,vacation_home_main_costs!$M$5,E45=6,vacation_home_main_costs!$M$6)</f>
        <v>40660</v>
      </c>
      <c r="T45" s="33">
        <f t="shared" si="3"/>
        <v>-10280.672</v>
      </c>
      <c r="U45" s="41" t="str">
        <f t="shared" si="4"/>
        <v>Prejuizo</v>
      </c>
    </row>
    <row r="46" ht="12.75" customHeight="1">
      <c r="A46" s="8">
        <v>2.0000045E7</v>
      </c>
      <c r="B46" s="30" t="s">
        <v>675</v>
      </c>
      <c r="C46" s="11">
        <v>122.0</v>
      </c>
      <c r="D46" s="11">
        <f t="shared" si="1"/>
        <v>97.6</v>
      </c>
      <c r="E46" s="24">
        <v>3.0</v>
      </c>
      <c r="F46" s="33">
        <f>Ocupacao_Calendario!B631*D46*31</f>
        <v>2390.224</v>
      </c>
      <c r="G46" s="33">
        <f>Ocupacao_Calendario!C631*D46*28</f>
        <v>2732.8</v>
      </c>
      <c r="H46" s="33">
        <f>Ocupacao_Calendario!D631*D46*31</f>
        <v>1875.872</v>
      </c>
      <c r="I46" s="33">
        <f>Ocupacao_Calendario!E631*D46*30</f>
        <v>2664.48</v>
      </c>
      <c r="J46" s="33">
        <f>Ocupacao_Calendario!F631*D46*31</f>
        <v>1179.984</v>
      </c>
      <c r="K46" s="33">
        <f>Ocupacao_Calendario!G631*D46*30</f>
        <v>2898.72</v>
      </c>
      <c r="L46" s="33">
        <f>Ocupacao_Calendario!H631*D46*31</f>
        <v>2238.944</v>
      </c>
      <c r="M46" s="33">
        <f>Ocupacao_Calendario!I631*D46*31</f>
        <v>2813.808</v>
      </c>
      <c r="N46" s="33">
        <f>Ocupacao_Calendario!J631*D46*30</f>
        <v>2781.6</v>
      </c>
      <c r="O46" s="33">
        <f>Ocupacao_Calendario!K631*D46*31</f>
        <v>2874.32</v>
      </c>
      <c r="P46" s="33">
        <f>Ocupacao_Calendario!L631*D46*31</f>
        <v>2511.248</v>
      </c>
      <c r="Q46" s="33">
        <f>Ocupacao_Calendario!M631*D46*31</f>
        <v>2904.576</v>
      </c>
      <c r="R46" s="33">
        <f t="shared" si="2"/>
        <v>29866.576</v>
      </c>
      <c r="S46" s="33">
        <f>IFS(E46=2,vacation_home_main_costs!$M$2,E46=3,vacation_home_main_costs!$M$3,E46=4,vacation_home_main_costs!$M$4,E46=5,vacation_home_main_costs!$M$5,E46=6,vacation_home_main_costs!$M$6)</f>
        <v>34800</v>
      </c>
      <c r="T46" s="33">
        <f t="shared" si="3"/>
        <v>-4933.424</v>
      </c>
      <c r="U46" s="41" t="str">
        <f t="shared" si="4"/>
        <v>Prejuizo</v>
      </c>
    </row>
    <row r="47" ht="12.75" customHeight="1">
      <c r="A47" s="8">
        <v>2.0000046E7</v>
      </c>
      <c r="B47" s="30" t="s">
        <v>676</v>
      </c>
      <c r="C47" s="11">
        <v>444.0</v>
      </c>
      <c r="D47" s="11">
        <f t="shared" si="1"/>
        <v>355.2</v>
      </c>
      <c r="E47" s="24">
        <v>9.0</v>
      </c>
      <c r="F47" s="33">
        <f>Ocupacao_Calendario!B632*D47*31</f>
        <v>7047.168</v>
      </c>
      <c r="G47" s="33">
        <f>Ocupacao_Calendario!C632*D47*28</f>
        <v>9448.32</v>
      </c>
      <c r="H47" s="33">
        <f>Ocupacao_Calendario!D632*D47*31</f>
        <v>5395.488</v>
      </c>
      <c r="I47" s="33">
        <f>Ocupacao_Calendario!E632*D47*30</f>
        <v>8098.56</v>
      </c>
      <c r="J47" s="33">
        <f>Ocupacao_Calendario!F632*D47*31</f>
        <v>5725.824</v>
      </c>
      <c r="K47" s="33">
        <f>Ocupacao_Calendario!G632*D47*30</f>
        <v>7032.96</v>
      </c>
      <c r="L47" s="33">
        <f>Ocupacao_Calendario!H632*D47*31</f>
        <v>8588.736</v>
      </c>
      <c r="M47" s="33">
        <f>Ocupacao_Calendario!I632*D47*31</f>
        <v>9910.08</v>
      </c>
      <c r="N47" s="33">
        <f>Ocupacao_Calendario!J632*D47*30</f>
        <v>10123.2</v>
      </c>
      <c r="O47" s="33">
        <f>Ocupacao_Calendario!K632*D47*31</f>
        <v>9689.856</v>
      </c>
      <c r="P47" s="33">
        <f>Ocupacao_Calendario!L632*D47*31</f>
        <v>8478.624</v>
      </c>
      <c r="Q47" s="33">
        <f>Ocupacao_Calendario!M632*D47*31</f>
        <v>8478.624</v>
      </c>
      <c r="R47" s="33">
        <f t="shared" si="2"/>
        <v>98017.44</v>
      </c>
      <c r="S47" s="37" t="str">
        <f>IFS(E47=2,vacation_home_main_costs!$M$2,E47=3,vacation_home_main_costs!$M$3,E47=4,vacation_home_main_costs!$M$4,E47=5,vacation_home_main_costs!$M$5,E47=6,vacation_home_main_costs!$M$6)</f>
        <v>#N/A</v>
      </c>
      <c r="T47" s="38" t="s">
        <v>55</v>
      </c>
      <c r="U47" s="41" t="str">
        <f t="shared" si="4"/>
        <v>Lucro</v>
      </c>
    </row>
    <row r="48" ht="12.75" customHeight="1">
      <c r="A48" s="8">
        <v>2.0000047E7</v>
      </c>
      <c r="B48" s="30" t="s">
        <v>677</v>
      </c>
      <c r="C48" s="11">
        <v>129.0</v>
      </c>
      <c r="D48" s="11">
        <f t="shared" si="1"/>
        <v>103.2</v>
      </c>
      <c r="E48" s="24">
        <v>4.0</v>
      </c>
      <c r="F48" s="33">
        <f>Ocupacao_Calendario!B633*D48*31</f>
        <v>3007.248</v>
      </c>
      <c r="G48" s="33">
        <f>Ocupacao_Calendario!C633*D48*28</f>
        <v>2253.888</v>
      </c>
      <c r="H48" s="33">
        <f>Ocupacao_Calendario!D633*D48*31</f>
        <v>1727.568</v>
      </c>
      <c r="I48" s="33">
        <f>Ocupacao_Calendario!E633*D48*30</f>
        <v>2631.6</v>
      </c>
      <c r="J48" s="33">
        <f>Ocupacao_Calendario!F633*D48*31</f>
        <v>1663.584</v>
      </c>
      <c r="K48" s="33">
        <f>Ocupacao_Calendario!G633*D48*30</f>
        <v>2786.4</v>
      </c>
      <c r="L48" s="33">
        <f>Ocupacao_Calendario!H633*D48*31</f>
        <v>2943.264</v>
      </c>
      <c r="M48" s="33">
        <f>Ocupacao_Calendario!I633*D48*31</f>
        <v>2239.44</v>
      </c>
      <c r="N48" s="33">
        <f>Ocupacao_Calendario!J633*D48*30</f>
        <v>2445.84</v>
      </c>
      <c r="O48" s="33">
        <f>Ocupacao_Calendario!K633*D48*31</f>
        <v>2687.328</v>
      </c>
      <c r="P48" s="33">
        <f>Ocupacao_Calendario!L633*D48*31</f>
        <v>2431.392</v>
      </c>
      <c r="Q48" s="33">
        <f>Ocupacao_Calendario!M633*D48*31</f>
        <v>2719.32</v>
      </c>
      <c r="R48" s="33">
        <f t="shared" si="2"/>
        <v>29536.872</v>
      </c>
      <c r="S48" s="33">
        <f>IFS(E48=2,vacation_home_main_costs!$M$2,E48=3,vacation_home_main_costs!$M$3,E48=4,vacation_home_main_costs!$M$4,E48=5,vacation_home_main_costs!$M$5,E48=6,vacation_home_main_costs!$M$6)</f>
        <v>40660</v>
      </c>
      <c r="T48" s="33">
        <f t="shared" ref="T48:T49" si="5">R48-S48</f>
        <v>-11123.128</v>
      </c>
      <c r="U48" s="41" t="str">
        <f t="shared" si="4"/>
        <v>Prejuizo</v>
      </c>
    </row>
    <row r="49" ht="12.75" customHeight="1">
      <c r="A49" s="8">
        <v>2.0000048E7</v>
      </c>
      <c r="B49" s="30" t="s">
        <v>678</v>
      </c>
      <c r="C49" s="11">
        <v>129.0</v>
      </c>
      <c r="D49" s="11">
        <f t="shared" si="1"/>
        <v>103.2</v>
      </c>
      <c r="E49" s="24">
        <v>4.0</v>
      </c>
      <c r="F49" s="33">
        <f>Ocupacao_Calendario!B634*D49*31</f>
        <v>2175.456</v>
      </c>
      <c r="G49" s="33">
        <f>Ocupacao_Calendario!C634*D49*28</f>
        <v>1964.928</v>
      </c>
      <c r="H49" s="33">
        <f>Ocupacao_Calendario!D634*D49*31</f>
        <v>1407.648</v>
      </c>
      <c r="I49" s="33">
        <f>Ocupacao_Calendario!E634*D49*30</f>
        <v>2693.52</v>
      </c>
      <c r="J49" s="33">
        <f>Ocupacao_Calendario!F634*D49*31</f>
        <v>1439.64</v>
      </c>
      <c r="K49" s="33">
        <f>Ocupacao_Calendario!G634*D49*30</f>
        <v>2198.16</v>
      </c>
      <c r="L49" s="33">
        <f>Ocupacao_Calendario!H634*D49*31</f>
        <v>2687.328</v>
      </c>
      <c r="M49" s="33">
        <f>Ocupacao_Calendario!I634*D49*31</f>
        <v>2975.256</v>
      </c>
      <c r="N49" s="33">
        <f>Ocupacao_Calendario!J634*D49*30</f>
        <v>3065.04</v>
      </c>
      <c r="O49" s="33">
        <f>Ocupacao_Calendario!K634*D49*31</f>
        <v>2655.336</v>
      </c>
      <c r="P49" s="33">
        <f>Ocupacao_Calendario!L634*D49*31</f>
        <v>3103.224</v>
      </c>
      <c r="Q49" s="33">
        <f>Ocupacao_Calendario!M634*D49*31</f>
        <v>2623.344</v>
      </c>
      <c r="R49" s="33">
        <f t="shared" si="2"/>
        <v>28988.88</v>
      </c>
      <c r="S49" s="33">
        <f>IFS(E49=2,vacation_home_main_costs!$M$2,E49=3,vacation_home_main_costs!$M$3,E49=4,vacation_home_main_costs!$M$4,E49=5,vacation_home_main_costs!$M$5,E49=6,vacation_home_main_costs!$M$6)</f>
        <v>40660</v>
      </c>
      <c r="T49" s="33">
        <f t="shared" si="5"/>
        <v>-11671.12</v>
      </c>
      <c r="U49" s="41" t="str">
        <f t="shared" si="4"/>
        <v>Prejuizo</v>
      </c>
    </row>
    <row r="50" ht="12.75" customHeight="1">
      <c r="E50" s="28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40"/>
      <c r="T50" s="40"/>
      <c r="U50" s="41"/>
    </row>
    <row r="51" ht="12.75" customHeight="1">
      <c r="E51" s="28"/>
      <c r="S51" s="28"/>
    </row>
    <row r="52" ht="12.75" customHeight="1">
      <c r="E52" s="28"/>
      <c r="S52" s="28"/>
    </row>
    <row r="53" ht="12.75" customHeight="1">
      <c r="E53" s="28"/>
      <c r="S53" s="28"/>
    </row>
    <row r="54" ht="12.75" customHeight="1">
      <c r="E54" s="28"/>
      <c r="S54" s="28"/>
    </row>
    <row r="55" ht="12.75" customHeight="1">
      <c r="E55" s="28"/>
      <c r="S55" s="28"/>
    </row>
    <row r="56" ht="12.75" customHeight="1">
      <c r="E56" s="28"/>
      <c r="S56" s="28"/>
    </row>
    <row r="57" ht="12.75" customHeight="1">
      <c r="E57" s="28"/>
      <c r="S57" s="28"/>
    </row>
    <row r="58" ht="12.75" customHeight="1">
      <c r="E58" s="28"/>
      <c r="S58" s="28"/>
    </row>
    <row r="59" ht="12.75" customHeight="1">
      <c r="E59" s="28"/>
      <c r="S59" s="28"/>
    </row>
    <row r="60" ht="12.75" customHeight="1">
      <c r="E60" s="28"/>
      <c r="S60" s="28"/>
    </row>
    <row r="61" ht="12.75" customHeight="1">
      <c r="E61" s="28"/>
      <c r="S61" s="28"/>
    </row>
    <row r="62" ht="12.75" customHeight="1">
      <c r="E62" s="28"/>
      <c r="S62" s="28"/>
    </row>
    <row r="63" ht="12.75" customHeight="1">
      <c r="E63" s="28"/>
      <c r="S63" s="28"/>
    </row>
    <row r="64" ht="12.75" customHeight="1">
      <c r="E64" s="28"/>
      <c r="S64" s="28"/>
    </row>
    <row r="65" ht="12.75" customHeight="1">
      <c r="E65" s="28"/>
      <c r="S65" s="28"/>
    </row>
    <row r="66" ht="12.75" customHeight="1">
      <c r="E66" s="28"/>
      <c r="S66" s="28"/>
    </row>
    <row r="67" ht="12.75" customHeight="1">
      <c r="E67" s="28"/>
      <c r="S67" s="28"/>
    </row>
    <row r="68" ht="12.75" customHeight="1">
      <c r="E68" s="28"/>
      <c r="S68" s="28"/>
    </row>
    <row r="69" ht="12.75" customHeight="1">
      <c r="E69" s="28"/>
      <c r="S69" s="28"/>
    </row>
    <row r="70" ht="12.75" customHeight="1">
      <c r="E70" s="28"/>
      <c r="S70" s="28"/>
    </row>
    <row r="71" ht="12.75" customHeight="1">
      <c r="E71" s="28"/>
      <c r="S71" s="28"/>
    </row>
    <row r="72" ht="12.75" customHeight="1">
      <c r="E72" s="28"/>
      <c r="S72" s="28"/>
    </row>
    <row r="73" ht="12.75" customHeight="1">
      <c r="E73" s="28"/>
      <c r="S73" s="28"/>
    </row>
    <row r="74" ht="12.75" customHeight="1">
      <c r="E74" s="28"/>
      <c r="S74" s="28"/>
    </row>
    <row r="75" ht="12.75" customHeight="1">
      <c r="E75" s="28"/>
      <c r="S75" s="28"/>
    </row>
    <row r="76" ht="12.75" customHeight="1">
      <c r="E76" s="28"/>
      <c r="S76" s="28"/>
    </row>
    <row r="77" ht="12.75" customHeight="1">
      <c r="E77" s="28"/>
      <c r="S77" s="28"/>
    </row>
    <row r="78" ht="12.75" customHeight="1">
      <c r="E78" s="28"/>
      <c r="S78" s="28"/>
    </row>
    <row r="79" ht="12.75" customHeight="1">
      <c r="E79" s="28"/>
      <c r="S79" s="28"/>
    </row>
    <row r="80" ht="12.75" customHeight="1">
      <c r="E80" s="28"/>
      <c r="S80" s="28"/>
    </row>
    <row r="81" ht="12.75" customHeight="1">
      <c r="E81" s="28"/>
      <c r="S81" s="28"/>
    </row>
    <row r="82" ht="12.75" customHeight="1">
      <c r="E82" s="28"/>
      <c r="S82" s="28"/>
    </row>
    <row r="83" ht="12.75" customHeight="1">
      <c r="E83" s="28"/>
      <c r="S83" s="28"/>
    </row>
    <row r="84" ht="12.75" customHeight="1">
      <c r="E84" s="28"/>
      <c r="S84" s="28"/>
    </row>
    <row r="85" ht="12.75" customHeight="1">
      <c r="E85" s="28"/>
      <c r="S85" s="28"/>
    </row>
    <row r="86" ht="12.75" customHeight="1">
      <c r="E86" s="28"/>
      <c r="S86" s="28"/>
    </row>
    <row r="87" ht="12.75" customHeight="1">
      <c r="E87" s="28"/>
      <c r="S87" s="28"/>
    </row>
    <row r="88" ht="12.75" customHeight="1">
      <c r="E88" s="28"/>
      <c r="S88" s="28"/>
    </row>
    <row r="89" ht="12.75" customHeight="1">
      <c r="E89" s="28"/>
      <c r="S89" s="28"/>
    </row>
    <row r="90" ht="12.75" customHeight="1">
      <c r="E90" s="28"/>
      <c r="S90" s="28"/>
    </row>
    <row r="91" ht="12.75" customHeight="1">
      <c r="E91" s="28"/>
      <c r="S91" s="28"/>
    </row>
    <row r="92" ht="12.75" customHeight="1">
      <c r="E92" s="28"/>
      <c r="S92" s="28"/>
    </row>
    <row r="93" ht="12.75" customHeight="1">
      <c r="E93" s="28"/>
      <c r="S93" s="28"/>
    </row>
    <row r="94" ht="12.75" customHeight="1">
      <c r="E94" s="28"/>
      <c r="S94" s="28"/>
    </row>
    <row r="95" ht="12.75" customHeight="1">
      <c r="E95" s="28"/>
      <c r="S95" s="28"/>
    </row>
    <row r="96" ht="12.75" customHeight="1">
      <c r="E96" s="28"/>
      <c r="S96" s="28"/>
    </row>
    <row r="97" ht="12.75" customHeight="1">
      <c r="E97" s="28"/>
      <c r="S97" s="28"/>
    </row>
    <row r="98" ht="12.75" customHeight="1">
      <c r="E98" s="28"/>
      <c r="S98" s="28"/>
    </row>
    <row r="99" ht="12.75" customHeight="1">
      <c r="E99" s="28"/>
      <c r="S99" s="28"/>
    </row>
    <row r="100" ht="12.75" customHeight="1">
      <c r="E100" s="28"/>
      <c r="S100" s="28"/>
    </row>
    <row r="101" ht="12.75" customHeight="1">
      <c r="E101" s="28"/>
      <c r="S101" s="28"/>
    </row>
    <row r="102" ht="12.75" customHeight="1">
      <c r="E102" s="28"/>
      <c r="S102" s="28"/>
    </row>
    <row r="103" ht="12.75" customHeight="1">
      <c r="E103" s="28"/>
      <c r="S103" s="28"/>
    </row>
    <row r="104" ht="12.75" customHeight="1">
      <c r="E104" s="28"/>
      <c r="S104" s="28"/>
    </row>
    <row r="105" ht="12.75" customHeight="1">
      <c r="E105" s="28"/>
      <c r="S105" s="28"/>
    </row>
    <row r="106" ht="12.75" customHeight="1">
      <c r="E106" s="28"/>
      <c r="S106" s="28"/>
    </row>
    <row r="107" ht="12.75" customHeight="1">
      <c r="E107" s="28"/>
      <c r="S107" s="28"/>
    </row>
    <row r="108" ht="12.75" customHeight="1">
      <c r="E108" s="28"/>
      <c r="S108" s="28"/>
    </row>
    <row r="109" ht="12.75" customHeight="1">
      <c r="E109" s="28"/>
      <c r="S109" s="28"/>
    </row>
    <row r="110" ht="12.75" customHeight="1">
      <c r="E110" s="28"/>
      <c r="S110" s="28"/>
    </row>
    <row r="111" ht="12.75" customHeight="1">
      <c r="E111" s="28"/>
      <c r="S111" s="28"/>
    </row>
    <row r="112" ht="12.75" customHeight="1">
      <c r="E112" s="28"/>
      <c r="S112" s="28"/>
    </row>
    <row r="113" ht="12.75" customHeight="1">
      <c r="E113" s="28"/>
      <c r="S113" s="28"/>
    </row>
    <row r="114" ht="12.75" customHeight="1">
      <c r="E114" s="28"/>
      <c r="S114" s="28"/>
    </row>
    <row r="115" ht="12.75" customHeight="1">
      <c r="E115" s="28"/>
      <c r="S115" s="28"/>
    </row>
    <row r="116" ht="12.75" customHeight="1">
      <c r="E116" s="28"/>
      <c r="S116" s="28"/>
    </row>
    <row r="117" ht="12.75" customHeight="1">
      <c r="E117" s="28"/>
      <c r="S117" s="28"/>
    </row>
    <row r="118" ht="12.75" customHeight="1">
      <c r="E118" s="28"/>
      <c r="S118" s="28"/>
    </row>
    <row r="119" ht="12.75" customHeight="1">
      <c r="E119" s="28"/>
      <c r="S119" s="28"/>
    </row>
    <row r="120" ht="12.75" customHeight="1">
      <c r="E120" s="28"/>
      <c r="S120" s="28"/>
    </row>
    <row r="121" ht="12.75" customHeight="1">
      <c r="E121" s="28"/>
      <c r="S121" s="28"/>
    </row>
    <row r="122" ht="12.75" customHeight="1">
      <c r="E122" s="28"/>
      <c r="S122" s="28"/>
    </row>
    <row r="123" ht="12.75" customHeight="1">
      <c r="E123" s="28"/>
      <c r="S123" s="28"/>
    </row>
    <row r="124" ht="12.75" customHeight="1">
      <c r="E124" s="28"/>
      <c r="S124" s="28"/>
    </row>
    <row r="125" ht="12.75" customHeight="1">
      <c r="E125" s="28"/>
      <c r="S125" s="28"/>
    </row>
    <row r="126" ht="12.75" customHeight="1">
      <c r="E126" s="28"/>
      <c r="S126" s="28"/>
    </row>
    <row r="127" ht="12.75" customHeight="1">
      <c r="E127" s="28"/>
      <c r="S127" s="28"/>
    </row>
    <row r="128" ht="12.75" customHeight="1">
      <c r="E128" s="28"/>
      <c r="S128" s="28"/>
    </row>
    <row r="129" ht="12.75" customHeight="1">
      <c r="E129" s="28"/>
      <c r="S129" s="28"/>
    </row>
    <row r="130" ht="12.75" customHeight="1">
      <c r="E130" s="28"/>
      <c r="S130" s="28"/>
    </row>
    <row r="131" ht="12.75" customHeight="1">
      <c r="E131" s="28"/>
      <c r="S131" s="28"/>
    </row>
    <row r="132" ht="12.75" customHeight="1">
      <c r="E132" s="28"/>
      <c r="S132" s="28"/>
    </row>
    <row r="133" ht="12.75" customHeight="1">
      <c r="E133" s="28"/>
      <c r="S133" s="28"/>
    </row>
    <row r="134" ht="12.75" customHeight="1">
      <c r="E134" s="28"/>
      <c r="S134" s="28"/>
    </row>
    <row r="135" ht="12.75" customHeight="1">
      <c r="E135" s="28"/>
      <c r="S135" s="28"/>
    </row>
    <row r="136" ht="12.75" customHeight="1">
      <c r="E136" s="28"/>
      <c r="S136" s="28"/>
    </row>
    <row r="137" ht="12.75" customHeight="1">
      <c r="E137" s="28"/>
      <c r="S137" s="28"/>
    </row>
    <row r="138" ht="12.75" customHeight="1">
      <c r="E138" s="28"/>
      <c r="S138" s="28"/>
    </row>
    <row r="139" ht="12.75" customHeight="1">
      <c r="E139" s="28"/>
      <c r="S139" s="28"/>
    </row>
    <row r="140" ht="12.75" customHeight="1">
      <c r="E140" s="28"/>
      <c r="S140" s="28"/>
    </row>
    <row r="141" ht="12.75" customHeight="1">
      <c r="E141" s="28"/>
      <c r="S141" s="28"/>
    </row>
    <row r="142" ht="12.75" customHeight="1">
      <c r="E142" s="28"/>
      <c r="S142" s="28"/>
    </row>
    <row r="143" ht="12.75" customHeight="1">
      <c r="E143" s="28"/>
      <c r="S143" s="28"/>
    </row>
    <row r="144" ht="12.75" customHeight="1">
      <c r="E144" s="28"/>
      <c r="S144" s="28"/>
    </row>
    <row r="145" ht="12.75" customHeight="1">
      <c r="E145" s="28"/>
      <c r="S145" s="28"/>
    </row>
    <row r="146" ht="12.75" customHeight="1">
      <c r="E146" s="28"/>
      <c r="S146" s="28"/>
    </row>
    <row r="147" ht="12.75" customHeight="1">
      <c r="E147" s="28"/>
      <c r="S147" s="28"/>
    </row>
    <row r="148" ht="12.75" customHeight="1">
      <c r="E148" s="28"/>
      <c r="S148" s="28"/>
    </row>
    <row r="149" ht="12.75" customHeight="1">
      <c r="E149" s="28"/>
      <c r="S149" s="28"/>
    </row>
    <row r="150" ht="12.75" customHeight="1">
      <c r="E150" s="28"/>
      <c r="S150" s="28"/>
    </row>
    <row r="151" ht="12.75" customHeight="1">
      <c r="E151" s="28"/>
      <c r="S151" s="28"/>
    </row>
    <row r="152" ht="12.75" customHeight="1">
      <c r="E152" s="28"/>
      <c r="S152" s="28"/>
    </row>
    <row r="153" ht="12.75" customHeight="1">
      <c r="E153" s="28"/>
      <c r="S153" s="28"/>
    </row>
    <row r="154" ht="12.75" customHeight="1">
      <c r="E154" s="28"/>
      <c r="S154" s="28"/>
    </row>
    <row r="155" ht="12.75" customHeight="1">
      <c r="E155" s="28"/>
      <c r="S155" s="28"/>
    </row>
    <row r="156" ht="12.75" customHeight="1">
      <c r="E156" s="28"/>
      <c r="S156" s="28"/>
    </row>
    <row r="157" ht="12.75" customHeight="1">
      <c r="E157" s="28"/>
      <c r="S157" s="28"/>
    </row>
    <row r="158" ht="12.75" customHeight="1">
      <c r="E158" s="28"/>
      <c r="S158" s="28"/>
    </row>
    <row r="159" ht="12.75" customHeight="1">
      <c r="E159" s="28"/>
      <c r="S159" s="28"/>
    </row>
    <row r="160" ht="12.75" customHeight="1">
      <c r="E160" s="28"/>
      <c r="S160" s="28"/>
    </row>
    <row r="161" ht="12.75" customHeight="1">
      <c r="E161" s="28"/>
      <c r="S161" s="28"/>
    </row>
    <row r="162" ht="12.75" customHeight="1">
      <c r="E162" s="28"/>
      <c r="S162" s="28"/>
    </row>
    <row r="163" ht="12.75" customHeight="1">
      <c r="E163" s="28"/>
      <c r="S163" s="28"/>
    </row>
    <row r="164" ht="12.75" customHeight="1">
      <c r="E164" s="28"/>
      <c r="S164" s="28"/>
    </row>
    <row r="165" ht="12.75" customHeight="1">
      <c r="E165" s="28"/>
      <c r="S165" s="28"/>
    </row>
    <row r="166" ht="12.75" customHeight="1">
      <c r="E166" s="28"/>
      <c r="S166" s="28"/>
    </row>
    <row r="167" ht="12.75" customHeight="1">
      <c r="E167" s="28"/>
      <c r="S167" s="28"/>
    </row>
    <row r="168" ht="12.75" customHeight="1">
      <c r="E168" s="28"/>
      <c r="S168" s="28"/>
    </row>
    <row r="169" ht="12.75" customHeight="1">
      <c r="E169" s="28"/>
      <c r="S169" s="28"/>
    </row>
    <row r="170" ht="12.75" customHeight="1">
      <c r="E170" s="28"/>
      <c r="S170" s="28"/>
    </row>
    <row r="171" ht="12.75" customHeight="1">
      <c r="E171" s="28"/>
      <c r="S171" s="28"/>
    </row>
    <row r="172" ht="12.75" customHeight="1">
      <c r="E172" s="28"/>
      <c r="S172" s="28"/>
    </row>
    <row r="173" ht="12.75" customHeight="1">
      <c r="E173" s="28"/>
      <c r="S173" s="28"/>
    </row>
    <row r="174" ht="12.75" customHeight="1">
      <c r="E174" s="28"/>
      <c r="S174" s="28"/>
    </row>
    <row r="175" ht="12.75" customHeight="1">
      <c r="E175" s="28"/>
      <c r="S175" s="28"/>
    </row>
    <row r="176" ht="12.75" customHeight="1">
      <c r="E176" s="28"/>
      <c r="S176" s="28"/>
    </row>
    <row r="177" ht="12.75" customHeight="1">
      <c r="E177" s="28"/>
      <c r="S177" s="28"/>
    </row>
    <row r="178" ht="12.75" customHeight="1">
      <c r="E178" s="28"/>
      <c r="S178" s="28"/>
    </row>
    <row r="179" ht="12.75" customHeight="1">
      <c r="E179" s="28"/>
      <c r="S179" s="28"/>
    </row>
    <row r="180" ht="12.75" customHeight="1">
      <c r="E180" s="28"/>
      <c r="S180" s="28"/>
    </row>
    <row r="181" ht="12.75" customHeight="1">
      <c r="E181" s="28"/>
      <c r="S181" s="28"/>
    </row>
    <row r="182" ht="12.75" customHeight="1">
      <c r="E182" s="28"/>
      <c r="S182" s="28"/>
    </row>
    <row r="183" ht="12.75" customHeight="1">
      <c r="E183" s="28"/>
      <c r="S183" s="28"/>
    </row>
    <row r="184" ht="12.75" customHeight="1">
      <c r="E184" s="28"/>
      <c r="S184" s="28"/>
    </row>
    <row r="185" ht="12.75" customHeight="1">
      <c r="E185" s="28"/>
      <c r="S185" s="28"/>
    </row>
    <row r="186" ht="12.75" customHeight="1">
      <c r="E186" s="28"/>
      <c r="S186" s="28"/>
    </row>
    <row r="187" ht="12.75" customHeight="1">
      <c r="E187" s="28"/>
      <c r="S187" s="28"/>
    </row>
    <row r="188" ht="12.75" customHeight="1">
      <c r="E188" s="28"/>
      <c r="S188" s="28"/>
    </row>
    <row r="189" ht="12.75" customHeight="1">
      <c r="E189" s="28"/>
      <c r="S189" s="28"/>
    </row>
    <row r="190" ht="12.75" customHeight="1">
      <c r="E190" s="28"/>
      <c r="S190" s="28"/>
    </row>
    <row r="191" ht="12.75" customHeight="1">
      <c r="E191" s="28"/>
      <c r="S191" s="28"/>
    </row>
    <row r="192" ht="12.75" customHeight="1">
      <c r="E192" s="28"/>
      <c r="S192" s="28"/>
    </row>
    <row r="193" ht="12.75" customHeight="1">
      <c r="E193" s="28"/>
      <c r="S193" s="28"/>
    </row>
    <row r="194" ht="12.75" customHeight="1">
      <c r="E194" s="28"/>
      <c r="S194" s="28"/>
    </row>
    <row r="195" ht="12.75" customHeight="1">
      <c r="E195" s="28"/>
      <c r="S195" s="28"/>
    </row>
    <row r="196" ht="12.75" customHeight="1">
      <c r="E196" s="28"/>
      <c r="S196" s="28"/>
    </row>
    <row r="197" ht="12.75" customHeight="1">
      <c r="E197" s="28"/>
      <c r="S197" s="28"/>
    </row>
    <row r="198" ht="12.75" customHeight="1">
      <c r="E198" s="28"/>
      <c r="S198" s="28"/>
    </row>
    <row r="199" ht="12.75" customHeight="1">
      <c r="E199" s="28"/>
      <c r="S199" s="28"/>
    </row>
    <row r="200" ht="12.75" customHeight="1">
      <c r="E200" s="28"/>
      <c r="S200" s="28"/>
    </row>
    <row r="201" ht="12.75" customHeight="1">
      <c r="E201" s="28"/>
      <c r="S201" s="28"/>
    </row>
    <row r="202" ht="12.75" customHeight="1">
      <c r="E202" s="28"/>
      <c r="S202" s="28"/>
    </row>
    <row r="203" ht="12.75" customHeight="1">
      <c r="E203" s="28"/>
      <c r="S203" s="28"/>
    </row>
    <row r="204" ht="12.75" customHeight="1">
      <c r="E204" s="28"/>
      <c r="S204" s="28"/>
    </row>
    <row r="205" ht="12.75" customHeight="1">
      <c r="E205" s="28"/>
      <c r="S205" s="28"/>
    </row>
    <row r="206" ht="12.75" customHeight="1">
      <c r="E206" s="28"/>
      <c r="S206" s="28"/>
    </row>
    <row r="207" ht="12.75" customHeight="1">
      <c r="E207" s="28"/>
      <c r="S207" s="28"/>
    </row>
    <row r="208" ht="12.75" customHeight="1">
      <c r="E208" s="28"/>
      <c r="S208" s="28"/>
    </row>
    <row r="209" ht="12.75" customHeight="1">
      <c r="E209" s="28"/>
      <c r="S209" s="28"/>
    </row>
    <row r="210" ht="12.75" customHeight="1">
      <c r="E210" s="28"/>
      <c r="S210" s="28"/>
    </row>
    <row r="211" ht="12.75" customHeight="1">
      <c r="E211" s="28"/>
      <c r="S211" s="28"/>
    </row>
    <row r="212" ht="12.75" customHeight="1">
      <c r="E212" s="28"/>
      <c r="S212" s="28"/>
    </row>
    <row r="213" ht="12.75" customHeight="1">
      <c r="E213" s="28"/>
      <c r="S213" s="28"/>
    </row>
    <row r="214" ht="12.75" customHeight="1">
      <c r="E214" s="28"/>
      <c r="S214" s="28"/>
    </row>
    <row r="215" ht="12.75" customHeight="1">
      <c r="E215" s="28"/>
      <c r="S215" s="28"/>
    </row>
    <row r="216" ht="12.75" customHeight="1">
      <c r="E216" s="28"/>
      <c r="S216" s="28"/>
    </row>
    <row r="217" ht="12.75" customHeight="1">
      <c r="E217" s="28"/>
      <c r="S217" s="28"/>
    </row>
    <row r="218" ht="12.75" customHeight="1">
      <c r="E218" s="28"/>
      <c r="S218" s="28"/>
    </row>
    <row r="219" ht="12.75" customHeight="1">
      <c r="E219" s="28"/>
      <c r="S219" s="28"/>
    </row>
    <row r="220" ht="12.75" customHeight="1">
      <c r="E220" s="28"/>
      <c r="S220" s="28"/>
    </row>
    <row r="221" ht="12.75" customHeight="1">
      <c r="E221" s="28"/>
      <c r="S221" s="28"/>
    </row>
    <row r="222" ht="12.75" customHeight="1">
      <c r="E222" s="28"/>
      <c r="S222" s="28"/>
    </row>
    <row r="223" ht="12.75" customHeight="1">
      <c r="E223" s="28"/>
      <c r="S223" s="28"/>
    </row>
    <row r="224" ht="12.75" customHeight="1">
      <c r="E224" s="28"/>
      <c r="S224" s="28"/>
    </row>
    <row r="225" ht="12.75" customHeight="1">
      <c r="E225" s="28"/>
      <c r="S225" s="28"/>
    </row>
    <row r="226" ht="12.75" customHeight="1">
      <c r="E226" s="28"/>
      <c r="S226" s="28"/>
    </row>
    <row r="227" ht="12.75" customHeight="1">
      <c r="E227" s="28"/>
      <c r="S227" s="28"/>
    </row>
    <row r="228" ht="12.75" customHeight="1">
      <c r="E228" s="28"/>
      <c r="S228" s="28"/>
    </row>
    <row r="229" ht="12.75" customHeight="1">
      <c r="E229" s="28"/>
      <c r="S229" s="28"/>
    </row>
    <row r="230" ht="12.75" customHeight="1">
      <c r="E230" s="28"/>
      <c r="S230" s="28"/>
    </row>
    <row r="231" ht="12.75" customHeight="1">
      <c r="E231" s="28"/>
      <c r="S231" s="28"/>
    </row>
    <row r="232" ht="12.75" customHeight="1">
      <c r="E232" s="28"/>
      <c r="S232" s="28"/>
    </row>
    <row r="233" ht="12.75" customHeight="1">
      <c r="E233" s="28"/>
      <c r="S233" s="28"/>
    </row>
    <row r="234" ht="12.75" customHeight="1">
      <c r="E234" s="28"/>
      <c r="S234" s="28"/>
    </row>
    <row r="235" ht="12.75" customHeight="1">
      <c r="E235" s="28"/>
      <c r="S235" s="28"/>
    </row>
    <row r="236" ht="12.75" customHeight="1">
      <c r="E236" s="28"/>
      <c r="S236" s="28"/>
    </row>
    <row r="237" ht="12.75" customHeight="1">
      <c r="E237" s="28"/>
      <c r="S237" s="28"/>
    </row>
    <row r="238" ht="12.75" customHeight="1">
      <c r="E238" s="28"/>
      <c r="S238" s="28"/>
    </row>
    <row r="239" ht="12.75" customHeight="1">
      <c r="E239" s="28"/>
      <c r="S239" s="28"/>
    </row>
    <row r="240" ht="12.75" customHeight="1">
      <c r="E240" s="28"/>
      <c r="S240" s="28"/>
    </row>
    <row r="241" ht="12.75" customHeight="1">
      <c r="E241" s="28"/>
      <c r="S241" s="28"/>
    </row>
    <row r="242" ht="12.75" customHeight="1">
      <c r="E242" s="28"/>
      <c r="S242" s="28"/>
    </row>
    <row r="243" ht="12.75" customHeight="1">
      <c r="E243" s="28"/>
      <c r="S243" s="28"/>
    </row>
    <row r="244" ht="12.75" customHeight="1">
      <c r="E244" s="28"/>
      <c r="S244" s="28"/>
    </row>
    <row r="245" ht="12.75" customHeight="1">
      <c r="E245" s="28"/>
      <c r="S245" s="28"/>
    </row>
    <row r="246" ht="12.75" customHeight="1">
      <c r="E246" s="28"/>
      <c r="S246" s="28"/>
    </row>
    <row r="247" ht="12.75" customHeight="1">
      <c r="E247" s="28"/>
      <c r="S247" s="28"/>
    </row>
    <row r="248" ht="12.75" customHeight="1">
      <c r="E248" s="28"/>
      <c r="S248" s="28"/>
    </row>
    <row r="249" ht="12.75" customHeight="1">
      <c r="E249" s="28"/>
      <c r="S249" s="28"/>
    </row>
    <row r="250" ht="12.75" customHeight="1">
      <c r="E250" s="28"/>
      <c r="S250" s="28"/>
    </row>
    <row r="251" ht="12.75" customHeight="1">
      <c r="E251" s="28"/>
      <c r="S251" s="28"/>
    </row>
    <row r="252" ht="12.75" customHeight="1">
      <c r="E252" s="28"/>
      <c r="S252" s="28"/>
    </row>
    <row r="253" ht="12.75" customHeight="1">
      <c r="E253" s="28"/>
      <c r="S253" s="28"/>
    </row>
    <row r="254" ht="12.75" customHeight="1">
      <c r="E254" s="28"/>
      <c r="S254" s="28"/>
    </row>
    <row r="255" ht="12.75" customHeight="1">
      <c r="E255" s="28"/>
      <c r="S255" s="28"/>
    </row>
    <row r="256" ht="12.75" customHeight="1">
      <c r="E256" s="28"/>
      <c r="S256" s="28"/>
    </row>
    <row r="257" ht="12.75" customHeight="1">
      <c r="E257" s="28"/>
      <c r="S257" s="28"/>
    </row>
    <row r="258" ht="12.75" customHeight="1">
      <c r="E258" s="28"/>
      <c r="S258" s="28"/>
    </row>
    <row r="259" ht="12.75" customHeight="1">
      <c r="E259" s="28"/>
      <c r="S259" s="28"/>
    </row>
    <row r="260" ht="12.75" customHeight="1">
      <c r="E260" s="28"/>
      <c r="S260" s="28"/>
    </row>
    <row r="261" ht="12.75" customHeight="1">
      <c r="E261" s="28"/>
      <c r="S261" s="28"/>
    </row>
    <row r="262" ht="12.75" customHeight="1">
      <c r="E262" s="28"/>
      <c r="S262" s="28"/>
    </row>
    <row r="263" ht="12.75" customHeight="1">
      <c r="E263" s="28"/>
      <c r="S263" s="28"/>
    </row>
    <row r="264" ht="12.75" customHeight="1">
      <c r="E264" s="28"/>
      <c r="S264" s="28"/>
    </row>
    <row r="265" ht="12.75" customHeight="1">
      <c r="E265" s="28"/>
      <c r="S265" s="28"/>
    </row>
    <row r="266" ht="12.75" customHeight="1">
      <c r="E266" s="28"/>
      <c r="S266" s="28"/>
    </row>
    <row r="267" ht="12.75" customHeight="1">
      <c r="E267" s="28"/>
      <c r="S267" s="28"/>
    </row>
    <row r="268" ht="12.75" customHeight="1">
      <c r="E268" s="28"/>
      <c r="S268" s="28"/>
    </row>
    <row r="269" ht="12.75" customHeight="1">
      <c r="E269" s="28"/>
      <c r="S269" s="28"/>
    </row>
    <row r="270" ht="12.75" customHeight="1">
      <c r="E270" s="28"/>
      <c r="S270" s="28"/>
    </row>
    <row r="271" ht="12.75" customHeight="1">
      <c r="E271" s="28"/>
      <c r="S271" s="28"/>
    </row>
    <row r="272" ht="12.75" customHeight="1">
      <c r="E272" s="28"/>
      <c r="S272" s="28"/>
    </row>
    <row r="273" ht="12.75" customHeight="1">
      <c r="E273" s="28"/>
      <c r="S273" s="28"/>
    </row>
    <row r="274" ht="12.75" customHeight="1">
      <c r="E274" s="28"/>
      <c r="S274" s="28"/>
    </row>
    <row r="275" ht="12.75" customHeight="1">
      <c r="E275" s="28"/>
      <c r="S275" s="28"/>
    </row>
    <row r="276" ht="12.75" customHeight="1">
      <c r="E276" s="28"/>
      <c r="S276" s="28"/>
    </row>
    <row r="277" ht="12.75" customHeight="1">
      <c r="E277" s="28"/>
      <c r="S277" s="28"/>
    </row>
    <row r="278" ht="12.75" customHeight="1">
      <c r="E278" s="28"/>
      <c r="S278" s="28"/>
    </row>
    <row r="279" ht="12.75" customHeight="1">
      <c r="E279" s="28"/>
      <c r="S279" s="28"/>
    </row>
    <row r="280" ht="12.75" customHeight="1">
      <c r="E280" s="28"/>
      <c r="S280" s="28"/>
    </row>
    <row r="281" ht="12.75" customHeight="1">
      <c r="E281" s="28"/>
      <c r="S281" s="28"/>
    </row>
    <row r="282" ht="12.75" customHeight="1">
      <c r="E282" s="28"/>
      <c r="S282" s="28"/>
    </row>
    <row r="283" ht="12.75" customHeight="1">
      <c r="E283" s="28"/>
      <c r="S283" s="28"/>
    </row>
    <row r="284" ht="12.75" customHeight="1">
      <c r="E284" s="28"/>
      <c r="S284" s="28"/>
    </row>
    <row r="285" ht="12.75" customHeight="1">
      <c r="E285" s="28"/>
      <c r="S285" s="28"/>
    </row>
    <row r="286" ht="12.75" customHeight="1">
      <c r="E286" s="28"/>
      <c r="S286" s="28"/>
    </row>
    <row r="287" ht="12.75" customHeight="1">
      <c r="E287" s="28"/>
      <c r="S287" s="28"/>
    </row>
    <row r="288" ht="12.75" customHeight="1">
      <c r="E288" s="28"/>
      <c r="S288" s="28"/>
    </row>
    <row r="289" ht="12.75" customHeight="1">
      <c r="E289" s="28"/>
      <c r="S289" s="28"/>
    </row>
    <row r="290" ht="12.75" customHeight="1">
      <c r="E290" s="28"/>
      <c r="S290" s="28"/>
    </row>
    <row r="291" ht="12.75" customHeight="1">
      <c r="E291" s="28"/>
      <c r="S291" s="28"/>
    </row>
    <row r="292" ht="12.75" customHeight="1">
      <c r="E292" s="28"/>
      <c r="S292" s="28"/>
    </row>
    <row r="293" ht="12.75" customHeight="1">
      <c r="E293" s="28"/>
      <c r="S293" s="28"/>
    </row>
    <row r="294" ht="12.75" customHeight="1">
      <c r="E294" s="28"/>
      <c r="S294" s="28"/>
    </row>
    <row r="295" ht="12.75" customHeight="1">
      <c r="E295" s="28"/>
      <c r="S295" s="28"/>
    </row>
    <row r="296" ht="12.75" customHeight="1">
      <c r="E296" s="28"/>
      <c r="S296" s="28"/>
    </row>
    <row r="297" ht="12.75" customHeight="1">
      <c r="E297" s="28"/>
      <c r="S297" s="28"/>
    </row>
    <row r="298" ht="12.75" customHeight="1">
      <c r="E298" s="28"/>
      <c r="S298" s="28"/>
    </row>
    <row r="299" ht="12.75" customHeight="1">
      <c r="E299" s="28"/>
      <c r="S299" s="28"/>
    </row>
    <row r="300" ht="12.75" customHeight="1">
      <c r="E300" s="28"/>
      <c r="S300" s="28"/>
    </row>
    <row r="301" ht="12.75" customHeight="1">
      <c r="E301" s="28"/>
      <c r="S301" s="28"/>
    </row>
    <row r="302" ht="12.75" customHeight="1">
      <c r="E302" s="28"/>
      <c r="S302" s="28"/>
    </row>
    <row r="303" ht="12.75" customHeight="1">
      <c r="E303" s="28"/>
      <c r="S303" s="28"/>
    </row>
    <row r="304" ht="12.75" customHeight="1">
      <c r="E304" s="28"/>
      <c r="S304" s="28"/>
    </row>
    <row r="305" ht="12.75" customHeight="1">
      <c r="E305" s="28"/>
      <c r="S305" s="28"/>
    </row>
    <row r="306" ht="12.75" customHeight="1">
      <c r="E306" s="28"/>
      <c r="S306" s="28"/>
    </row>
    <row r="307" ht="12.75" customHeight="1">
      <c r="E307" s="28"/>
      <c r="S307" s="28"/>
    </row>
    <row r="308" ht="12.75" customHeight="1">
      <c r="E308" s="28"/>
      <c r="S308" s="28"/>
    </row>
    <row r="309" ht="12.75" customHeight="1">
      <c r="E309" s="28"/>
      <c r="S309" s="28"/>
    </row>
    <row r="310" ht="12.75" customHeight="1">
      <c r="E310" s="28"/>
      <c r="S310" s="28"/>
    </row>
    <row r="311" ht="12.75" customHeight="1">
      <c r="E311" s="28"/>
      <c r="S311" s="28"/>
    </row>
    <row r="312" ht="12.75" customHeight="1">
      <c r="E312" s="28"/>
      <c r="S312" s="28"/>
    </row>
    <row r="313" ht="12.75" customHeight="1">
      <c r="E313" s="28"/>
      <c r="S313" s="28"/>
    </row>
    <row r="314" ht="12.75" customHeight="1">
      <c r="E314" s="28"/>
      <c r="S314" s="28"/>
    </row>
    <row r="315" ht="12.75" customHeight="1">
      <c r="E315" s="28"/>
      <c r="S315" s="28"/>
    </row>
    <row r="316" ht="12.75" customHeight="1">
      <c r="E316" s="28"/>
      <c r="S316" s="28"/>
    </row>
    <row r="317" ht="12.75" customHeight="1">
      <c r="E317" s="28"/>
      <c r="S317" s="28"/>
    </row>
    <row r="318" ht="12.75" customHeight="1">
      <c r="E318" s="28"/>
      <c r="S318" s="28"/>
    </row>
    <row r="319" ht="12.75" customHeight="1">
      <c r="E319" s="28"/>
      <c r="S319" s="28"/>
    </row>
    <row r="320" ht="12.75" customHeight="1">
      <c r="E320" s="28"/>
      <c r="S320" s="28"/>
    </row>
    <row r="321" ht="12.75" customHeight="1">
      <c r="E321" s="28"/>
      <c r="S321" s="28"/>
    </row>
    <row r="322" ht="12.75" customHeight="1">
      <c r="E322" s="28"/>
      <c r="S322" s="28"/>
    </row>
    <row r="323" ht="12.75" customHeight="1">
      <c r="E323" s="28"/>
      <c r="S323" s="28"/>
    </row>
    <row r="324" ht="12.75" customHeight="1">
      <c r="E324" s="28"/>
      <c r="S324" s="28"/>
    </row>
    <row r="325" ht="12.75" customHeight="1">
      <c r="E325" s="28"/>
      <c r="S325" s="28"/>
    </row>
    <row r="326" ht="12.75" customHeight="1">
      <c r="E326" s="28"/>
      <c r="S326" s="28"/>
    </row>
    <row r="327" ht="12.75" customHeight="1">
      <c r="E327" s="28"/>
      <c r="S327" s="28"/>
    </row>
    <row r="328" ht="12.75" customHeight="1">
      <c r="E328" s="28"/>
      <c r="S328" s="28"/>
    </row>
    <row r="329" ht="12.75" customHeight="1">
      <c r="E329" s="28"/>
      <c r="S329" s="28"/>
    </row>
    <row r="330" ht="12.75" customHeight="1">
      <c r="E330" s="28"/>
      <c r="S330" s="28"/>
    </row>
    <row r="331" ht="12.75" customHeight="1">
      <c r="E331" s="28"/>
      <c r="S331" s="28"/>
    </row>
    <row r="332" ht="12.75" customHeight="1">
      <c r="E332" s="28"/>
      <c r="S332" s="28"/>
    </row>
    <row r="333" ht="12.75" customHeight="1">
      <c r="E333" s="28"/>
      <c r="S333" s="28"/>
    </row>
    <row r="334" ht="12.75" customHeight="1">
      <c r="E334" s="28"/>
      <c r="S334" s="28"/>
    </row>
    <row r="335" ht="12.75" customHeight="1">
      <c r="E335" s="28"/>
      <c r="S335" s="28"/>
    </row>
    <row r="336" ht="12.75" customHeight="1">
      <c r="E336" s="28"/>
      <c r="S336" s="28"/>
    </row>
    <row r="337" ht="12.75" customHeight="1">
      <c r="E337" s="28"/>
      <c r="S337" s="28"/>
    </row>
    <row r="338" ht="12.75" customHeight="1">
      <c r="E338" s="28"/>
      <c r="S338" s="28"/>
    </row>
    <row r="339" ht="12.75" customHeight="1">
      <c r="E339" s="28"/>
      <c r="S339" s="28"/>
    </row>
    <row r="340" ht="12.75" customHeight="1">
      <c r="E340" s="28"/>
      <c r="S340" s="28"/>
    </row>
    <row r="341" ht="12.75" customHeight="1">
      <c r="E341" s="28"/>
      <c r="S341" s="28"/>
    </row>
    <row r="342" ht="12.75" customHeight="1">
      <c r="E342" s="28"/>
      <c r="S342" s="28"/>
    </row>
    <row r="343" ht="12.75" customHeight="1">
      <c r="E343" s="28"/>
      <c r="S343" s="28"/>
    </row>
    <row r="344" ht="12.75" customHeight="1">
      <c r="E344" s="28"/>
      <c r="S344" s="28"/>
    </row>
    <row r="345" ht="12.75" customHeight="1">
      <c r="E345" s="28"/>
      <c r="S345" s="28"/>
    </row>
    <row r="346" ht="12.75" customHeight="1">
      <c r="E346" s="28"/>
      <c r="S346" s="28"/>
    </row>
    <row r="347" ht="12.75" customHeight="1">
      <c r="E347" s="28"/>
      <c r="S347" s="28"/>
    </row>
    <row r="348" ht="12.75" customHeight="1">
      <c r="E348" s="28"/>
      <c r="S348" s="28"/>
    </row>
    <row r="349" ht="12.75" customHeight="1">
      <c r="E349" s="28"/>
      <c r="S349" s="28"/>
    </row>
    <row r="350" ht="12.75" customHeight="1">
      <c r="E350" s="28"/>
      <c r="S350" s="28"/>
    </row>
    <row r="351" ht="12.75" customHeight="1">
      <c r="E351" s="28"/>
      <c r="S351" s="28"/>
    </row>
    <row r="352" ht="12.75" customHeight="1">
      <c r="E352" s="28"/>
      <c r="S352" s="28"/>
    </row>
    <row r="353" ht="12.75" customHeight="1">
      <c r="E353" s="28"/>
      <c r="S353" s="28"/>
    </row>
    <row r="354" ht="12.75" customHeight="1">
      <c r="E354" s="28"/>
      <c r="S354" s="28"/>
    </row>
    <row r="355" ht="12.75" customHeight="1">
      <c r="E355" s="28"/>
      <c r="S355" s="28"/>
    </row>
    <row r="356" ht="12.75" customHeight="1">
      <c r="E356" s="28"/>
      <c r="S356" s="28"/>
    </row>
    <row r="357" ht="12.75" customHeight="1">
      <c r="E357" s="28"/>
      <c r="S357" s="28"/>
    </row>
    <row r="358" ht="12.75" customHeight="1">
      <c r="E358" s="28"/>
      <c r="S358" s="28"/>
    </row>
    <row r="359" ht="12.75" customHeight="1">
      <c r="E359" s="28"/>
      <c r="S359" s="28"/>
    </row>
    <row r="360" ht="12.75" customHeight="1">
      <c r="E360" s="28"/>
      <c r="S360" s="28"/>
    </row>
    <row r="361" ht="12.75" customHeight="1">
      <c r="E361" s="28"/>
      <c r="S361" s="28"/>
    </row>
    <row r="362" ht="12.75" customHeight="1">
      <c r="E362" s="28"/>
      <c r="S362" s="28"/>
    </row>
    <row r="363" ht="12.75" customHeight="1">
      <c r="E363" s="28"/>
      <c r="S363" s="28"/>
    </row>
    <row r="364" ht="12.75" customHeight="1">
      <c r="E364" s="28"/>
      <c r="S364" s="28"/>
    </row>
    <row r="365" ht="12.75" customHeight="1">
      <c r="E365" s="28"/>
      <c r="S365" s="28"/>
    </row>
    <row r="366" ht="12.75" customHeight="1">
      <c r="E366" s="28"/>
      <c r="S366" s="28"/>
    </row>
    <row r="367" ht="12.75" customHeight="1">
      <c r="E367" s="28"/>
      <c r="S367" s="28"/>
    </row>
    <row r="368" ht="12.75" customHeight="1">
      <c r="E368" s="28"/>
      <c r="S368" s="28"/>
    </row>
    <row r="369" ht="12.75" customHeight="1">
      <c r="E369" s="28"/>
      <c r="S369" s="28"/>
    </row>
    <row r="370" ht="12.75" customHeight="1">
      <c r="E370" s="28"/>
      <c r="S370" s="28"/>
    </row>
    <row r="371" ht="12.75" customHeight="1">
      <c r="E371" s="28"/>
      <c r="S371" s="28"/>
    </row>
    <row r="372" ht="12.75" customHeight="1">
      <c r="E372" s="28"/>
      <c r="S372" s="28"/>
    </row>
    <row r="373" ht="12.75" customHeight="1">
      <c r="E373" s="28"/>
      <c r="S373" s="28"/>
    </row>
    <row r="374" ht="12.75" customHeight="1">
      <c r="E374" s="28"/>
      <c r="S374" s="28"/>
    </row>
    <row r="375" ht="12.75" customHeight="1">
      <c r="E375" s="28"/>
      <c r="S375" s="28"/>
    </row>
    <row r="376" ht="12.75" customHeight="1">
      <c r="E376" s="28"/>
      <c r="S376" s="28"/>
    </row>
    <row r="377" ht="12.75" customHeight="1">
      <c r="E377" s="28"/>
      <c r="S377" s="28"/>
    </row>
    <row r="378" ht="12.75" customHeight="1">
      <c r="E378" s="28"/>
      <c r="S378" s="28"/>
    </row>
    <row r="379" ht="12.75" customHeight="1">
      <c r="E379" s="28"/>
      <c r="S379" s="28"/>
    </row>
    <row r="380" ht="12.75" customHeight="1">
      <c r="E380" s="28"/>
      <c r="S380" s="28"/>
    </row>
    <row r="381" ht="12.75" customHeight="1">
      <c r="E381" s="28"/>
      <c r="S381" s="28"/>
    </row>
    <row r="382" ht="12.75" customHeight="1">
      <c r="E382" s="28"/>
      <c r="S382" s="28"/>
    </row>
    <row r="383" ht="12.75" customHeight="1">
      <c r="E383" s="28"/>
      <c r="S383" s="28"/>
    </row>
    <row r="384" ht="12.75" customHeight="1">
      <c r="E384" s="28"/>
      <c r="S384" s="28"/>
    </row>
    <row r="385" ht="12.75" customHeight="1">
      <c r="E385" s="28"/>
      <c r="S385" s="28"/>
    </row>
    <row r="386" ht="12.75" customHeight="1">
      <c r="E386" s="28"/>
      <c r="S386" s="28"/>
    </row>
    <row r="387" ht="12.75" customHeight="1">
      <c r="E387" s="28"/>
      <c r="S387" s="28"/>
    </row>
    <row r="388" ht="12.75" customHeight="1">
      <c r="E388" s="28"/>
      <c r="S388" s="28"/>
    </row>
    <row r="389" ht="12.75" customHeight="1">
      <c r="E389" s="28"/>
      <c r="S389" s="28"/>
    </row>
    <row r="390" ht="12.75" customHeight="1">
      <c r="E390" s="28"/>
      <c r="S390" s="28"/>
    </row>
    <row r="391" ht="12.75" customHeight="1">
      <c r="E391" s="28"/>
      <c r="S391" s="28"/>
    </row>
    <row r="392" ht="12.75" customHeight="1">
      <c r="E392" s="28"/>
      <c r="S392" s="28"/>
    </row>
    <row r="393" ht="12.75" customHeight="1">
      <c r="E393" s="28"/>
      <c r="S393" s="28"/>
    </row>
    <row r="394" ht="12.75" customHeight="1">
      <c r="E394" s="28"/>
      <c r="S394" s="28"/>
    </row>
    <row r="395" ht="12.75" customHeight="1">
      <c r="E395" s="28"/>
      <c r="S395" s="28"/>
    </row>
    <row r="396" ht="12.75" customHeight="1">
      <c r="E396" s="28"/>
      <c r="S396" s="28"/>
    </row>
    <row r="397" ht="12.75" customHeight="1">
      <c r="E397" s="28"/>
      <c r="S397" s="28"/>
    </row>
    <row r="398" ht="12.75" customHeight="1">
      <c r="E398" s="28"/>
      <c r="S398" s="28"/>
    </row>
    <row r="399" ht="12.75" customHeight="1">
      <c r="E399" s="28"/>
      <c r="S399" s="28"/>
    </row>
    <row r="400" ht="12.75" customHeight="1">
      <c r="E400" s="28"/>
      <c r="S400" s="28"/>
    </row>
    <row r="401" ht="12.75" customHeight="1">
      <c r="E401" s="28"/>
      <c r="S401" s="28"/>
    </row>
    <row r="402" ht="12.75" customHeight="1">
      <c r="E402" s="28"/>
      <c r="S402" s="28"/>
    </row>
    <row r="403" ht="12.75" customHeight="1">
      <c r="E403" s="28"/>
      <c r="S403" s="28"/>
    </row>
    <row r="404" ht="12.75" customHeight="1">
      <c r="E404" s="28"/>
      <c r="S404" s="28"/>
    </row>
    <row r="405" ht="12.75" customHeight="1">
      <c r="E405" s="28"/>
      <c r="S405" s="28"/>
    </row>
    <row r="406" ht="12.75" customHeight="1">
      <c r="E406" s="28"/>
      <c r="S406" s="28"/>
    </row>
    <row r="407" ht="12.75" customHeight="1">
      <c r="E407" s="28"/>
      <c r="S407" s="28"/>
    </row>
    <row r="408" ht="12.75" customHeight="1">
      <c r="E408" s="28"/>
      <c r="S408" s="28"/>
    </row>
    <row r="409" ht="12.75" customHeight="1">
      <c r="E409" s="28"/>
      <c r="S409" s="28"/>
    </row>
    <row r="410" ht="12.75" customHeight="1">
      <c r="E410" s="28"/>
      <c r="S410" s="28"/>
    </row>
    <row r="411" ht="12.75" customHeight="1">
      <c r="E411" s="28"/>
      <c r="S411" s="28"/>
    </row>
    <row r="412" ht="12.75" customHeight="1">
      <c r="E412" s="28"/>
      <c r="S412" s="28"/>
    </row>
  </sheetData>
  <customSheetViews>
    <customSheetView guid="{B6123A8F-D7D4-464F-815E-2170AECCC855}" filter="1" showAutoFilter="1">
      <autoFilter ref="$A$14:$AA$50"/>
    </customSheetView>
  </customSheetViews>
  <conditionalFormatting sqref="C2:D49">
    <cfRule type="colorScale" priority="1">
      <colorScale>
        <cfvo type="min"/>
        <cfvo type="max"/>
        <color rgb="FFFFFFFF"/>
        <color rgb="FF57BB8A"/>
      </colorScale>
    </cfRule>
  </conditionalFormatting>
  <conditionalFormatting sqref="C1:D1">
    <cfRule type="colorScale" priority="2">
      <colorScale>
        <cfvo type="min"/>
        <cfvo type="max"/>
        <color rgb="FFFFFFFF"/>
        <color rgb="FF57BB8A"/>
      </colorScale>
    </cfRule>
  </conditionalFormatting>
  <conditionalFormatting sqref="U2:U49">
    <cfRule type="colorScale" priority="3">
      <colorScale>
        <cfvo type="min"/>
        <cfvo type="max"/>
        <color rgb="FF57BB8A"/>
        <color rgb="FFFFFFFF"/>
      </colorScale>
    </cfRule>
  </conditionalFormatting>
  <printOptions/>
  <pageMargins bottom="0.787401575" footer="0.0" header="0.0" left="0.511811024" right="0.511811024" top="0.7874015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7.63"/>
    <col customWidth="1" min="2" max="2" width="46.5"/>
    <col customWidth="1" min="3" max="5" width="15.5"/>
    <col customWidth="1" min="6" max="6" width="12.5"/>
    <col customWidth="1" min="7" max="17" width="11.13"/>
    <col customWidth="1" min="18" max="18" width="12.0"/>
    <col customWidth="1" min="19" max="19" width="10.25"/>
    <col customWidth="1" min="20" max="20" width="9.38"/>
    <col customWidth="1" min="21" max="23" width="7.63"/>
    <col customWidth="1" min="24" max="24" width="45.38"/>
    <col customWidth="1" min="25" max="25" width="8.63"/>
    <col customWidth="1" min="26" max="27" width="7.63"/>
  </cols>
  <sheetData>
    <row r="1" ht="12.75" customHeight="1">
      <c r="A1" s="1" t="s">
        <v>0</v>
      </c>
      <c r="B1" s="5" t="s">
        <v>38</v>
      </c>
      <c r="C1" s="5" t="s">
        <v>39</v>
      </c>
      <c r="D1" s="43" t="s">
        <v>679</v>
      </c>
      <c r="E1" s="5" t="s">
        <v>40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3" t="s">
        <v>16</v>
      </c>
      <c r="S1" s="2" t="s">
        <v>41</v>
      </c>
      <c r="T1" s="2" t="s">
        <v>42</v>
      </c>
      <c r="U1" s="3" t="s">
        <v>43</v>
      </c>
    </row>
    <row r="2" ht="12.75" customHeight="1">
      <c r="A2" s="8">
        <v>6629005.0</v>
      </c>
      <c r="B2" s="30" t="s">
        <v>44</v>
      </c>
      <c r="C2" s="11">
        <v>110.0</v>
      </c>
      <c r="D2" s="11">
        <f t="shared" ref="D2:D586" si="1">C2-(C2*20%)</f>
        <v>88</v>
      </c>
      <c r="E2" s="24">
        <v>2.0</v>
      </c>
      <c r="F2" s="31">
        <f>Ocupacao_Calendario!B2*D2*31</f>
        <v>1936.88</v>
      </c>
      <c r="G2" s="31">
        <f>Ocupacao_Calendario!C2*D2*28</f>
        <v>2045.12</v>
      </c>
      <c r="H2" s="31">
        <f>Ocupacao_Calendario!D2*D2*31</f>
        <v>1718.64</v>
      </c>
      <c r="I2" s="31">
        <f>Ocupacao_Calendario!E2*D2*30</f>
        <v>1848</v>
      </c>
      <c r="J2" s="31">
        <f>Ocupacao_Calendario!F2*D2*31</f>
        <v>1609.52</v>
      </c>
      <c r="K2" s="31">
        <f>Ocupacao_Calendario!G2*D2*30</f>
        <v>2244</v>
      </c>
      <c r="L2" s="31">
        <f>Ocupacao_Calendario!H2*D2*31</f>
        <v>2482.48</v>
      </c>
      <c r="M2" s="31">
        <f>Ocupacao_Calendario!I2*D2*31</f>
        <v>2400.64</v>
      </c>
      <c r="N2" s="31">
        <f>Ocupacao_Calendario!J2*D2*30</f>
        <v>2455.2</v>
      </c>
      <c r="O2" s="31">
        <f>Ocupacao_Calendario!K2*D2*31</f>
        <v>2127.84</v>
      </c>
      <c r="P2" s="31">
        <f>Ocupacao_Calendario!L2*D2*31</f>
        <v>2209.68</v>
      </c>
      <c r="Q2" s="31">
        <f>Ocupacao_Calendario!M2*D2*31</f>
        <v>2346.08</v>
      </c>
      <c r="R2" s="31">
        <f t="shared" ref="R2:R586" si="2">SUM(F2:Q2)</f>
        <v>25424.08</v>
      </c>
      <c r="S2" s="31">
        <f>IFS(E2=2,vacation_home_main_costs!$M$2,E2=3,vacation_home_main_costs!$M$3,E2=4,vacation_home_main_costs!$M$4,E2=5,vacation_home_main_costs!$M$5,E2=6,vacation_home_main_costs!$M$6)</f>
        <v>31100</v>
      </c>
      <c r="T2" s="31">
        <f t="shared" ref="T2:T11" si="3">R2-S2</f>
        <v>-5675.92</v>
      </c>
      <c r="U2" s="44" t="str">
        <f t="shared" ref="U2:U586" si="4">IF(T2&gt;0,"Lucro","Prejuizo")</f>
        <v>Prejuizo</v>
      </c>
    </row>
    <row r="3" ht="12.75" customHeight="1">
      <c r="A3" s="8">
        <v>2.2679214E7</v>
      </c>
      <c r="B3" s="30" t="s">
        <v>45</v>
      </c>
      <c r="C3" s="11">
        <v>100.0</v>
      </c>
      <c r="D3" s="11">
        <f t="shared" si="1"/>
        <v>80</v>
      </c>
      <c r="E3" s="24">
        <v>2.0</v>
      </c>
      <c r="F3" s="33">
        <f>Ocupacao_Calendario!B3*D3*31</f>
        <v>1636.8</v>
      </c>
      <c r="G3" s="33">
        <f>Ocupacao_Calendario!C3*D3*28</f>
        <v>2195.2</v>
      </c>
      <c r="H3" s="33">
        <f>Ocupacao_Calendario!D3*D3*31</f>
        <v>1810.4</v>
      </c>
      <c r="I3" s="33">
        <f>Ocupacao_Calendario!E3*D3*30</f>
        <v>1512</v>
      </c>
      <c r="J3" s="33">
        <f>Ocupacao_Calendario!F3*D3*31</f>
        <v>1165.6</v>
      </c>
      <c r="K3" s="33">
        <f>Ocupacao_Calendario!G3*D3*30</f>
        <v>1704</v>
      </c>
      <c r="L3" s="33">
        <f>Ocupacao_Calendario!H3*D3*31</f>
        <v>2108</v>
      </c>
      <c r="M3" s="33">
        <f>Ocupacao_Calendario!I3*D3*31</f>
        <v>2455.2</v>
      </c>
      <c r="N3" s="33">
        <f>Ocupacao_Calendario!J3*D3*30</f>
        <v>1992</v>
      </c>
      <c r="O3" s="33">
        <f>Ocupacao_Calendario!K3*D3*31</f>
        <v>2455.2</v>
      </c>
      <c r="P3" s="33">
        <f>Ocupacao_Calendario!L3*D3*31</f>
        <v>2455.2</v>
      </c>
      <c r="Q3" s="33">
        <f>Ocupacao_Calendario!M3*D3*31</f>
        <v>2058.4</v>
      </c>
      <c r="R3" s="33">
        <f t="shared" si="2"/>
        <v>23548</v>
      </c>
      <c r="S3" s="33">
        <f>IFS(E3=2,vacation_home_main_costs!$M$2,E3=3,vacation_home_main_costs!$M$3,E3=4,vacation_home_main_costs!$M$4,E3=5,vacation_home_main_costs!$M$5,E3=6,vacation_home_main_costs!$M$6)</f>
        <v>31100</v>
      </c>
      <c r="T3" s="33">
        <f t="shared" si="3"/>
        <v>-7552</v>
      </c>
      <c r="U3" s="41" t="str">
        <f t="shared" si="4"/>
        <v>Prejuizo</v>
      </c>
    </row>
    <row r="4" ht="12.75" customHeight="1">
      <c r="A4" s="8">
        <v>2431772.0</v>
      </c>
      <c r="B4" s="30" t="s">
        <v>46</v>
      </c>
      <c r="C4" s="11">
        <v>65.0</v>
      </c>
      <c r="D4" s="11">
        <f t="shared" si="1"/>
        <v>52</v>
      </c>
      <c r="E4" s="24">
        <v>2.0</v>
      </c>
      <c r="F4" s="33">
        <f>Ocupacao_Calendario!B4*D4*31</f>
        <v>1273.48</v>
      </c>
      <c r="G4" s="33">
        <f>Ocupacao_Calendario!C4*D4*28</f>
        <v>1310.4</v>
      </c>
      <c r="H4" s="33">
        <f>Ocupacao_Calendario!D4*D4*31</f>
        <v>1160.64</v>
      </c>
      <c r="I4" s="33">
        <f>Ocupacao_Calendario!E4*D4*30</f>
        <v>920.4</v>
      </c>
      <c r="J4" s="33">
        <f>Ocupacao_Calendario!F4*D4*31</f>
        <v>1321.84</v>
      </c>
      <c r="K4" s="33">
        <f>Ocupacao_Calendario!G4*D4*30</f>
        <v>1528.8</v>
      </c>
      <c r="L4" s="33">
        <f>Ocupacao_Calendario!H4*D4*31</f>
        <v>1466.92</v>
      </c>
      <c r="M4" s="33">
        <f>Ocupacao_Calendario!I4*D4*31</f>
        <v>1354.08</v>
      </c>
      <c r="N4" s="33">
        <f>Ocupacao_Calendario!J4*D4*30</f>
        <v>1263.6</v>
      </c>
      <c r="O4" s="33">
        <f>Ocupacao_Calendario!K4*D4*31</f>
        <v>1273.48</v>
      </c>
      <c r="P4" s="33">
        <f>Ocupacao_Calendario!L4*D4*31</f>
        <v>1386.32</v>
      </c>
      <c r="Q4" s="33">
        <f>Ocupacao_Calendario!M4*D4*31</f>
        <v>1370.2</v>
      </c>
      <c r="R4" s="33">
        <f t="shared" si="2"/>
        <v>15630.16</v>
      </c>
      <c r="S4" s="33">
        <f>IFS(E4=2,vacation_home_main_costs!$M$2,E4=3,vacation_home_main_costs!$M$3,E4=4,vacation_home_main_costs!$M$4,E4=5,vacation_home_main_costs!$M$5,E4=6,vacation_home_main_costs!$M$6)</f>
        <v>31100</v>
      </c>
      <c r="T4" s="33">
        <f t="shared" si="3"/>
        <v>-15469.84</v>
      </c>
      <c r="U4" s="41" t="str">
        <f t="shared" si="4"/>
        <v>Prejuizo</v>
      </c>
    </row>
    <row r="5" ht="12.75" customHeight="1">
      <c r="A5" s="8">
        <v>5048917.0</v>
      </c>
      <c r="B5" s="30" t="s">
        <v>47</v>
      </c>
      <c r="C5" s="11">
        <v>97.0</v>
      </c>
      <c r="D5" s="11">
        <f t="shared" si="1"/>
        <v>77.6</v>
      </c>
      <c r="E5" s="24">
        <v>2.0</v>
      </c>
      <c r="F5" s="33">
        <f>Ocupacao_Calendario!B5*D5*31</f>
        <v>1659.864</v>
      </c>
      <c r="G5" s="33">
        <f>Ocupacao_Calendario!C5*D5*28</f>
        <v>1846.88</v>
      </c>
      <c r="H5" s="33">
        <f>Ocupacao_Calendario!D5*D5*31</f>
        <v>1515.528</v>
      </c>
      <c r="I5" s="33">
        <f>Ocupacao_Calendario!E5*D5*30</f>
        <v>1536.48</v>
      </c>
      <c r="J5" s="33">
        <f>Ocupacao_Calendario!F5*D5*31</f>
        <v>1491.472</v>
      </c>
      <c r="K5" s="33">
        <f>Ocupacao_Calendario!G5*D5*30</f>
        <v>1676.16</v>
      </c>
      <c r="L5" s="33">
        <f>Ocupacao_Calendario!H5*D5*31</f>
        <v>2381.544</v>
      </c>
      <c r="M5" s="33">
        <f>Ocupacao_Calendario!I5*D5*31</f>
        <v>2092.872</v>
      </c>
      <c r="N5" s="33">
        <f>Ocupacao_Calendario!J5*D5*30</f>
        <v>2281.44</v>
      </c>
      <c r="O5" s="33">
        <f>Ocupacao_Calendario!K5*D5*31</f>
        <v>2068.816</v>
      </c>
      <c r="P5" s="33">
        <f>Ocupacao_Calendario!L5*D5*31</f>
        <v>2285.32</v>
      </c>
      <c r="Q5" s="33">
        <f>Ocupacao_Calendario!M5*D5*31</f>
        <v>2140.984</v>
      </c>
      <c r="R5" s="33">
        <f t="shared" si="2"/>
        <v>22977.36</v>
      </c>
      <c r="S5" s="33">
        <f>IFS(E5=2,vacation_home_main_costs!$M$2,E5=3,vacation_home_main_costs!$M$3,E5=4,vacation_home_main_costs!$M$4,E5=5,vacation_home_main_costs!$M$5,E5=6,vacation_home_main_costs!$M$6)</f>
        <v>31100</v>
      </c>
      <c r="T5" s="33">
        <f t="shared" si="3"/>
        <v>-8122.64</v>
      </c>
      <c r="U5" s="41" t="str">
        <f t="shared" si="4"/>
        <v>Prejuizo</v>
      </c>
    </row>
    <row r="6" ht="12.75" customHeight="1">
      <c r="A6" s="8">
        <v>1.0624178E7</v>
      </c>
      <c r="B6" s="30" t="s">
        <v>48</v>
      </c>
      <c r="C6" s="11">
        <v>123.0</v>
      </c>
      <c r="D6" s="11">
        <f t="shared" si="1"/>
        <v>98.4</v>
      </c>
      <c r="E6" s="24">
        <v>4.0</v>
      </c>
      <c r="F6" s="33">
        <f>Ocupacao_Calendario!B6*D6*31</f>
        <v>1952.256</v>
      </c>
      <c r="G6" s="33">
        <f>Ocupacao_Calendario!C6*D6*28</f>
        <v>2149.056</v>
      </c>
      <c r="H6" s="33">
        <f>Ocupacao_Calendario!D6*D6*31</f>
        <v>2562.336</v>
      </c>
      <c r="I6" s="33">
        <f>Ocupacao_Calendario!E6*D6*30</f>
        <v>2627.28</v>
      </c>
      <c r="J6" s="33">
        <f>Ocupacao_Calendario!F6*D6*31</f>
        <v>1464.192</v>
      </c>
      <c r="K6" s="33">
        <f>Ocupacao_Calendario!G6*D6*30</f>
        <v>2568.24</v>
      </c>
      <c r="L6" s="33">
        <f>Ocupacao_Calendario!H6*D6*31</f>
        <v>2592.84</v>
      </c>
      <c r="M6" s="33">
        <f>Ocupacao_Calendario!I6*D6*31</f>
        <v>2470.824</v>
      </c>
      <c r="N6" s="33">
        <f>Ocupacao_Calendario!J6*D6*30</f>
        <v>2952</v>
      </c>
      <c r="O6" s="33">
        <f>Ocupacao_Calendario!K6*D6*31</f>
        <v>2928.384</v>
      </c>
      <c r="P6" s="33">
        <f>Ocupacao_Calendario!L6*D6*31</f>
        <v>2501.328</v>
      </c>
      <c r="Q6" s="33">
        <f>Ocupacao_Calendario!M6*D6*31</f>
        <v>2501.328</v>
      </c>
      <c r="R6" s="33">
        <f t="shared" si="2"/>
        <v>29270.064</v>
      </c>
      <c r="S6" s="33">
        <f>IFS(E6=2,vacation_home_main_costs!$M$2,E6=3,vacation_home_main_costs!$M$3,E6=4,vacation_home_main_costs!$M$4,E6=5,vacation_home_main_costs!$M$5,E6=6,vacation_home_main_costs!$M$6)</f>
        <v>40660</v>
      </c>
      <c r="T6" s="33">
        <f t="shared" si="3"/>
        <v>-11389.936</v>
      </c>
      <c r="U6" s="41" t="str">
        <f t="shared" si="4"/>
        <v>Prejuizo</v>
      </c>
    </row>
    <row r="7" ht="12.75" customHeight="1">
      <c r="A7" s="8">
        <v>7732748.0</v>
      </c>
      <c r="B7" s="30" t="s">
        <v>49</v>
      </c>
      <c r="C7" s="11">
        <v>99.0</v>
      </c>
      <c r="D7" s="11">
        <f t="shared" si="1"/>
        <v>79.2</v>
      </c>
      <c r="E7" s="24">
        <v>4.0</v>
      </c>
      <c r="F7" s="33">
        <f>Ocupacao_Calendario!B7*D7*31</f>
        <v>1988.712</v>
      </c>
      <c r="G7" s="33">
        <f>Ocupacao_Calendario!C7*D7*28</f>
        <v>1485.792</v>
      </c>
      <c r="H7" s="33">
        <f>Ocupacao_Calendario!D7*D7*31</f>
        <v>1374.912</v>
      </c>
      <c r="I7" s="33">
        <f>Ocupacao_Calendario!E7*D7*30</f>
        <v>2090.88</v>
      </c>
      <c r="J7" s="33">
        <f>Ocupacao_Calendario!F7*D7*31</f>
        <v>932.976</v>
      </c>
      <c r="K7" s="33">
        <f>Ocupacao_Calendario!G7*D7*30</f>
        <v>1758.24</v>
      </c>
      <c r="L7" s="33">
        <f>Ocupacao_Calendario!H7*D7*31</f>
        <v>2062.368</v>
      </c>
      <c r="M7" s="33">
        <f>Ocupacao_Calendario!I7*D7*31</f>
        <v>2160.576</v>
      </c>
      <c r="N7" s="33">
        <f>Ocupacao_Calendario!J7*D7*30</f>
        <v>1877.04</v>
      </c>
      <c r="O7" s="33">
        <f>Ocupacao_Calendario!K7*D7*31</f>
        <v>2381.544</v>
      </c>
      <c r="P7" s="33">
        <f>Ocupacao_Calendario!L7*D7*31</f>
        <v>1939.608</v>
      </c>
      <c r="Q7" s="33">
        <f>Ocupacao_Calendario!M7*D7*31</f>
        <v>1865.952</v>
      </c>
      <c r="R7" s="33">
        <f t="shared" si="2"/>
        <v>21918.6</v>
      </c>
      <c r="S7" s="33">
        <f>IFS(E7=2,vacation_home_main_costs!$M$2,E7=3,vacation_home_main_costs!$M$3,E7=4,vacation_home_main_costs!$M$4,E7=5,vacation_home_main_costs!$M$5,E7=6,vacation_home_main_costs!$M$6)</f>
        <v>40660</v>
      </c>
      <c r="T7" s="33">
        <f t="shared" si="3"/>
        <v>-18741.4</v>
      </c>
      <c r="U7" s="41" t="str">
        <f t="shared" si="4"/>
        <v>Prejuizo</v>
      </c>
    </row>
    <row r="8" ht="12.75" customHeight="1">
      <c r="A8" s="8">
        <v>2.6275806E7</v>
      </c>
      <c r="B8" s="30" t="s">
        <v>50</v>
      </c>
      <c r="C8" s="11">
        <v>129.0</v>
      </c>
      <c r="D8" s="11">
        <f t="shared" si="1"/>
        <v>103.2</v>
      </c>
      <c r="E8" s="24">
        <v>4.0</v>
      </c>
      <c r="F8" s="33">
        <f>Ocupacao_Calendario!B8*D8*31</f>
        <v>2239.44</v>
      </c>
      <c r="G8" s="33">
        <f>Ocupacao_Calendario!C8*D8*28</f>
        <v>2513.952</v>
      </c>
      <c r="H8" s="33">
        <f>Ocupacao_Calendario!D8*D8*31</f>
        <v>2239.44</v>
      </c>
      <c r="I8" s="33">
        <f>Ocupacao_Calendario!E8*D8*30</f>
        <v>2198.16</v>
      </c>
      <c r="J8" s="33">
        <f>Ocupacao_Calendario!F8*D8*31</f>
        <v>1855.536</v>
      </c>
      <c r="K8" s="33">
        <f>Ocupacao_Calendario!G8*D8*30</f>
        <v>2910.24</v>
      </c>
      <c r="L8" s="33">
        <f>Ocupacao_Calendario!H8*D8*31</f>
        <v>2367.408</v>
      </c>
      <c r="M8" s="33">
        <f>Ocupacao_Calendario!I8*D8*31</f>
        <v>2911.272</v>
      </c>
      <c r="N8" s="33">
        <f>Ocupacao_Calendario!J8*D8*30</f>
        <v>2322</v>
      </c>
      <c r="O8" s="33">
        <f>Ocupacao_Calendario!K8*D8*31</f>
        <v>2751.312</v>
      </c>
      <c r="P8" s="33">
        <f>Ocupacao_Calendario!L8*D8*31</f>
        <v>2303.424</v>
      </c>
      <c r="Q8" s="33">
        <f>Ocupacao_Calendario!M8*D8*31</f>
        <v>2303.424</v>
      </c>
      <c r="R8" s="33">
        <f t="shared" si="2"/>
        <v>28915.608</v>
      </c>
      <c r="S8" s="33">
        <f>IFS(E8=2,vacation_home_main_costs!$M$2,E8=3,vacation_home_main_costs!$M$3,E8=4,vacation_home_main_costs!$M$4,E8=5,vacation_home_main_costs!$M$5,E8=6,vacation_home_main_costs!$M$6)</f>
        <v>40660</v>
      </c>
      <c r="T8" s="33">
        <f t="shared" si="3"/>
        <v>-11744.392</v>
      </c>
      <c r="U8" s="41" t="str">
        <f t="shared" si="4"/>
        <v>Prejuizo</v>
      </c>
    </row>
    <row r="9" ht="12.75" customHeight="1">
      <c r="A9" s="8">
        <v>9506622.0</v>
      </c>
      <c r="B9" s="30" t="s">
        <v>51</v>
      </c>
      <c r="C9" s="11">
        <v>204.0</v>
      </c>
      <c r="D9" s="11">
        <f t="shared" si="1"/>
        <v>163.2</v>
      </c>
      <c r="E9" s="24">
        <v>5.0</v>
      </c>
      <c r="F9" s="33">
        <f>Ocupacao_Calendario!B9*D9*31</f>
        <v>3642.624</v>
      </c>
      <c r="G9" s="33">
        <f>Ocupacao_Calendario!C9*D9*28</f>
        <v>3701.376</v>
      </c>
      <c r="H9" s="33">
        <f>Ocupacao_Calendario!D9*D9*31</f>
        <v>2833.152</v>
      </c>
      <c r="I9" s="33">
        <f>Ocupacao_Calendario!E9*D9*30</f>
        <v>3035.52</v>
      </c>
      <c r="J9" s="33">
        <f>Ocupacao_Calendario!F9*D9*31</f>
        <v>3339.072</v>
      </c>
      <c r="K9" s="33">
        <f>Ocupacao_Calendario!G9*D9*30</f>
        <v>4112.64</v>
      </c>
      <c r="L9" s="33">
        <f>Ocupacao_Calendario!H9*D9*31</f>
        <v>3642.624</v>
      </c>
      <c r="M9" s="33">
        <f>Ocupacao_Calendario!I9*D9*31</f>
        <v>3541.44</v>
      </c>
      <c r="N9" s="33">
        <f>Ocupacao_Calendario!J9*D9*30</f>
        <v>4798.08</v>
      </c>
      <c r="O9" s="33">
        <f>Ocupacao_Calendario!K9*D9*31</f>
        <v>3642.624</v>
      </c>
      <c r="P9" s="33">
        <f>Ocupacao_Calendario!L9*D9*31</f>
        <v>4350.912</v>
      </c>
      <c r="Q9" s="33">
        <f>Ocupacao_Calendario!M9*D9*31</f>
        <v>4553.28</v>
      </c>
      <c r="R9" s="33">
        <f t="shared" si="2"/>
        <v>45193.344</v>
      </c>
      <c r="S9" s="33">
        <f>IFS(E9=2,vacation_home_main_costs!$M$2,E9=3,vacation_home_main_costs!$M$3,E9=4,vacation_home_main_costs!$M$4,E9=5,vacation_home_main_costs!$M$5,E9=6,vacation_home_main_costs!$M$6)</f>
        <v>45400</v>
      </c>
      <c r="T9" s="33">
        <f t="shared" si="3"/>
        <v>-206.656</v>
      </c>
      <c r="U9" s="41" t="str">
        <f t="shared" si="4"/>
        <v>Prejuizo</v>
      </c>
    </row>
    <row r="10" ht="12.75" customHeight="1">
      <c r="A10" s="8">
        <v>2.00144E7</v>
      </c>
      <c r="B10" s="30" t="s">
        <v>52</v>
      </c>
      <c r="C10" s="11">
        <v>207.0</v>
      </c>
      <c r="D10" s="11">
        <f t="shared" si="1"/>
        <v>165.6</v>
      </c>
      <c r="E10" s="24">
        <v>6.0</v>
      </c>
      <c r="F10" s="33">
        <f>Ocupacao_Calendario!B10*D10*31</f>
        <v>4825.584</v>
      </c>
      <c r="G10" s="33">
        <f>Ocupacao_Calendario!C10*D10*28</f>
        <v>4219.488</v>
      </c>
      <c r="H10" s="33">
        <f>Ocupacao_Calendario!D10*D10*31</f>
        <v>4312.224</v>
      </c>
      <c r="I10" s="33">
        <f>Ocupacao_Calendario!E10*D10*30</f>
        <v>4073.76</v>
      </c>
      <c r="J10" s="33">
        <f>Ocupacao_Calendario!F10*D10*31</f>
        <v>4209.552</v>
      </c>
      <c r="K10" s="33">
        <f>Ocupacao_Calendario!G10*D10*30</f>
        <v>4669.92</v>
      </c>
      <c r="L10" s="33">
        <f>Ocupacao_Calendario!H10*D10*31</f>
        <v>4517.568</v>
      </c>
      <c r="M10" s="33">
        <f>Ocupacao_Calendario!I10*D10*31</f>
        <v>4004.208</v>
      </c>
      <c r="N10" s="33">
        <f>Ocupacao_Calendario!J10*D10*30</f>
        <v>4520.88</v>
      </c>
      <c r="O10" s="33">
        <f>Ocupacao_Calendario!K10*D10*31</f>
        <v>4158.216</v>
      </c>
      <c r="P10" s="33">
        <f>Ocupacao_Calendario!L10*D10*31</f>
        <v>4158.216</v>
      </c>
      <c r="Q10" s="33">
        <f>Ocupacao_Calendario!M10*D10*31</f>
        <v>4312.224</v>
      </c>
      <c r="R10" s="33">
        <f t="shared" si="2"/>
        <v>51981.84</v>
      </c>
      <c r="S10" s="33">
        <f>IFS(E10=2,vacation_home_main_costs!$M$2,E10=3,vacation_home_main_costs!$M$3,E10=4,vacation_home_main_costs!$M$4,E10=5,vacation_home_main_costs!$M$5,E10=6,vacation_home_main_costs!$M$6)</f>
        <v>51900</v>
      </c>
      <c r="T10" s="33">
        <f t="shared" si="3"/>
        <v>81.84</v>
      </c>
      <c r="U10" s="41" t="str">
        <f t="shared" si="4"/>
        <v>Lucro</v>
      </c>
      <c r="X10" s="35"/>
      <c r="Y10" s="36"/>
    </row>
    <row r="11" ht="12.75" customHeight="1">
      <c r="A11" s="8">
        <v>1.8139023E7</v>
      </c>
      <c r="B11" s="30" t="s">
        <v>53</v>
      </c>
      <c r="C11" s="11">
        <v>165.0</v>
      </c>
      <c r="D11" s="11">
        <f t="shared" si="1"/>
        <v>132</v>
      </c>
      <c r="E11" s="24">
        <v>6.0</v>
      </c>
      <c r="F11" s="33">
        <f>Ocupacao_Calendario!B11*D11*31</f>
        <v>3682.8</v>
      </c>
      <c r="G11" s="33">
        <f>Ocupacao_Calendario!C11*D11*28</f>
        <v>2956.8</v>
      </c>
      <c r="H11" s="33">
        <f>Ocupacao_Calendario!D11*D11*31</f>
        <v>3232.68</v>
      </c>
      <c r="I11" s="33">
        <f>Ocupacao_Calendario!E11*D11*30</f>
        <v>2890.8</v>
      </c>
      <c r="J11" s="33">
        <f>Ocupacao_Calendario!F11*D11*31</f>
        <v>3314.52</v>
      </c>
      <c r="K11" s="33">
        <f>Ocupacao_Calendario!G11*D11*30</f>
        <v>2851.2</v>
      </c>
      <c r="L11" s="33">
        <f>Ocupacao_Calendario!H11*D11*31</f>
        <v>3887.4</v>
      </c>
      <c r="M11" s="33">
        <f>Ocupacao_Calendario!I11*D11*31</f>
        <v>3109.92</v>
      </c>
      <c r="N11" s="33">
        <f>Ocupacao_Calendario!J11*D11*30</f>
        <v>2930.4</v>
      </c>
      <c r="O11" s="33">
        <f>Ocupacao_Calendario!K11*D11*31</f>
        <v>3396.36</v>
      </c>
      <c r="P11" s="33">
        <f>Ocupacao_Calendario!L11*D11*31</f>
        <v>3723.72</v>
      </c>
      <c r="Q11" s="33">
        <f>Ocupacao_Calendario!M11*D11*31</f>
        <v>3887.4</v>
      </c>
      <c r="R11" s="33">
        <f t="shared" si="2"/>
        <v>39864</v>
      </c>
      <c r="S11" s="33">
        <f>IFS(E11=2,vacation_home_main_costs!$M$2,E11=3,vacation_home_main_costs!$M$3,E11=4,vacation_home_main_costs!$M$4,E11=5,vacation_home_main_costs!$M$5,E11=6,vacation_home_main_costs!$M$6)</f>
        <v>51900</v>
      </c>
      <c r="T11" s="33">
        <f t="shared" si="3"/>
        <v>-12036</v>
      </c>
      <c r="U11" s="41" t="str">
        <f t="shared" si="4"/>
        <v>Prejuizo</v>
      </c>
      <c r="X11" s="35"/>
      <c r="Y11" s="36"/>
    </row>
    <row r="12" ht="12.75" customHeight="1">
      <c r="A12" s="8">
        <v>1.4647831E7</v>
      </c>
      <c r="B12" s="30" t="s">
        <v>54</v>
      </c>
      <c r="C12" s="11">
        <v>185.0</v>
      </c>
      <c r="D12" s="11">
        <f t="shared" si="1"/>
        <v>148</v>
      </c>
      <c r="E12" s="24">
        <v>7.0</v>
      </c>
      <c r="F12" s="33">
        <f>Ocupacao_Calendario!B12*D12*31</f>
        <v>2936.32</v>
      </c>
      <c r="G12" s="33">
        <f>Ocupacao_Calendario!C12*D12*28</f>
        <v>4144</v>
      </c>
      <c r="H12" s="33">
        <f>Ocupacao_Calendario!D12*D12*31</f>
        <v>3670.4</v>
      </c>
      <c r="I12" s="33">
        <f>Ocupacao_Calendario!E12*D12*30</f>
        <v>3063.6</v>
      </c>
      <c r="J12" s="33">
        <f>Ocupacao_Calendario!F12*D12*31</f>
        <v>2661.04</v>
      </c>
      <c r="K12" s="33">
        <f>Ocupacao_Calendario!G12*D12*30</f>
        <v>4306.8</v>
      </c>
      <c r="L12" s="33">
        <f>Ocupacao_Calendario!H12*D12*31</f>
        <v>4358.6</v>
      </c>
      <c r="M12" s="33">
        <f>Ocupacao_Calendario!I12*D12*31</f>
        <v>4588</v>
      </c>
      <c r="N12" s="33">
        <f>Ocupacao_Calendario!J12*D12*30</f>
        <v>3552</v>
      </c>
      <c r="O12" s="33">
        <f>Ocupacao_Calendario!K12*D12*31</f>
        <v>3624.52</v>
      </c>
      <c r="P12" s="33">
        <f>Ocupacao_Calendario!L12*D12*31</f>
        <v>3808.04</v>
      </c>
      <c r="Q12" s="33">
        <f>Ocupacao_Calendario!M12*D12*31</f>
        <v>3441</v>
      </c>
      <c r="R12" s="33">
        <f t="shared" si="2"/>
        <v>44154.32</v>
      </c>
      <c r="S12" s="37" t="str">
        <f>IFS(E12=2,vacation_home_main_costs!$M$2,E12=3,vacation_home_main_costs!$M$3,E12=4,vacation_home_main_costs!$M$4,E12=5,vacation_home_main_costs!$M$5,E12=6,vacation_home_main_costs!$M$6)</f>
        <v>#N/A</v>
      </c>
      <c r="T12" s="38" t="s">
        <v>55</v>
      </c>
      <c r="U12" s="41" t="str">
        <f t="shared" si="4"/>
        <v>Lucro</v>
      </c>
      <c r="X12" s="35"/>
      <c r="Y12" s="36"/>
    </row>
    <row r="13" ht="12.75" customHeight="1">
      <c r="A13" s="8">
        <v>2.0917434E7</v>
      </c>
      <c r="B13" s="30" t="s">
        <v>56</v>
      </c>
      <c r="C13" s="11">
        <v>52.0</v>
      </c>
      <c r="D13" s="11">
        <f t="shared" si="1"/>
        <v>41.6</v>
      </c>
      <c r="E13" s="24" t="s">
        <v>57</v>
      </c>
      <c r="F13" s="33">
        <f>Ocupacao_Calendario!B13*D13*31</f>
        <v>851.136</v>
      </c>
      <c r="G13" s="33">
        <f>Ocupacao_Calendario!C13*D13*28</f>
        <v>1094.912</v>
      </c>
      <c r="H13" s="33">
        <f>Ocupacao_Calendario!D13*D13*31</f>
        <v>554.528</v>
      </c>
      <c r="I13" s="33">
        <f>Ocupacao_Calendario!E13*D13*30</f>
        <v>923.52</v>
      </c>
      <c r="J13" s="33">
        <f>Ocupacao_Calendario!F13*D13*31</f>
        <v>606.112</v>
      </c>
      <c r="K13" s="33">
        <f>Ocupacao_Calendario!G13*D13*30</f>
        <v>1235.52</v>
      </c>
      <c r="L13" s="33">
        <f>Ocupacao_Calendario!H13*D13*31</f>
        <v>1147.744</v>
      </c>
      <c r="M13" s="33">
        <f>Ocupacao_Calendario!I13*D13*31</f>
        <v>941.408</v>
      </c>
      <c r="N13" s="33">
        <f>Ocupacao_Calendario!J13*D13*30</f>
        <v>1160.64</v>
      </c>
      <c r="O13" s="33">
        <f>Ocupacao_Calendario!K13*D13*31</f>
        <v>1250.912</v>
      </c>
      <c r="P13" s="33">
        <f>Ocupacao_Calendario!L13*D13*31</f>
        <v>1031.68</v>
      </c>
      <c r="Q13" s="33">
        <f>Ocupacao_Calendario!M13*D13*31</f>
        <v>967.2</v>
      </c>
      <c r="R13" s="33">
        <f t="shared" si="2"/>
        <v>11765.312</v>
      </c>
      <c r="S13" s="37" t="str">
        <f>IFS(E13=2,vacation_home_main_costs!$M$2,E13=3,vacation_home_main_costs!$M$3,E13=4,vacation_home_main_costs!$M$4,E13=5,vacation_home_main_costs!$M$5,E13=6,vacation_home_main_costs!$M$6)</f>
        <v>#N/A</v>
      </c>
      <c r="T13" s="38" t="s">
        <v>55</v>
      </c>
      <c r="U13" s="41" t="str">
        <f t="shared" si="4"/>
        <v>Lucro</v>
      </c>
      <c r="X13" s="35"/>
      <c r="Y13" s="36"/>
    </row>
    <row r="14" ht="12.75" customHeight="1">
      <c r="A14" s="8">
        <v>1.339389E7</v>
      </c>
      <c r="B14" s="30" t="s">
        <v>58</v>
      </c>
      <c r="C14" s="11">
        <v>140.0</v>
      </c>
      <c r="D14" s="11">
        <f t="shared" si="1"/>
        <v>112</v>
      </c>
      <c r="E14" s="24">
        <v>5.0</v>
      </c>
      <c r="F14" s="33">
        <f>Ocupacao_Calendario!B14*D14*31</f>
        <v>2534.56</v>
      </c>
      <c r="G14" s="33">
        <f>Ocupacao_Calendario!C14*D14*28</f>
        <v>2477.44</v>
      </c>
      <c r="H14" s="33">
        <f>Ocupacao_Calendario!D14*D14*31</f>
        <v>2742.88</v>
      </c>
      <c r="I14" s="33">
        <f>Ocupacao_Calendario!E14*D14*30</f>
        <v>1915.2</v>
      </c>
      <c r="J14" s="33">
        <f>Ocupacao_Calendario!F14*D14*31</f>
        <v>2430.4</v>
      </c>
      <c r="K14" s="33">
        <f>Ocupacao_Calendario!G14*D14*30</f>
        <v>3292.8</v>
      </c>
      <c r="L14" s="33">
        <f>Ocupacao_Calendario!H14*D14*31</f>
        <v>2499.84</v>
      </c>
      <c r="M14" s="33">
        <f>Ocupacao_Calendario!I14*D14*31</f>
        <v>3228.96</v>
      </c>
      <c r="N14" s="33">
        <f>Ocupacao_Calendario!J14*D14*30</f>
        <v>2452.8</v>
      </c>
      <c r="O14" s="33">
        <f>Ocupacao_Calendario!K14*D14*31</f>
        <v>3159.52</v>
      </c>
      <c r="P14" s="33">
        <f>Ocupacao_Calendario!L14*D14*31</f>
        <v>2847.04</v>
      </c>
      <c r="Q14" s="33">
        <f>Ocupacao_Calendario!M14*D14*31</f>
        <v>3228.96</v>
      </c>
      <c r="R14" s="33">
        <f t="shared" si="2"/>
        <v>32810.4</v>
      </c>
      <c r="S14" s="33">
        <f>IFS(E14=2,vacation_home_main_costs!$M$2,E14=3,vacation_home_main_costs!$M$3,E14=4,vacation_home_main_costs!$M$4,E14=5,vacation_home_main_costs!$M$5,E14=6,vacation_home_main_costs!$M$6)</f>
        <v>45400</v>
      </c>
      <c r="T14" s="33">
        <f t="shared" ref="T14:T15" si="5">R14-S14</f>
        <v>-12589.6</v>
      </c>
      <c r="U14" s="41" t="str">
        <f t="shared" si="4"/>
        <v>Prejuizo</v>
      </c>
      <c r="X14" s="35"/>
      <c r="Y14" s="36"/>
    </row>
    <row r="15" ht="12.75" customHeight="1">
      <c r="A15" s="8">
        <v>4355718.0</v>
      </c>
      <c r="B15" s="30" t="s">
        <v>59</v>
      </c>
      <c r="C15" s="11">
        <v>108.0</v>
      </c>
      <c r="D15" s="11">
        <f t="shared" si="1"/>
        <v>86.4</v>
      </c>
      <c r="E15" s="24">
        <v>4.0</v>
      </c>
      <c r="F15" s="33">
        <f>Ocupacao_Calendario!B15*D15*31</f>
        <v>2383.776</v>
      </c>
      <c r="G15" s="33">
        <f>Ocupacao_Calendario!C15*D15*28</f>
        <v>2395.008</v>
      </c>
      <c r="H15" s="33">
        <f>Ocupacao_Calendario!D15*D15*31</f>
        <v>1526.688</v>
      </c>
      <c r="I15" s="33">
        <f>Ocupacao_Calendario!E15*D15*30</f>
        <v>1477.44</v>
      </c>
      <c r="J15" s="33">
        <f>Ocupacao_Calendario!F15*D15*31</f>
        <v>1419.552</v>
      </c>
      <c r="K15" s="33">
        <f>Ocupacao_Calendario!G15*D15*30</f>
        <v>1762.56</v>
      </c>
      <c r="L15" s="33">
        <f>Ocupacao_Calendario!H15*D15*31</f>
        <v>2624.832</v>
      </c>
      <c r="M15" s="33">
        <f>Ocupacao_Calendario!I15*D15*31</f>
        <v>2196.288</v>
      </c>
      <c r="N15" s="33">
        <f>Ocupacao_Calendario!J15*D15*30</f>
        <v>2073.6</v>
      </c>
      <c r="O15" s="33">
        <f>Ocupacao_Calendario!K15*D15*31</f>
        <v>2598.048</v>
      </c>
      <c r="P15" s="33">
        <f>Ocupacao_Calendario!L15*D15*31</f>
        <v>2490.912</v>
      </c>
      <c r="Q15" s="33">
        <f>Ocupacao_Calendario!M15*D15*31</f>
        <v>2008.8</v>
      </c>
      <c r="R15" s="33">
        <f t="shared" si="2"/>
        <v>24957.504</v>
      </c>
      <c r="S15" s="33">
        <f>IFS(E15=2,vacation_home_main_costs!$M$2,E15=3,vacation_home_main_costs!$M$3,E15=4,vacation_home_main_costs!$M$4,E15=5,vacation_home_main_costs!$M$5,E15=6,vacation_home_main_costs!$M$6)</f>
        <v>40660</v>
      </c>
      <c r="T15" s="33">
        <f t="shared" si="5"/>
        <v>-15702.496</v>
      </c>
      <c r="U15" s="41" t="str">
        <f t="shared" si="4"/>
        <v>Prejuizo</v>
      </c>
      <c r="X15" s="35"/>
      <c r="Y15" s="36"/>
    </row>
    <row r="16" ht="12.75" customHeight="1">
      <c r="A16" s="8">
        <v>2.7734094E7</v>
      </c>
      <c r="B16" s="30" t="s">
        <v>60</v>
      </c>
      <c r="C16" s="11">
        <v>62.0</v>
      </c>
      <c r="D16" s="11">
        <f t="shared" si="1"/>
        <v>49.6</v>
      </c>
      <c r="E16" s="24">
        <v>1.0</v>
      </c>
      <c r="F16" s="33">
        <f>Ocupacao_Calendario!B16*D16*31</f>
        <v>1306.96</v>
      </c>
      <c r="G16" s="33">
        <f>Ocupacao_Calendario!C16*D16*28</f>
        <v>1347.136</v>
      </c>
      <c r="H16" s="33">
        <f>Ocupacao_Calendario!D16*D16*31</f>
        <v>753.424</v>
      </c>
      <c r="I16" s="33">
        <f>Ocupacao_Calendario!E16*D16*30</f>
        <v>907.68</v>
      </c>
      <c r="J16" s="33">
        <f>Ocupacao_Calendario!F16*D16*31</f>
        <v>1230.08</v>
      </c>
      <c r="K16" s="33">
        <f>Ocupacao_Calendario!G16*D16*30</f>
        <v>1339.2</v>
      </c>
      <c r="L16" s="33">
        <f>Ocupacao_Calendario!H16*D16*31</f>
        <v>1383.84</v>
      </c>
      <c r="M16" s="33">
        <f>Ocupacao_Calendario!I16*D16*31</f>
        <v>1491.472</v>
      </c>
      <c r="N16" s="33">
        <f>Ocupacao_Calendario!J16*D16*30</f>
        <v>1383.84</v>
      </c>
      <c r="O16" s="33">
        <f>Ocupacao_Calendario!K16*D16*31</f>
        <v>1368.464</v>
      </c>
      <c r="P16" s="33">
        <f>Ocupacao_Calendario!L16*D16*31</f>
        <v>1214.704</v>
      </c>
      <c r="Q16" s="33">
        <f>Ocupacao_Calendario!M16*D16*31</f>
        <v>1429.968</v>
      </c>
      <c r="R16" s="33">
        <f t="shared" si="2"/>
        <v>15156.768</v>
      </c>
      <c r="S16" s="37" t="str">
        <f>IFS(E16=2,vacation_home_main_costs!$M$2,E16=3,vacation_home_main_costs!$M$3,E16=4,vacation_home_main_costs!$M$4,E16=5,vacation_home_main_costs!$M$5,E16=6,vacation_home_main_costs!$M$6)</f>
        <v>#N/A</v>
      </c>
      <c r="T16" s="38" t="s">
        <v>55</v>
      </c>
      <c r="U16" s="41" t="str">
        <f t="shared" si="4"/>
        <v>Lucro</v>
      </c>
      <c r="X16" s="35"/>
      <c r="Y16" s="36"/>
    </row>
    <row r="17" ht="12.75" customHeight="1">
      <c r="A17" s="8">
        <v>2.8832491E7</v>
      </c>
      <c r="B17" s="30" t="s">
        <v>61</v>
      </c>
      <c r="C17" s="11">
        <v>65.0</v>
      </c>
      <c r="D17" s="11">
        <f t="shared" si="1"/>
        <v>52</v>
      </c>
      <c r="E17" s="24">
        <v>1.0</v>
      </c>
      <c r="F17" s="33">
        <f>Ocupacao_Calendario!B17*D17*31</f>
        <v>1144.52</v>
      </c>
      <c r="G17" s="33">
        <f>Ocupacao_Calendario!C17*D17*28</f>
        <v>1077.44</v>
      </c>
      <c r="H17" s="33">
        <f>Ocupacao_Calendario!D17*D17*31</f>
        <v>725.4</v>
      </c>
      <c r="I17" s="33">
        <f>Ocupacao_Calendario!E17*D17*30</f>
        <v>842.4</v>
      </c>
      <c r="J17" s="33">
        <f>Ocupacao_Calendario!F17*D17*31</f>
        <v>693.16</v>
      </c>
      <c r="K17" s="33">
        <f>Ocupacao_Calendario!G17*D17*30</f>
        <v>1528.8</v>
      </c>
      <c r="L17" s="33">
        <f>Ocupacao_Calendario!H17*D17*31</f>
        <v>1160.64</v>
      </c>
      <c r="M17" s="33">
        <f>Ocupacao_Calendario!I17*D17*31</f>
        <v>1579.76</v>
      </c>
      <c r="N17" s="33">
        <f>Ocupacao_Calendario!J17*D17*30</f>
        <v>1513.2</v>
      </c>
      <c r="O17" s="33">
        <f>Ocupacao_Calendario!K17*D17*31</f>
        <v>1370.2</v>
      </c>
      <c r="P17" s="33">
        <f>Ocupacao_Calendario!L17*D17*31</f>
        <v>1160.64</v>
      </c>
      <c r="Q17" s="33">
        <f>Ocupacao_Calendario!M17*D17*31</f>
        <v>1305.72</v>
      </c>
      <c r="R17" s="33">
        <f t="shared" si="2"/>
        <v>14101.88</v>
      </c>
      <c r="S17" s="37" t="str">
        <f>IFS(E17=2,vacation_home_main_costs!$M$2,E17=3,vacation_home_main_costs!$M$3,E17=4,vacation_home_main_costs!$M$4,E17=5,vacation_home_main_costs!$M$5,E17=6,vacation_home_main_costs!$M$6)</f>
        <v>#N/A</v>
      </c>
      <c r="T17" s="38" t="s">
        <v>55</v>
      </c>
      <c r="U17" s="41" t="str">
        <f t="shared" si="4"/>
        <v>Lucro</v>
      </c>
      <c r="X17" s="35"/>
      <c r="Y17" s="36"/>
    </row>
    <row r="18" ht="12.75" customHeight="1">
      <c r="A18" s="8">
        <v>3.1425751E7</v>
      </c>
      <c r="B18" s="30" t="s">
        <v>62</v>
      </c>
      <c r="C18" s="11">
        <v>188.0</v>
      </c>
      <c r="D18" s="11">
        <f t="shared" si="1"/>
        <v>150.4</v>
      </c>
      <c r="E18" s="24">
        <v>7.0</v>
      </c>
      <c r="F18" s="33">
        <f>Ocupacao_Calendario!B18*D18*31</f>
        <v>3170.432</v>
      </c>
      <c r="G18" s="33">
        <f>Ocupacao_Calendario!C18*D18*28</f>
        <v>2821.504</v>
      </c>
      <c r="H18" s="33">
        <f>Ocupacao_Calendario!D18*D18*31</f>
        <v>3077.184</v>
      </c>
      <c r="I18" s="33">
        <f>Ocupacao_Calendario!E18*D18*30</f>
        <v>3744.96</v>
      </c>
      <c r="J18" s="33">
        <f>Ocupacao_Calendario!F18*D18*31</f>
        <v>3590.048</v>
      </c>
      <c r="K18" s="33">
        <f>Ocupacao_Calendario!G18*D18*30</f>
        <v>4151.04</v>
      </c>
      <c r="L18" s="33">
        <f>Ocupacao_Calendario!H18*D18*31</f>
        <v>4336.032</v>
      </c>
      <c r="M18" s="33">
        <f>Ocupacao_Calendario!I18*D18*31</f>
        <v>4009.664</v>
      </c>
      <c r="N18" s="33">
        <f>Ocupacao_Calendario!J18*D18*30</f>
        <v>3654.72</v>
      </c>
      <c r="O18" s="33">
        <f>Ocupacao_Calendario!K18*D18*31</f>
        <v>4615.776</v>
      </c>
      <c r="P18" s="33">
        <f>Ocupacao_Calendario!L18*D18*31</f>
        <v>3776.544</v>
      </c>
      <c r="Q18" s="33">
        <f>Ocupacao_Calendario!M18*D18*31</f>
        <v>4289.408</v>
      </c>
      <c r="R18" s="33">
        <f t="shared" si="2"/>
        <v>45237.312</v>
      </c>
      <c r="S18" s="37" t="str">
        <f>IFS(E18=2,vacation_home_main_costs!$M$2,E18=3,vacation_home_main_costs!$M$3,E18=4,vacation_home_main_costs!$M$4,E18=5,vacation_home_main_costs!$M$5,E18=6,vacation_home_main_costs!$M$6)</f>
        <v>#N/A</v>
      </c>
      <c r="T18" s="38" t="s">
        <v>55</v>
      </c>
      <c r="U18" s="41" t="str">
        <f t="shared" si="4"/>
        <v>Lucro</v>
      </c>
      <c r="X18" s="35"/>
      <c r="Y18" s="36"/>
    </row>
    <row r="19" ht="12.75" customHeight="1">
      <c r="A19" s="8">
        <v>3.1509996E7</v>
      </c>
      <c r="B19" s="30" t="s">
        <v>63</v>
      </c>
      <c r="C19" s="11">
        <v>149.0</v>
      </c>
      <c r="D19" s="11">
        <f t="shared" si="1"/>
        <v>119.2</v>
      </c>
      <c r="E19" s="24">
        <v>4.0</v>
      </c>
      <c r="F19" s="33">
        <f>Ocupacao_Calendario!B19*D19*31</f>
        <v>2734.448</v>
      </c>
      <c r="G19" s="33">
        <f>Ocupacao_Calendario!C19*D19*28</f>
        <v>3237.472</v>
      </c>
      <c r="H19" s="33">
        <f>Ocupacao_Calendario!D19*D19*31</f>
        <v>2660.544</v>
      </c>
      <c r="I19" s="33">
        <f>Ocupacao_Calendario!E19*D19*30</f>
        <v>2181.36</v>
      </c>
      <c r="J19" s="33">
        <f>Ocupacao_Calendario!F19*D19*31</f>
        <v>1441.128</v>
      </c>
      <c r="K19" s="33">
        <f>Ocupacao_Calendario!G19*D19*30</f>
        <v>3432.96</v>
      </c>
      <c r="L19" s="33">
        <f>Ocupacao_Calendario!H19*D19*31</f>
        <v>2808.352</v>
      </c>
      <c r="M19" s="33">
        <f>Ocupacao_Calendario!I19*D19*31</f>
        <v>3214.824</v>
      </c>
      <c r="N19" s="33">
        <f>Ocupacao_Calendario!J19*D19*30</f>
        <v>2682</v>
      </c>
      <c r="O19" s="33">
        <f>Ocupacao_Calendario!K19*D19*31</f>
        <v>3621.296</v>
      </c>
      <c r="P19" s="33">
        <f>Ocupacao_Calendario!L19*D19*31</f>
        <v>2660.544</v>
      </c>
      <c r="Q19" s="33">
        <f>Ocupacao_Calendario!M19*D19*31</f>
        <v>2845.304</v>
      </c>
      <c r="R19" s="33">
        <f t="shared" si="2"/>
        <v>33520.232</v>
      </c>
      <c r="S19" s="33">
        <f>IFS(E19=2,vacation_home_main_costs!$M$2,E19=3,vacation_home_main_costs!$M$3,E19=4,vacation_home_main_costs!$M$4,E19=5,vacation_home_main_costs!$M$5,E19=6,vacation_home_main_costs!$M$6)</f>
        <v>40660</v>
      </c>
      <c r="T19" s="33">
        <f t="shared" ref="T19:T21" si="6">R19-S19</f>
        <v>-7139.768</v>
      </c>
      <c r="U19" s="41" t="str">
        <f t="shared" si="4"/>
        <v>Prejuizo</v>
      </c>
      <c r="X19" s="35"/>
      <c r="Y19" s="36"/>
    </row>
    <row r="20" ht="12.75" customHeight="1">
      <c r="A20" s="8">
        <v>3.1557455E7</v>
      </c>
      <c r="B20" s="30" t="s">
        <v>64</v>
      </c>
      <c r="C20" s="11">
        <v>125.0</v>
      </c>
      <c r="D20" s="11">
        <f t="shared" si="1"/>
        <v>100</v>
      </c>
      <c r="E20" s="24">
        <v>5.0</v>
      </c>
      <c r="F20" s="33">
        <f>Ocupacao_Calendario!B20*D20*31</f>
        <v>3007</v>
      </c>
      <c r="G20" s="33">
        <f>Ocupacao_Calendario!C20*D20*28</f>
        <v>2380</v>
      </c>
      <c r="H20" s="33">
        <f>Ocupacao_Calendario!D20*D20*31</f>
        <v>2077</v>
      </c>
      <c r="I20" s="33">
        <f>Ocupacao_Calendario!E20*D20*30</f>
        <v>2220</v>
      </c>
      <c r="J20" s="33">
        <f>Ocupacao_Calendario!F20*D20*31</f>
        <v>2573</v>
      </c>
      <c r="K20" s="33">
        <f>Ocupacao_Calendario!G20*D20*30</f>
        <v>2970</v>
      </c>
      <c r="L20" s="33">
        <f>Ocupacao_Calendario!H20*D20*31</f>
        <v>2294</v>
      </c>
      <c r="M20" s="33">
        <f>Ocupacao_Calendario!I20*D20*31</f>
        <v>2604</v>
      </c>
      <c r="N20" s="33">
        <f>Ocupacao_Calendario!J20*D20*30</f>
        <v>2850</v>
      </c>
      <c r="O20" s="33">
        <f>Ocupacao_Calendario!K20*D20*31</f>
        <v>2945</v>
      </c>
      <c r="P20" s="33">
        <f>Ocupacao_Calendario!L20*D20*31</f>
        <v>2263</v>
      </c>
      <c r="Q20" s="33">
        <f>Ocupacao_Calendario!M20*D20*31</f>
        <v>3038</v>
      </c>
      <c r="R20" s="33">
        <f t="shared" si="2"/>
        <v>31221</v>
      </c>
      <c r="S20" s="33">
        <f>IFS(E20=2,vacation_home_main_costs!$M$2,E20=3,vacation_home_main_costs!$M$3,E20=4,vacation_home_main_costs!$M$4,E20=5,vacation_home_main_costs!$M$5,E20=6,vacation_home_main_costs!$M$6)</f>
        <v>45400</v>
      </c>
      <c r="T20" s="33">
        <f t="shared" si="6"/>
        <v>-14179</v>
      </c>
      <c r="U20" s="41" t="str">
        <f t="shared" si="4"/>
        <v>Prejuizo</v>
      </c>
      <c r="X20" s="35"/>
    </row>
    <row r="21" ht="12.75" customHeight="1">
      <c r="A21" s="8">
        <v>3.1565768E7</v>
      </c>
      <c r="B21" s="30" t="s">
        <v>65</v>
      </c>
      <c r="C21" s="11">
        <v>119.0</v>
      </c>
      <c r="D21" s="11">
        <f t="shared" si="1"/>
        <v>95.2</v>
      </c>
      <c r="E21" s="24">
        <v>4.0</v>
      </c>
      <c r="F21" s="33">
        <f>Ocupacao_Calendario!B21*D21*31</f>
        <v>2685.592</v>
      </c>
      <c r="G21" s="33">
        <f>Ocupacao_Calendario!C21*D21*28</f>
        <v>2292.416</v>
      </c>
      <c r="H21" s="33">
        <f>Ocupacao_Calendario!D21*D21*31</f>
        <v>2272.424</v>
      </c>
      <c r="I21" s="33">
        <f>Ocupacao_Calendario!E21*D21*30</f>
        <v>2484.72</v>
      </c>
      <c r="J21" s="33">
        <f>Ocupacao_Calendario!F21*D21*31</f>
        <v>1652.672</v>
      </c>
      <c r="K21" s="33">
        <f>Ocupacao_Calendario!G21*D21*30</f>
        <v>2856</v>
      </c>
      <c r="L21" s="33">
        <f>Ocupacao_Calendario!H21*D21*31</f>
        <v>2921.688</v>
      </c>
      <c r="M21" s="33">
        <f>Ocupacao_Calendario!I21*D21*31</f>
        <v>2331.448</v>
      </c>
      <c r="N21" s="33">
        <f>Ocupacao_Calendario!J21*D21*30</f>
        <v>2570.4</v>
      </c>
      <c r="O21" s="33">
        <f>Ocupacao_Calendario!K21*D21*31</f>
        <v>2390.472</v>
      </c>
      <c r="P21" s="33">
        <f>Ocupacao_Calendario!L21*D21*31</f>
        <v>2095.352</v>
      </c>
      <c r="Q21" s="33">
        <f>Ocupacao_Calendario!M21*D21*31</f>
        <v>2390.472</v>
      </c>
      <c r="R21" s="33">
        <f t="shared" si="2"/>
        <v>28943.656</v>
      </c>
      <c r="S21" s="33">
        <f>IFS(E21=2,vacation_home_main_costs!$M$2,E21=3,vacation_home_main_costs!$M$3,E21=4,vacation_home_main_costs!$M$4,E21=5,vacation_home_main_costs!$M$5,E21=6,vacation_home_main_costs!$M$6)</f>
        <v>40660</v>
      </c>
      <c r="T21" s="33">
        <f t="shared" si="6"/>
        <v>-11716.344</v>
      </c>
      <c r="U21" s="41" t="str">
        <f t="shared" si="4"/>
        <v>Prejuizo</v>
      </c>
      <c r="X21" s="35"/>
    </row>
    <row r="22" ht="12.75" customHeight="1">
      <c r="A22" s="8">
        <v>2.0581887E7</v>
      </c>
      <c r="B22" s="30" t="s">
        <v>66</v>
      </c>
      <c r="C22" s="11">
        <v>180.0</v>
      </c>
      <c r="D22" s="11">
        <f t="shared" si="1"/>
        <v>144</v>
      </c>
      <c r="E22" s="24">
        <v>7.0</v>
      </c>
      <c r="F22" s="33">
        <f>Ocupacao_Calendario!B22*D22*31</f>
        <v>4062.24</v>
      </c>
      <c r="G22" s="33">
        <f>Ocupacao_Calendario!C22*D22*28</f>
        <v>4032</v>
      </c>
      <c r="H22" s="33">
        <f>Ocupacao_Calendario!D22*D22*31</f>
        <v>3169.44</v>
      </c>
      <c r="I22" s="33">
        <f>Ocupacao_Calendario!E22*D22*30</f>
        <v>3326.4</v>
      </c>
      <c r="J22" s="33">
        <f>Ocupacao_Calendario!F22*D22*31</f>
        <v>3214.08</v>
      </c>
      <c r="K22" s="33">
        <f>Ocupacao_Calendario!G22*D22*30</f>
        <v>2851.2</v>
      </c>
      <c r="L22" s="33">
        <f>Ocupacao_Calendario!H22*D22*31</f>
        <v>4330.08</v>
      </c>
      <c r="M22" s="33">
        <f>Ocupacao_Calendario!I22*D22*31</f>
        <v>3258.72</v>
      </c>
      <c r="N22" s="33">
        <f>Ocupacao_Calendario!J22*D22*30</f>
        <v>3326.4</v>
      </c>
      <c r="O22" s="33">
        <f>Ocupacao_Calendario!K22*D22*31</f>
        <v>3839.04</v>
      </c>
      <c r="P22" s="33">
        <f>Ocupacao_Calendario!L22*D22*31</f>
        <v>3169.44</v>
      </c>
      <c r="Q22" s="33">
        <f>Ocupacao_Calendario!M22*D22*31</f>
        <v>4330.08</v>
      </c>
      <c r="R22" s="33">
        <f t="shared" si="2"/>
        <v>42909.12</v>
      </c>
      <c r="S22" s="37" t="str">
        <f>IFS(E22=2,vacation_home_main_costs!$M$2,E22=3,vacation_home_main_costs!$M$3,E22=4,vacation_home_main_costs!$M$4,E22=5,vacation_home_main_costs!$M$5,E22=6,vacation_home_main_costs!$M$6)</f>
        <v>#N/A</v>
      </c>
      <c r="T22" s="38" t="s">
        <v>55</v>
      </c>
      <c r="U22" s="41" t="str">
        <f t="shared" si="4"/>
        <v>Lucro</v>
      </c>
      <c r="X22" s="35"/>
    </row>
    <row r="23" ht="12.75" customHeight="1">
      <c r="A23" s="8">
        <v>3.0541201E7</v>
      </c>
      <c r="B23" s="30" t="s">
        <v>67</v>
      </c>
      <c r="C23" s="11">
        <v>99.0</v>
      </c>
      <c r="D23" s="11">
        <f t="shared" si="1"/>
        <v>79.2</v>
      </c>
      <c r="E23" s="24">
        <v>4.0</v>
      </c>
      <c r="F23" s="33">
        <f>Ocupacao_Calendario!B23*D23*31</f>
        <v>2356.992</v>
      </c>
      <c r="G23" s="33">
        <f>Ocupacao_Calendario!C23*D23*28</f>
        <v>2217.6</v>
      </c>
      <c r="H23" s="33">
        <f>Ocupacao_Calendario!D23*D23*31</f>
        <v>1374.912</v>
      </c>
      <c r="I23" s="33">
        <f>Ocupacao_Calendario!E23*D23*30</f>
        <v>1116.72</v>
      </c>
      <c r="J23" s="33">
        <f>Ocupacao_Calendario!F23*D23*31</f>
        <v>1644.984</v>
      </c>
      <c r="K23" s="33">
        <f>Ocupacao_Calendario!G23*D23*30</f>
        <v>1615.68</v>
      </c>
      <c r="L23" s="33">
        <f>Ocupacao_Calendario!H23*D23*31</f>
        <v>2086.92</v>
      </c>
      <c r="M23" s="33">
        <f>Ocupacao_Calendario!I23*D23*31</f>
        <v>1865.952</v>
      </c>
      <c r="N23" s="33">
        <f>Ocupacao_Calendario!J23*D23*30</f>
        <v>1734.48</v>
      </c>
      <c r="O23" s="33">
        <f>Ocupacao_Calendario!K23*D23*31</f>
        <v>2307.888</v>
      </c>
      <c r="P23" s="33">
        <f>Ocupacao_Calendario!L23*D23*31</f>
        <v>1915.056</v>
      </c>
      <c r="Q23" s="33">
        <f>Ocupacao_Calendario!M23*D23*31</f>
        <v>1841.4</v>
      </c>
      <c r="R23" s="33">
        <f t="shared" si="2"/>
        <v>22078.584</v>
      </c>
      <c r="S23" s="33">
        <f>IFS(E23=2,vacation_home_main_costs!$M$2,E23=3,vacation_home_main_costs!$M$3,E23=4,vacation_home_main_costs!$M$4,E23=5,vacation_home_main_costs!$M$5,E23=6,vacation_home_main_costs!$M$6)</f>
        <v>40660</v>
      </c>
      <c r="T23" s="33">
        <f t="shared" ref="T23:T57" si="7">R23-S23</f>
        <v>-18581.416</v>
      </c>
      <c r="U23" s="41" t="str">
        <f t="shared" si="4"/>
        <v>Prejuizo</v>
      </c>
      <c r="X23" s="35"/>
    </row>
    <row r="24" ht="12.75" customHeight="1">
      <c r="A24" s="8">
        <v>1.3556938E7</v>
      </c>
      <c r="B24" s="30" t="s">
        <v>68</v>
      </c>
      <c r="C24" s="11">
        <v>75.0</v>
      </c>
      <c r="D24" s="11">
        <f t="shared" si="1"/>
        <v>60</v>
      </c>
      <c r="E24" s="24">
        <v>3.0</v>
      </c>
      <c r="F24" s="33">
        <f>Ocupacao_Calendario!B24*D24*31</f>
        <v>1450.8</v>
      </c>
      <c r="G24" s="33">
        <f>Ocupacao_Calendario!C24*D24*28</f>
        <v>1310.4</v>
      </c>
      <c r="H24" s="33">
        <f>Ocupacao_Calendario!D24*D24*31</f>
        <v>1078.8</v>
      </c>
      <c r="I24" s="33">
        <f>Ocupacao_Calendario!E24*D24*30</f>
        <v>846</v>
      </c>
      <c r="J24" s="33">
        <f>Ocupacao_Calendario!F24*D24*31</f>
        <v>1041.6</v>
      </c>
      <c r="K24" s="33">
        <f>Ocupacao_Calendario!G24*D24*30</f>
        <v>1728</v>
      </c>
      <c r="L24" s="33">
        <f>Ocupacao_Calendario!H24*D24*31</f>
        <v>1357.8</v>
      </c>
      <c r="M24" s="33">
        <f>Ocupacao_Calendario!I24*D24*31</f>
        <v>1655.4</v>
      </c>
      <c r="N24" s="33">
        <f>Ocupacao_Calendario!J24*D24*30</f>
        <v>1530</v>
      </c>
      <c r="O24" s="33">
        <f>Ocupacao_Calendario!K24*D24*31</f>
        <v>1822.8</v>
      </c>
      <c r="P24" s="33">
        <f>Ocupacao_Calendario!L24*D24*31</f>
        <v>1562.4</v>
      </c>
      <c r="Q24" s="33">
        <f>Ocupacao_Calendario!M24*D24*31</f>
        <v>1618.2</v>
      </c>
      <c r="R24" s="33">
        <f t="shared" si="2"/>
        <v>17002.2</v>
      </c>
      <c r="S24" s="33">
        <f>IFS(E24=2,vacation_home_main_costs!$M$2,E24=3,vacation_home_main_costs!$M$3,E24=4,vacation_home_main_costs!$M$4,E24=5,vacation_home_main_costs!$M$5,E24=6,vacation_home_main_costs!$M$6)</f>
        <v>34800</v>
      </c>
      <c r="T24" s="33">
        <f t="shared" si="7"/>
        <v>-17797.8</v>
      </c>
      <c r="U24" s="41" t="str">
        <f t="shared" si="4"/>
        <v>Prejuizo</v>
      </c>
      <c r="X24" s="35"/>
    </row>
    <row r="25" ht="12.75" customHeight="1">
      <c r="A25" s="8">
        <v>1.3436396E7</v>
      </c>
      <c r="B25" s="30" t="s">
        <v>69</v>
      </c>
      <c r="C25" s="11">
        <v>99.0</v>
      </c>
      <c r="D25" s="11">
        <f t="shared" si="1"/>
        <v>79.2</v>
      </c>
      <c r="E25" s="24">
        <v>2.0</v>
      </c>
      <c r="F25" s="33">
        <f>Ocupacao_Calendario!B25*D25*31</f>
        <v>2430.648</v>
      </c>
      <c r="G25" s="33">
        <f>Ocupacao_Calendario!C25*D25*28</f>
        <v>1641.024</v>
      </c>
      <c r="H25" s="33">
        <f>Ocupacao_Calendario!D25*D25*31</f>
        <v>1448.568</v>
      </c>
      <c r="I25" s="33">
        <f>Ocupacao_Calendario!E25*D25*30</f>
        <v>1140.48</v>
      </c>
      <c r="J25" s="33">
        <f>Ocupacao_Calendario!F25*D25*31</f>
        <v>1939.608</v>
      </c>
      <c r="K25" s="33">
        <f>Ocupacao_Calendario!G25*D25*30</f>
        <v>1568.16</v>
      </c>
      <c r="L25" s="33">
        <f>Ocupacao_Calendario!H25*D25*31</f>
        <v>2209.68</v>
      </c>
      <c r="M25" s="33">
        <f>Ocupacao_Calendario!I25*D25*31</f>
        <v>2037.816</v>
      </c>
      <c r="N25" s="33">
        <f>Ocupacao_Calendario!J25*D25*30</f>
        <v>1995.84</v>
      </c>
      <c r="O25" s="33">
        <f>Ocupacao_Calendario!K25*D25*31</f>
        <v>2283.336</v>
      </c>
      <c r="P25" s="33">
        <f>Ocupacao_Calendario!L25*D25*31</f>
        <v>2136.024</v>
      </c>
      <c r="Q25" s="33">
        <f>Ocupacao_Calendario!M25*D25*31</f>
        <v>1694.088</v>
      </c>
      <c r="R25" s="33">
        <f t="shared" si="2"/>
        <v>22525.272</v>
      </c>
      <c r="S25" s="33">
        <f>IFS(E25=2,vacation_home_main_costs!$M$2,E25=3,vacation_home_main_costs!$M$3,E25=4,vacation_home_main_costs!$M$4,E25=5,vacation_home_main_costs!$M$5,E25=6,vacation_home_main_costs!$M$6)</f>
        <v>31100</v>
      </c>
      <c r="T25" s="33">
        <f t="shared" si="7"/>
        <v>-8574.728</v>
      </c>
      <c r="U25" s="41" t="str">
        <f t="shared" si="4"/>
        <v>Prejuizo</v>
      </c>
    </row>
    <row r="26" ht="12.75" customHeight="1">
      <c r="A26" s="8">
        <v>4455332.0</v>
      </c>
      <c r="B26" s="30" t="s">
        <v>70</v>
      </c>
      <c r="C26" s="11">
        <v>85.0</v>
      </c>
      <c r="D26" s="11">
        <f t="shared" si="1"/>
        <v>68</v>
      </c>
      <c r="E26" s="24">
        <v>2.0</v>
      </c>
      <c r="F26" s="33">
        <f>Ocupacao_Calendario!B26*D26*31</f>
        <v>1349.12</v>
      </c>
      <c r="G26" s="33">
        <f>Ocupacao_Calendario!C26*D26*28</f>
        <v>1884.96</v>
      </c>
      <c r="H26" s="33">
        <f>Ocupacao_Calendario!D26*D26*31</f>
        <v>1475.6</v>
      </c>
      <c r="I26" s="33">
        <f>Ocupacao_Calendario!E26*D26*30</f>
        <v>1305.6</v>
      </c>
      <c r="J26" s="33">
        <f>Ocupacao_Calendario!F26*D26*31</f>
        <v>864.28</v>
      </c>
      <c r="K26" s="33">
        <f>Ocupacao_Calendario!G26*D26*30</f>
        <v>1489.2</v>
      </c>
      <c r="L26" s="33">
        <f>Ocupacao_Calendario!H26*D26*31</f>
        <v>1876.12</v>
      </c>
      <c r="M26" s="33">
        <f>Ocupacao_Calendario!I26*D26*31</f>
        <v>1538.84</v>
      </c>
      <c r="N26" s="33">
        <f>Ocupacao_Calendario!J26*D26*30</f>
        <v>1713.6</v>
      </c>
      <c r="O26" s="33">
        <f>Ocupacao_Calendario!K26*D26*31</f>
        <v>2023.68</v>
      </c>
      <c r="P26" s="33">
        <f>Ocupacao_Calendario!L26*D26*31</f>
        <v>1855.04</v>
      </c>
      <c r="Q26" s="33">
        <f>Ocupacao_Calendario!M26*D26*31</f>
        <v>2002.6</v>
      </c>
      <c r="R26" s="33">
        <f t="shared" si="2"/>
        <v>19378.64</v>
      </c>
      <c r="S26" s="33">
        <f>IFS(E26=2,vacation_home_main_costs!$M$2,E26=3,vacation_home_main_costs!$M$3,E26=4,vacation_home_main_costs!$M$4,E26=5,vacation_home_main_costs!$M$5,E26=6,vacation_home_main_costs!$M$6)</f>
        <v>31100</v>
      </c>
      <c r="T26" s="33">
        <f t="shared" si="7"/>
        <v>-11721.36</v>
      </c>
      <c r="U26" s="41" t="str">
        <f t="shared" si="4"/>
        <v>Prejuizo</v>
      </c>
    </row>
    <row r="27" ht="12.75" customHeight="1">
      <c r="A27" s="8">
        <v>1.2965841E7</v>
      </c>
      <c r="B27" s="30" t="s">
        <v>71</v>
      </c>
      <c r="C27" s="11">
        <v>85.0</v>
      </c>
      <c r="D27" s="11">
        <f t="shared" si="1"/>
        <v>68</v>
      </c>
      <c r="E27" s="24">
        <v>3.0</v>
      </c>
      <c r="F27" s="33">
        <f>Ocupacao_Calendario!B27*D27*31</f>
        <v>1897.2</v>
      </c>
      <c r="G27" s="33">
        <f>Ocupacao_Calendario!C27*D27*28</f>
        <v>1865.92</v>
      </c>
      <c r="H27" s="33">
        <f>Ocupacao_Calendario!D27*D27*31</f>
        <v>1285.88</v>
      </c>
      <c r="I27" s="33">
        <f>Ocupacao_Calendario!E27*D27*30</f>
        <v>958.8</v>
      </c>
      <c r="J27" s="33">
        <f>Ocupacao_Calendario!F27*D27*31</f>
        <v>843.2</v>
      </c>
      <c r="K27" s="33">
        <f>Ocupacao_Calendario!G27*D27*30</f>
        <v>1754.4</v>
      </c>
      <c r="L27" s="33">
        <f>Ocupacao_Calendario!H27*D27*31</f>
        <v>1581</v>
      </c>
      <c r="M27" s="33">
        <f>Ocupacao_Calendario!I27*D27*31</f>
        <v>2086.92</v>
      </c>
      <c r="N27" s="33">
        <f>Ocupacao_Calendario!J27*D27*30</f>
        <v>1774.8</v>
      </c>
      <c r="O27" s="33">
        <f>Ocupacao_Calendario!K27*D27*31</f>
        <v>1749.64</v>
      </c>
      <c r="P27" s="33">
        <f>Ocupacao_Calendario!L27*D27*31</f>
        <v>1749.64</v>
      </c>
      <c r="Q27" s="33">
        <f>Ocupacao_Calendario!M27*D27*31</f>
        <v>2023.68</v>
      </c>
      <c r="R27" s="33">
        <f t="shared" si="2"/>
        <v>19571.08</v>
      </c>
      <c r="S27" s="33">
        <f>IFS(E27=2,vacation_home_main_costs!$M$2,E27=3,vacation_home_main_costs!$M$3,E27=4,vacation_home_main_costs!$M$4,E27=5,vacation_home_main_costs!$M$5,E27=6,vacation_home_main_costs!$M$6)</f>
        <v>34800</v>
      </c>
      <c r="T27" s="33">
        <f t="shared" si="7"/>
        <v>-15228.92</v>
      </c>
      <c r="U27" s="41" t="str">
        <f t="shared" si="4"/>
        <v>Prejuizo</v>
      </c>
    </row>
    <row r="28" ht="12.75" customHeight="1">
      <c r="A28" s="8">
        <v>1.3342365E7</v>
      </c>
      <c r="B28" s="30" t="s">
        <v>72</v>
      </c>
      <c r="C28" s="11">
        <v>91.0</v>
      </c>
      <c r="D28" s="11">
        <f t="shared" si="1"/>
        <v>72.8</v>
      </c>
      <c r="E28" s="24">
        <v>3.0</v>
      </c>
      <c r="F28" s="33">
        <f>Ocupacao_Calendario!B28*D28*31</f>
        <v>2053.688</v>
      </c>
      <c r="G28" s="33">
        <f>Ocupacao_Calendario!C28*D28*28</f>
        <v>1773.408</v>
      </c>
      <c r="H28" s="33">
        <f>Ocupacao_Calendario!D28*D28*31</f>
        <v>947.856</v>
      </c>
      <c r="I28" s="33">
        <f>Ocupacao_Calendario!E28*D28*30</f>
        <v>1769.04</v>
      </c>
      <c r="J28" s="33">
        <f>Ocupacao_Calendario!F28*D28*31</f>
        <v>1805.44</v>
      </c>
      <c r="K28" s="33">
        <f>Ocupacao_Calendario!G28*D28*30</f>
        <v>1769.04</v>
      </c>
      <c r="L28" s="33">
        <f>Ocupacao_Calendario!H28*D28*31</f>
        <v>2189.096</v>
      </c>
      <c r="M28" s="33">
        <f>Ocupacao_Calendario!I28*D28*31</f>
        <v>1602.328</v>
      </c>
      <c r="N28" s="33">
        <f>Ocupacao_Calendario!J28*D28*30</f>
        <v>2162.16</v>
      </c>
      <c r="O28" s="33">
        <f>Ocupacao_Calendario!K28*D28*31</f>
        <v>2211.664</v>
      </c>
      <c r="P28" s="33">
        <f>Ocupacao_Calendario!L28*D28*31</f>
        <v>1963.416</v>
      </c>
      <c r="Q28" s="33">
        <f>Ocupacao_Calendario!M28*D28*31</f>
        <v>1534.624</v>
      </c>
      <c r="R28" s="33">
        <f t="shared" si="2"/>
        <v>21781.76</v>
      </c>
      <c r="S28" s="33">
        <f>IFS(E28=2,vacation_home_main_costs!$M$2,E28=3,vacation_home_main_costs!$M$3,E28=4,vacation_home_main_costs!$M$4,E28=5,vacation_home_main_costs!$M$5,E28=6,vacation_home_main_costs!$M$6)</f>
        <v>34800</v>
      </c>
      <c r="T28" s="33">
        <f t="shared" si="7"/>
        <v>-13018.24</v>
      </c>
      <c r="U28" s="41" t="str">
        <f t="shared" si="4"/>
        <v>Prejuizo</v>
      </c>
    </row>
    <row r="29" ht="12.75" customHeight="1">
      <c r="A29" s="8">
        <v>8086960.0</v>
      </c>
      <c r="B29" s="30" t="s">
        <v>73</v>
      </c>
      <c r="C29" s="11">
        <v>70.0</v>
      </c>
      <c r="D29" s="11">
        <f t="shared" si="1"/>
        <v>56</v>
      </c>
      <c r="E29" s="24">
        <v>3.0</v>
      </c>
      <c r="F29" s="33">
        <f>Ocupacao_Calendario!B29*D29*31</f>
        <v>1111.04</v>
      </c>
      <c r="G29" s="33">
        <f>Ocupacao_Calendario!C29*D29*28</f>
        <v>1128.96</v>
      </c>
      <c r="H29" s="33">
        <f>Ocupacao_Calendario!D29*D29*31</f>
        <v>746.48</v>
      </c>
      <c r="I29" s="33">
        <f>Ocupacao_Calendario!E29*D29*30</f>
        <v>907.2</v>
      </c>
      <c r="J29" s="33">
        <f>Ocupacao_Calendario!F29*D29*31</f>
        <v>989.52</v>
      </c>
      <c r="K29" s="33">
        <f>Ocupacao_Calendario!G29*D29*30</f>
        <v>1226.4</v>
      </c>
      <c r="L29" s="33">
        <f>Ocupacao_Calendario!H29*D29*31</f>
        <v>1284.64</v>
      </c>
      <c r="M29" s="33">
        <f>Ocupacao_Calendario!I29*D29*31</f>
        <v>1614.48</v>
      </c>
      <c r="N29" s="33">
        <f>Ocupacao_Calendario!J29*D29*30</f>
        <v>1377.6</v>
      </c>
      <c r="O29" s="33">
        <f>Ocupacao_Calendario!K29*D29*31</f>
        <v>1354.08</v>
      </c>
      <c r="P29" s="33">
        <f>Ocupacao_Calendario!L29*D29*31</f>
        <v>1267.28</v>
      </c>
      <c r="Q29" s="33">
        <f>Ocupacao_Calendario!M29*D29*31</f>
        <v>1510.32</v>
      </c>
      <c r="R29" s="33">
        <f t="shared" si="2"/>
        <v>14518</v>
      </c>
      <c r="S29" s="33">
        <f>IFS(E29=2,vacation_home_main_costs!$M$2,E29=3,vacation_home_main_costs!$M$3,E29=4,vacation_home_main_costs!$M$4,E29=5,vacation_home_main_costs!$M$5,E29=6,vacation_home_main_costs!$M$6)</f>
        <v>34800</v>
      </c>
      <c r="T29" s="33">
        <f t="shared" si="7"/>
        <v>-20282</v>
      </c>
      <c r="U29" s="41" t="str">
        <f t="shared" si="4"/>
        <v>Prejuizo</v>
      </c>
    </row>
    <row r="30" ht="12.75" customHeight="1">
      <c r="A30" s="8">
        <v>2.0363744E7</v>
      </c>
      <c r="B30" s="30" t="s">
        <v>74</v>
      </c>
      <c r="C30" s="11">
        <v>94.0</v>
      </c>
      <c r="D30" s="11">
        <f t="shared" si="1"/>
        <v>75.2</v>
      </c>
      <c r="E30" s="24">
        <v>3.0</v>
      </c>
      <c r="F30" s="33">
        <f>Ocupacao_Calendario!B30*D30*31</f>
        <v>2121.392</v>
      </c>
      <c r="G30" s="33">
        <f>Ocupacao_Calendario!C30*D30*28</f>
        <v>1937.152</v>
      </c>
      <c r="H30" s="33">
        <f>Ocupacao_Calendario!D30*D30*31</f>
        <v>1375.408</v>
      </c>
      <c r="I30" s="33">
        <f>Ocupacao_Calendario!E30*D30*30</f>
        <v>1872.48</v>
      </c>
      <c r="J30" s="33">
        <f>Ocupacao_Calendario!F30*D30*31</f>
        <v>1072.352</v>
      </c>
      <c r="K30" s="33">
        <f>Ocupacao_Calendario!G30*D30*30</f>
        <v>2120.64</v>
      </c>
      <c r="L30" s="33">
        <f>Ocupacao_Calendario!H30*D30*31</f>
        <v>2261.264</v>
      </c>
      <c r="M30" s="33">
        <f>Ocupacao_Calendario!I30*D30*31</f>
        <v>1585.216</v>
      </c>
      <c r="N30" s="33">
        <f>Ocupacao_Calendario!J30*D30*30</f>
        <v>1962.72</v>
      </c>
      <c r="O30" s="33">
        <f>Ocupacao_Calendario!K30*D30*31</f>
        <v>2098.08</v>
      </c>
      <c r="P30" s="33">
        <f>Ocupacao_Calendario!L30*D30*31</f>
        <v>2284.576</v>
      </c>
      <c r="Q30" s="33">
        <f>Ocupacao_Calendario!M30*D30*31</f>
        <v>1748.4</v>
      </c>
      <c r="R30" s="33">
        <f t="shared" si="2"/>
        <v>22439.68</v>
      </c>
      <c r="S30" s="33">
        <f>IFS(E30=2,vacation_home_main_costs!$M$2,E30=3,vacation_home_main_costs!$M$3,E30=4,vacation_home_main_costs!$M$4,E30=5,vacation_home_main_costs!$M$5,E30=6,vacation_home_main_costs!$M$6)</f>
        <v>34800</v>
      </c>
      <c r="T30" s="33">
        <f t="shared" si="7"/>
        <v>-12360.32</v>
      </c>
      <c r="U30" s="41" t="str">
        <f t="shared" si="4"/>
        <v>Prejuizo</v>
      </c>
    </row>
    <row r="31" ht="12.75" customHeight="1">
      <c r="A31" s="8">
        <v>8538084.0</v>
      </c>
      <c r="B31" s="30" t="s">
        <v>75</v>
      </c>
      <c r="C31" s="11">
        <v>95.0</v>
      </c>
      <c r="D31" s="11">
        <f t="shared" si="1"/>
        <v>76</v>
      </c>
      <c r="E31" s="24">
        <v>3.0</v>
      </c>
      <c r="F31" s="33">
        <f>Ocupacao_Calendario!B31*D31*31</f>
        <v>2073.28</v>
      </c>
      <c r="G31" s="33">
        <f>Ocupacao_Calendario!C31*D31*28</f>
        <v>1574.72</v>
      </c>
      <c r="H31" s="33">
        <f>Ocupacao_Calendario!D31*D31*31</f>
        <v>1979.04</v>
      </c>
      <c r="I31" s="33">
        <f>Ocupacao_Calendario!E31*D31*30</f>
        <v>1664.4</v>
      </c>
      <c r="J31" s="33">
        <f>Ocupacao_Calendario!F31*D31*31</f>
        <v>1814.12</v>
      </c>
      <c r="K31" s="33">
        <f>Ocupacao_Calendario!G31*D31*30</f>
        <v>1801.2</v>
      </c>
      <c r="L31" s="33">
        <f>Ocupacao_Calendario!H31*D31*31</f>
        <v>1884.8</v>
      </c>
      <c r="M31" s="33">
        <f>Ocupacao_Calendario!I31*D31*31</f>
        <v>1955.48</v>
      </c>
      <c r="N31" s="33">
        <f>Ocupacao_Calendario!J31*D31*30</f>
        <v>2188.8</v>
      </c>
      <c r="O31" s="33">
        <f>Ocupacao_Calendario!K31*D31*31</f>
        <v>2191.08</v>
      </c>
      <c r="P31" s="33">
        <f>Ocupacao_Calendario!L31*D31*31</f>
        <v>2167.52</v>
      </c>
      <c r="Q31" s="33">
        <f>Ocupacao_Calendario!M31*D31*31</f>
        <v>2096.84</v>
      </c>
      <c r="R31" s="33">
        <f t="shared" si="2"/>
        <v>23391.28</v>
      </c>
      <c r="S31" s="33">
        <f>IFS(E31=2,vacation_home_main_costs!$M$2,E31=3,vacation_home_main_costs!$M$3,E31=4,vacation_home_main_costs!$M$4,E31=5,vacation_home_main_costs!$M$5,E31=6,vacation_home_main_costs!$M$6)</f>
        <v>34800</v>
      </c>
      <c r="T31" s="33">
        <f t="shared" si="7"/>
        <v>-11408.72</v>
      </c>
      <c r="U31" s="41" t="str">
        <f t="shared" si="4"/>
        <v>Prejuizo</v>
      </c>
    </row>
    <row r="32" ht="12.75" customHeight="1">
      <c r="A32" s="8">
        <v>9443000.0</v>
      </c>
      <c r="B32" s="30" t="s">
        <v>76</v>
      </c>
      <c r="C32" s="11">
        <v>130.0</v>
      </c>
      <c r="D32" s="11">
        <f t="shared" si="1"/>
        <v>104</v>
      </c>
      <c r="E32" s="24">
        <v>3.0</v>
      </c>
      <c r="F32" s="33">
        <f>Ocupacao_Calendario!B32*D32*31</f>
        <v>2514.72</v>
      </c>
      <c r="G32" s="33">
        <f>Ocupacao_Calendario!C32*D32*28</f>
        <v>2882.88</v>
      </c>
      <c r="H32" s="33">
        <f>Ocupacao_Calendario!D32*D32*31</f>
        <v>2321.28</v>
      </c>
      <c r="I32" s="33">
        <f>Ocupacao_Calendario!E32*D32*30</f>
        <v>1591.2</v>
      </c>
      <c r="J32" s="33">
        <f>Ocupacao_Calendario!F32*D32*31</f>
        <v>2450.24</v>
      </c>
      <c r="K32" s="33">
        <f>Ocupacao_Calendario!G32*D32*30</f>
        <v>2433.6</v>
      </c>
      <c r="L32" s="33">
        <f>Ocupacao_Calendario!H32*D32*31</f>
        <v>3030.56</v>
      </c>
      <c r="M32" s="33">
        <f>Ocupacao_Calendario!I32*D32*31</f>
        <v>2482.48</v>
      </c>
      <c r="N32" s="33">
        <f>Ocupacao_Calendario!J32*D32*30</f>
        <v>2776.8</v>
      </c>
      <c r="O32" s="33">
        <f>Ocupacao_Calendario!K32*D32*31</f>
        <v>2643.68</v>
      </c>
      <c r="P32" s="33">
        <f>Ocupacao_Calendario!L32*D32*31</f>
        <v>2869.36</v>
      </c>
      <c r="Q32" s="33">
        <f>Ocupacao_Calendario!M32*D32*31</f>
        <v>2579.2</v>
      </c>
      <c r="R32" s="33">
        <f t="shared" si="2"/>
        <v>30576</v>
      </c>
      <c r="S32" s="33">
        <f>IFS(E32=2,vacation_home_main_costs!$M$2,E32=3,vacation_home_main_costs!$M$3,E32=4,vacation_home_main_costs!$M$4,E32=5,vacation_home_main_costs!$M$5,E32=6,vacation_home_main_costs!$M$6)</f>
        <v>34800</v>
      </c>
      <c r="T32" s="33">
        <f t="shared" si="7"/>
        <v>-4224</v>
      </c>
      <c r="U32" s="41" t="str">
        <f t="shared" si="4"/>
        <v>Prejuizo</v>
      </c>
    </row>
    <row r="33" ht="12.75" customHeight="1">
      <c r="A33" s="8">
        <v>1.2977577E7</v>
      </c>
      <c r="B33" s="30" t="s">
        <v>77</v>
      </c>
      <c r="C33" s="11">
        <v>132.0</v>
      </c>
      <c r="D33" s="11">
        <f t="shared" si="1"/>
        <v>105.6</v>
      </c>
      <c r="E33" s="24">
        <v>4.0</v>
      </c>
      <c r="F33" s="33">
        <f>Ocupacao_Calendario!B33*D33*31</f>
        <v>2160.576</v>
      </c>
      <c r="G33" s="33">
        <f>Ocupacao_Calendario!C33*D33*28</f>
        <v>2868.096</v>
      </c>
      <c r="H33" s="33">
        <f>Ocupacao_Calendario!D33*D33*31</f>
        <v>1964.16</v>
      </c>
      <c r="I33" s="33">
        <f>Ocupacao_Calendario!E33*D33*30</f>
        <v>2249.28</v>
      </c>
      <c r="J33" s="33">
        <f>Ocupacao_Calendario!F33*D33*31</f>
        <v>1833.216</v>
      </c>
      <c r="K33" s="33">
        <f>Ocupacao_Calendario!G33*D33*30</f>
        <v>2471.04</v>
      </c>
      <c r="L33" s="33">
        <f>Ocupacao_Calendario!H33*D33*31</f>
        <v>2651.616</v>
      </c>
      <c r="M33" s="33">
        <f>Ocupacao_Calendario!I33*D33*31</f>
        <v>3109.92</v>
      </c>
      <c r="N33" s="33">
        <f>Ocupacao_Calendario!J33*D33*30</f>
        <v>2692.8</v>
      </c>
      <c r="O33" s="33">
        <f>Ocupacao_Calendario!K33*D33*31</f>
        <v>3142.656</v>
      </c>
      <c r="P33" s="33">
        <f>Ocupacao_Calendario!L33*D33*31</f>
        <v>3240.864</v>
      </c>
      <c r="Q33" s="33">
        <f>Ocupacao_Calendario!M33*D33*31</f>
        <v>2946.24</v>
      </c>
      <c r="R33" s="33">
        <f t="shared" si="2"/>
        <v>31330.464</v>
      </c>
      <c r="S33" s="33">
        <f>IFS(E33=2,vacation_home_main_costs!$M$2,E33=3,vacation_home_main_costs!$M$3,E33=4,vacation_home_main_costs!$M$4,E33=5,vacation_home_main_costs!$M$5,E33=6,vacation_home_main_costs!$M$6)</f>
        <v>40660</v>
      </c>
      <c r="T33" s="33">
        <f t="shared" si="7"/>
        <v>-9329.536</v>
      </c>
      <c r="U33" s="41" t="str">
        <f t="shared" si="4"/>
        <v>Prejuizo</v>
      </c>
    </row>
    <row r="34" ht="12.75" customHeight="1">
      <c r="A34" s="8">
        <v>1.3583937E7</v>
      </c>
      <c r="B34" s="30" t="s">
        <v>78</v>
      </c>
      <c r="C34" s="11">
        <v>149.0</v>
      </c>
      <c r="D34" s="11">
        <f t="shared" si="1"/>
        <v>119.2</v>
      </c>
      <c r="E34" s="24">
        <v>4.0</v>
      </c>
      <c r="F34" s="33">
        <f>Ocupacao_Calendario!B34*D34*31</f>
        <v>2438.832</v>
      </c>
      <c r="G34" s="33">
        <f>Ocupacao_Calendario!C34*D34*28</f>
        <v>3003.84</v>
      </c>
      <c r="H34" s="33">
        <f>Ocupacao_Calendario!D34*D34*31</f>
        <v>2291.024</v>
      </c>
      <c r="I34" s="33">
        <f>Ocupacao_Calendario!E34*D34*30</f>
        <v>2789.28</v>
      </c>
      <c r="J34" s="33">
        <f>Ocupacao_Calendario!F34*D34*31</f>
        <v>2069.312</v>
      </c>
      <c r="K34" s="33">
        <f>Ocupacao_Calendario!G34*D34*30</f>
        <v>3468.72</v>
      </c>
      <c r="L34" s="33">
        <f>Ocupacao_Calendario!H34*D34*31</f>
        <v>3436.536</v>
      </c>
      <c r="M34" s="33">
        <f>Ocupacao_Calendario!I34*D34*31</f>
        <v>3510.44</v>
      </c>
      <c r="N34" s="33">
        <f>Ocupacao_Calendario!J34*D34*30</f>
        <v>3432.96</v>
      </c>
      <c r="O34" s="33">
        <f>Ocupacao_Calendario!K34*D34*31</f>
        <v>2734.448</v>
      </c>
      <c r="P34" s="33">
        <f>Ocupacao_Calendario!L34*D34*31</f>
        <v>3030.064</v>
      </c>
      <c r="Q34" s="33">
        <f>Ocupacao_Calendario!M34*D34*31</f>
        <v>2734.448</v>
      </c>
      <c r="R34" s="33">
        <f t="shared" si="2"/>
        <v>34939.904</v>
      </c>
      <c r="S34" s="33">
        <f>IFS(E34=2,vacation_home_main_costs!$M$2,E34=3,vacation_home_main_costs!$M$3,E34=4,vacation_home_main_costs!$M$4,E34=5,vacation_home_main_costs!$M$5,E34=6,vacation_home_main_costs!$M$6)</f>
        <v>40660</v>
      </c>
      <c r="T34" s="33">
        <f t="shared" si="7"/>
        <v>-5720.096</v>
      </c>
      <c r="U34" s="41" t="str">
        <f t="shared" si="4"/>
        <v>Prejuizo</v>
      </c>
    </row>
    <row r="35" ht="12.75" customHeight="1">
      <c r="A35" s="8">
        <v>1.3597847E7</v>
      </c>
      <c r="B35" s="30" t="s">
        <v>79</v>
      </c>
      <c r="C35" s="11">
        <v>169.0</v>
      </c>
      <c r="D35" s="11">
        <f t="shared" si="1"/>
        <v>135.2</v>
      </c>
      <c r="E35" s="24">
        <v>4.0</v>
      </c>
      <c r="F35" s="33">
        <f>Ocupacao_Calendario!B35*D35*31</f>
        <v>3897.816</v>
      </c>
      <c r="G35" s="33">
        <f>Ocupacao_Calendario!C35*D35*28</f>
        <v>3634.176</v>
      </c>
      <c r="H35" s="33">
        <f>Ocupacao_Calendario!D35*D35*31</f>
        <v>2388.984</v>
      </c>
      <c r="I35" s="33">
        <f>Ocupacao_Calendario!E35*D35*30</f>
        <v>3447.6</v>
      </c>
      <c r="J35" s="33">
        <f>Ocupacao_Calendario!F35*D35*31</f>
        <v>1634.568</v>
      </c>
      <c r="K35" s="33">
        <f>Ocupacao_Calendario!G35*D35*30</f>
        <v>3690.96</v>
      </c>
      <c r="L35" s="33">
        <f>Ocupacao_Calendario!H35*D35*31</f>
        <v>4065.464</v>
      </c>
      <c r="M35" s="33">
        <f>Ocupacao_Calendario!I35*D35*31</f>
        <v>3352.96</v>
      </c>
      <c r="N35" s="33">
        <f>Ocupacao_Calendario!J35*D35*30</f>
        <v>3163.68</v>
      </c>
      <c r="O35" s="33">
        <f>Ocupacao_Calendario!K35*D35*31</f>
        <v>3855.904</v>
      </c>
      <c r="P35" s="33">
        <f>Ocupacao_Calendario!L35*D35*31</f>
        <v>3227.224</v>
      </c>
      <c r="Q35" s="33">
        <f>Ocupacao_Calendario!M35*D35*31</f>
        <v>3269.136</v>
      </c>
      <c r="R35" s="33">
        <f t="shared" si="2"/>
        <v>39628.472</v>
      </c>
      <c r="S35" s="33">
        <f>IFS(E35=2,vacation_home_main_costs!$M$2,E35=3,vacation_home_main_costs!$M$3,E35=4,vacation_home_main_costs!$M$4,E35=5,vacation_home_main_costs!$M$5,E35=6,vacation_home_main_costs!$M$6)</f>
        <v>40660</v>
      </c>
      <c r="T35" s="33">
        <f t="shared" si="7"/>
        <v>-1031.528</v>
      </c>
      <c r="U35" s="41" t="str">
        <f t="shared" si="4"/>
        <v>Prejuizo</v>
      </c>
    </row>
    <row r="36" ht="12.75" customHeight="1">
      <c r="A36" s="8">
        <v>1.5542607E7</v>
      </c>
      <c r="B36" s="30" t="s">
        <v>80</v>
      </c>
      <c r="C36" s="11">
        <v>150.0</v>
      </c>
      <c r="D36" s="11">
        <f t="shared" si="1"/>
        <v>120</v>
      </c>
      <c r="E36" s="24">
        <v>4.0</v>
      </c>
      <c r="F36" s="33">
        <f>Ocupacao_Calendario!B36*D36*31</f>
        <v>3682.8</v>
      </c>
      <c r="G36" s="33">
        <f>Ocupacao_Calendario!C36*D36*28</f>
        <v>2990.4</v>
      </c>
      <c r="H36" s="33">
        <f>Ocupacao_Calendario!D36*D36*31</f>
        <v>3050.4</v>
      </c>
      <c r="I36" s="33">
        <f>Ocupacao_Calendario!E36*D36*30</f>
        <v>2700</v>
      </c>
      <c r="J36" s="33">
        <f>Ocupacao_Calendario!F36*D36*31</f>
        <v>3050.4</v>
      </c>
      <c r="K36" s="33">
        <f>Ocupacao_Calendario!G36*D36*30</f>
        <v>3564</v>
      </c>
      <c r="L36" s="33">
        <f>Ocupacao_Calendario!H36*D36*31</f>
        <v>2827.2</v>
      </c>
      <c r="M36" s="33">
        <f>Ocupacao_Calendario!I36*D36*31</f>
        <v>3645.6</v>
      </c>
      <c r="N36" s="33">
        <f>Ocupacao_Calendario!J36*D36*30</f>
        <v>2844</v>
      </c>
      <c r="O36" s="33">
        <f>Ocupacao_Calendario!K36*D36*31</f>
        <v>3348</v>
      </c>
      <c r="P36" s="33">
        <f>Ocupacao_Calendario!L36*D36*31</f>
        <v>3124.8</v>
      </c>
      <c r="Q36" s="33">
        <f>Ocupacao_Calendario!M36*D36*31</f>
        <v>3422.4</v>
      </c>
      <c r="R36" s="33">
        <f t="shared" si="2"/>
        <v>38250</v>
      </c>
      <c r="S36" s="33">
        <f>IFS(E36=2,vacation_home_main_costs!$M$2,E36=3,vacation_home_main_costs!$M$3,E36=4,vacation_home_main_costs!$M$4,E36=5,vacation_home_main_costs!$M$5,E36=6,vacation_home_main_costs!$M$6)</f>
        <v>40660</v>
      </c>
      <c r="T36" s="33">
        <f t="shared" si="7"/>
        <v>-2410</v>
      </c>
      <c r="U36" s="41" t="str">
        <f t="shared" si="4"/>
        <v>Prejuizo</v>
      </c>
    </row>
    <row r="37" ht="12.75" customHeight="1">
      <c r="A37" s="8">
        <v>1.6241453E7</v>
      </c>
      <c r="B37" s="30" t="s">
        <v>81</v>
      </c>
      <c r="C37" s="11">
        <v>135.0</v>
      </c>
      <c r="D37" s="11">
        <f t="shared" si="1"/>
        <v>108</v>
      </c>
      <c r="E37" s="24">
        <v>4.0</v>
      </c>
      <c r="F37" s="33">
        <f>Ocupacao_Calendario!B37*D37*31</f>
        <v>2343.6</v>
      </c>
      <c r="G37" s="33">
        <f>Ocupacao_Calendario!C37*D37*28</f>
        <v>2147.04</v>
      </c>
      <c r="H37" s="33">
        <f>Ocupacao_Calendario!D37*D37*31</f>
        <v>1841.4</v>
      </c>
      <c r="I37" s="33">
        <f>Ocupacao_Calendario!E37*D37*30</f>
        <v>2235.6</v>
      </c>
      <c r="J37" s="33">
        <f>Ocupacao_Calendario!F37*D37*31</f>
        <v>1740.96</v>
      </c>
      <c r="K37" s="33">
        <f>Ocupacao_Calendario!G37*D37*30</f>
        <v>2883.6</v>
      </c>
      <c r="L37" s="33">
        <f>Ocupacao_Calendario!H37*D37*31</f>
        <v>2711.88</v>
      </c>
      <c r="M37" s="33">
        <f>Ocupacao_Calendario!I37*D37*31</f>
        <v>2946.24</v>
      </c>
      <c r="N37" s="33">
        <f>Ocupacao_Calendario!J37*D37*30</f>
        <v>3078</v>
      </c>
      <c r="O37" s="33">
        <f>Ocupacao_Calendario!K37*D37*31</f>
        <v>2444.04</v>
      </c>
      <c r="P37" s="33">
        <f>Ocupacao_Calendario!L37*D37*31</f>
        <v>2377.08</v>
      </c>
      <c r="Q37" s="33">
        <f>Ocupacao_Calendario!M37*D37*31</f>
        <v>2611.44</v>
      </c>
      <c r="R37" s="33">
        <f t="shared" si="2"/>
        <v>29360.88</v>
      </c>
      <c r="S37" s="33">
        <f>IFS(E37=2,vacation_home_main_costs!$M$2,E37=3,vacation_home_main_costs!$M$3,E37=4,vacation_home_main_costs!$M$4,E37=5,vacation_home_main_costs!$M$5,E37=6,vacation_home_main_costs!$M$6)</f>
        <v>40660</v>
      </c>
      <c r="T37" s="33">
        <f t="shared" si="7"/>
        <v>-11299.12</v>
      </c>
      <c r="U37" s="41" t="str">
        <f t="shared" si="4"/>
        <v>Prejuizo</v>
      </c>
    </row>
    <row r="38" ht="12.75" customHeight="1">
      <c r="A38" s="8">
        <v>1.9313035E7</v>
      </c>
      <c r="B38" s="30" t="s">
        <v>82</v>
      </c>
      <c r="C38" s="11">
        <v>99.0</v>
      </c>
      <c r="D38" s="11">
        <f t="shared" si="1"/>
        <v>79.2</v>
      </c>
      <c r="E38" s="24">
        <v>4.0</v>
      </c>
      <c r="F38" s="33">
        <f>Ocupacao_Calendario!B38*D38*31</f>
        <v>2209.68</v>
      </c>
      <c r="G38" s="33">
        <f>Ocupacao_Calendario!C38*D38*28</f>
        <v>1774.08</v>
      </c>
      <c r="H38" s="33">
        <f>Ocupacao_Calendario!D38*D38*31</f>
        <v>2136.024</v>
      </c>
      <c r="I38" s="33">
        <f>Ocupacao_Calendario!E38*D38*30</f>
        <v>1900.8</v>
      </c>
      <c r="J38" s="33">
        <f>Ocupacao_Calendario!F38*D38*31</f>
        <v>1644.984</v>
      </c>
      <c r="K38" s="33">
        <f>Ocupacao_Calendario!G38*D38*30</f>
        <v>2043.36</v>
      </c>
      <c r="L38" s="33">
        <f>Ocupacao_Calendario!H38*D38*31</f>
        <v>2234.232</v>
      </c>
      <c r="M38" s="33">
        <f>Ocupacao_Calendario!I38*D38*31</f>
        <v>2209.68</v>
      </c>
      <c r="N38" s="33">
        <f>Ocupacao_Calendario!J38*D38*30</f>
        <v>2067.12</v>
      </c>
      <c r="O38" s="33">
        <f>Ocupacao_Calendario!K38*D38*31</f>
        <v>1816.848</v>
      </c>
      <c r="P38" s="33">
        <f>Ocupacao_Calendario!L38*D38*31</f>
        <v>2136.024</v>
      </c>
      <c r="Q38" s="33">
        <f>Ocupacao_Calendario!M38*D38*31</f>
        <v>1669.536</v>
      </c>
      <c r="R38" s="33">
        <f t="shared" si="2"/>
        <v>23842.368</v>
      </c>
      <c r="S38" s="33">
        <f>IFS(E38=2,vacation_home_main_costs!$M$2,E38=3,vacation_home_main_costs!$M$3,E38=4,vacation_home_main_costs!$M$4,E38=5,vacation_home_main_costs!$M$5,E38=6,vacation_home_main_costs!$M$6)</f>
        <v>40660</v>
      </c>
      <c r="T38" s="33">
        <f t="shared" si="7"/>
        <v>-16817.632</v>
      </c>
      <c r="U38" s="41" t="str">
        <f t="shared" si="4"/>
        <v>Prejuizo</v>
      </c>
    </row>
    <row r="39" ht="12.75" customHeight="1">
      <c r="A39" s="8">
        <v>1.9829852E7</v>
      </c>
      <c r="B39" s="30" t="s">
        <v>83</v>
      </c>
      <c r="C39" s="11">
        <v>149.0</v>
      </c>
      <c r="D39" s="11">
        <f t="shared" si="1"/>
        <v>119.2</v>
      </c>
      <c r="E39" s="24">
        <v>4.0</v>
      </c>
      <c r="F39" s="33">
        <f>Ocupacao_Calendario!B39*D39*31</f>
        <v>2882.256</v>
      </c>
      <c r="G39" s="33">
        <f>Ocupacao_Calendario!C39*D39*28</f>
        <v>3270.848</v>
      </c>
      <c r="H39" s="33">
        <f>Ocupacao_Calendario!D39*D39*31</f>
        <v>2438.832</v>
      </c>
      <c r="I39" s="33">
        <f>Ocupacao_Calendario!E39*D39*30</f>
        <v>2038.32</v>
      </c>
      <c r="J39" s="33">
        <f>Ocupacao_Calendario!F39*D39*31</f>
        <v>3030.064</v>
      </c>
      <c r="K39" s="33">
        <f>Ocupacao_Calendario!G39*D39*30</f>
        <v>2789.28</v>
      </c>
      <c r="L39" s="33">
        <f>Ocupacao_Calendario!H39*D39*31</f>
        <v>3103.968</v>
      </c>
      <c r="M39" s="33">
        <f>Ocupacao_Calendario!I39*D39*31</f>
        <v>3288.728</v>
      </c>
      <c r="N39" s="33">
        <f>Ocupacao_Calendario!J39*D39*30</f>
        <v>2789.28</v>
      </c>
      <c r="O39" s="33">
        <f>Ocupacao_Calendario!K39*D39*31</f>
        <v>2660.544</v>
      </c>
      <c r="P39" s="33">
        <f>Ocupacao_Calendario!L39*D39*31</f>
        <v>3030.064</v>
      </c>
      <c r="Q39" s="33">
        <f>Ocupacao_Calendario!M39*D39*31</f>
        <v>2919.208</v>
      </c>
      <c r="R39" s="33">
        <f t="shared" si="2"/>
        <v>34241.392</v>
      </c>
      <c r="S39" s="33">
        <f>IFS(E39=2,vacation_home_main_costs!$M$2,E39=3,vacation_home_main_costs!$M$3,E39=4,vacation_home_main_costs!$M$4,E39=5,vacation_home_main_costs!$M$5,E39=6,vacation_home_main_costs!$M$6)</f>
        <v>40660</v>
      </c>
      <c r="T39" s="33">
        <f t="shared" si="7"/>
        <v>-6418.608</v>
      </c>
      <c r="U39" s="41" t="str">
        <f t="shared" si="4"/>
        <v>Prejuizo</v>
      </c>
    </row>
    <row r="40" ht="12.75" customHeight="1">
      <c r="A40" s="8">
        <v>2.1596377E7</v>
      </c>
      <c r="B40" s="30" t="s">
        <v>84</v>
      </c>
      <c r="C40" s="11">
        <v>139.0</v>
      </c>
      <c r="D40" s="11">
        <f t="shared" si="1"/>
        <v>111.2</v>
      </c>
      <c r="E40" s="24">
        <v>4.0</v>
      </c>
      <c r="F40" s="33">
        <f>Ocupacao_Calendario!B40*D40*31</f>
        <v>2413.04</v>
      </c>
      <c r="G40" s="33">
        <f>Ocupacao_Calendario!C40*D40*28</f>
        <v>3113.6</v>
      </c>
      <c r="H40" s="33">
        <f>Ocupacao_Calendario!D40*D40*31</f>
        <v>2585.4</v>
      </c>
      <c r="I40" s="33">
        <f>Ocupacao_Calendario!E40*D40*30</f>
        <v>1567.92</v>
      </c>
      <c r="J40" s="33">
        <f>Ocupacao_Calendario!F40*D40*31</f>
        <v>1861.488</v>
      </c>
      <c r="K40" s="33">
        <f>Ocupacao_Calendario!G40*D40*30</f>
        <v>2535.36</v>
      </c>
      <c r="L40" s="33">
        <f>Ocupacao_Calendario!H40*D40*31</f>
        <v>2999.064</v>
      </c>
      <c r="M40" s="33">
        <f>Ocupacao_Calendario!I40*D40*31</f>
        <v>2792.232</v>
      </c>
      <c r="N40" s="33">
        <f>Ocupacao_Calendario!J40*D40*30</f>
        <v>2535.36</v>
      </c>
      <c r="O40" s="33">
        <f>Ocupacao_Calendario!K40*D40*31</f>
        <v>2861.176</v>
      </c>
      <c r="P40" s="33">
        <f>Ocupacao_Calendario!L40*D40*31</f>
        <v>2688.816</v>
      </c>
      <c r="Q40" s="33">
        <f>Ocupacao_Calendario!M40*D40*31</f>
        <v>2447.512</v>
      </c>
      <c r="R40" s="33">
        <f t="shared" si="2"/>
        <v>30400.968</v>
      </c>
      <c r="S40" s="33">
        <f>IFS(E40=2,vacation_home_main_costs!$M$2,E40=3,vacation_home_main_costs!$M$3,E40=4,vacation_home_main_costs!$M$4,E40=5,vacation_home_main_costs!$M$5,E40=6,vacation_home_main_costs!$M$6)</f>
        <v>40660</v>
      </c>
      <c r="T40" s="33">
        <f t="shared" si="7"/>
        <v>-10259.032</v>
      </c>
      <c r="U40" s="41" t="str">
        <f t="shared" si="4"/>
        <v>Prejuizo</v>
      </c>
    </row>
    <row r="41" ht="12.75" customHeight="1">
      <c r="A41" s="8">
        <v>2.1697647E7</v>
      </c>
      <c r="B41" s="30" t="s">
        <v>85</v>
      </c>
      <c r="C41" s="11">
        <v>149.0</v>
      </c>
      <c r="D41" s="11">
        <f t="shared" si="1"/>
        <v>119.2</v>
      </c>
      <c r="E41" s="24">
        <v>4.0</v>
      </c>
      <c r="F41" s="33">
        <f>Ocupacao_Calendario!B41*D41*31</f>
        <v>2660.544</v>
      </c>
      <c r="G41" s="33">
        <f>Ocupacao_Calendario!C41*D41*28</f>
        <v>2970.464</v>
      </c>
      <c r="H41" s="33">
        <f>Ocupacao_Calendario!D41*D41*31</f>
        <v>2291.024</v>
      </c>
      <c r="I41" s="33">
        <f>Ocupacao_Calendario!E41*D41*30</f>
        <v>1859.52</v>
      </c>
      <c r="J41" s="33">
        <f>Ocupacao_Calendario!F41*D41*31</f>
        <v>1958.456</v>
      </c>
      <c r="K41" s="33">
        <f>Ocupacao_Calendario!G41*D41*30</f>
        <v>3504.48</v>
      </c>
      <c r="L41" s="33">
        <f>Ocupacao_Calendario!H41*D41*31</f>
        <v>3695.2</v>
      </c>
      <c r="M41" s="33">
        <f>Ocupacao_Calendario!I41*D41*31</f>
        <v>2771.4</v>
      </c>
      <c r="N41" s="33">
        <f>Ocupacao_Calendario!J41*D41*30</f>
        <v>3254.16</v>
      </c>
      <c r="O41" s="33">
        <f>Ocupacao_Calendario!K41*D41*31</f>
        <v>3362.632</v>
      </c>
      <c r="P41" s="33">
        <f>Ocupacao_Calendario!L41*D41*31</f>
        <v>3140.92</v>
      </c>
      <c r="Q41" s="33">
        <f>Ocupacao_Calendario!M41*D41*31</f>
        <v>3584.344</v>
      </c>
      <c r="R41" s="33">
        <f t="shared" si="2"/>
        <v>35053.144</v>
      </c>
      <c r="S41" s="33">
        <f>IFS(E41=2,vacation_home_main_costs!$M$2,E41=3,vacation_home_main_costs!$M$3,E41=4,vacation_home_main_costs!$M$4,E41=5,vacation_home_main_costs!$M$5,E41=6,vacation_home_main_costs!$M$6)</f>
        <v>40660</v>
      </c>
      <c r="T41" s="33">
        <f t="shared" si="7"/>
        <v>-5606.856</v>
      </c>
      <c r="U41" s="41" t="str">
        <f t="shared" si="4"/>
        <v>Prejuizo</v>
      </c>
    </row>
    <row r="42" ht="12.75" customHeight="1">
      <c r="A42" s="8">
        <v>2.2379401E7</v>
      </c>
      <c r="B42" s="30" t="s">
        <v>86</v>
      </c>
      <c r="C42" s="11">
        <v>159.0</v>
      </c>
      <c r="D42" s="11">
        <f t="shared" si="1"/>
        <v>127.2</v>
      </c>
      <c r="E42" s="24">
        <v>4.0</v>
      </c>
      <c r="F42" s="33">
        <f>Ocupacao_Calendario!B42*D42*31</f>
        <v>2720.808</v>
      </c>
      <c r="G42" s="33">
        <f>Ocupacao_Calendario!C42*D42*28</f>
        <v>2884.896</v>
      </c>
      <c r="H42" s="33">
        <f>Ocupacao_Calendario!D42*D42*31</f>
        <v>1813.872</v>
      </c>
      <c r="I42" s="33">
        <f>Ocupacao_Calendario!E42*D42*30</f>
        <v>1946.16</v>
      </c>
      <c r="J42" s="33">
        <f>Ocupacao_Calendario!F42*D42*31</f>
        <v>2799.672</v>
      </c>
      <c r="K42" s="33">
        <f>Ocupacao_Calendario!G42*D42*30</f>
        <v>2709.36</v>
      </c>
      <c r="L42" s="33">
        <f>Ocupacao_Calendario!H42*D42*31</f>
        <v>3036.264</v>
      </c>
      <c r="M42" s="33">
        <f>Ocupacao_Calendario!I42*D42*31</f>
        <v>2996.832</v>
      </c>
      <c r="N42" s="33">
        <f>Ocupacao_Calendario!J42*D42*30</f>
        <v>3434.4</v>
      </c>
      <c r="O42" s="33">
        <f>Ocupacao_Calendario!K42*D42*31</f>
        <v>3272.856</v>
      </c>
      <c r="P42" s="33">
        <f>Ocupacao_Calendario!L42*D42*31</f>
        <v>3193.992</v>
      </c>
      <c r="Q42" s="33">
        <f>Ocupacao_Calendario!M42*D42*31</f>
        <v>3272.856</v>
      </c>
      <c r="R42" s="33">
        <f t="shared" si="2"/>
        <v>34081.968</v>
      </c>
      <c r="S42" s="33">
        <f>IFS(E42=2,vacation_home_main_costs!$M$2,E42=3,vacation_home_main_costs!$M$3,E42=4,vacation_home_main_costs!$M$4,E42=5,vacation_home_main_costs!$M$5,E42=6,vacation_home_main_costs!$M$6)</f>
        <v>40660</v>
      </c>
      <c r="T42" s="33">
        <f t="shared" si="7"/>
        <v>-6578.032</v>
      </c>
      <c r="U42" s="41" t="str">
        <f t="shared" si="4"/>
        <v>Prejuizo</v>
      </c>
    </row>
    <row r="43" ht="12.75" customHeight="1">
      <c r="A43" s="8">
        <v>2755158.0</v>
      </c>
      <c r="B43" s="30" t="s">
        <v>87</v>
      </c>
      <c r="C43" s="11">
        <v>135.0</v>
      </c>
      <c r="D43" s="11">
        <f t="shared" si="1"/>
        <v>108</v>
      </c>
      <c r="E43" s="24">
        <v>4.0</v>
      </c>
      <c r="F43" s="33">
        <f>Ocupacao_Calendario!B43*D43*31</f>
        <v>2343.6</v>
      </c>
      <c r="G43" s="33">
        <f>Ocupacao_Calendario!C43*D43*28</f>
        <v>2721.6</v>
      </c>
      <c r="H43" s="33">
        <f>Ocupacao_Calendario!D43*D43*31</f>
        <v>2477.52</v>
      </c>
      <c r="I43" s="33">
        <f>Ocupacao_Calendario!E43*D43*30</f>
        <v>1911.6</v>
      </c>
      <c r="J43" s="33">
        <f>Ocupacao_Calendario!F43*D43*31</f>
        <v>2377.08</v>
      </c>
      <c r="K43" s="33">
        <f>Ocupacao_Calendario!G43*D43*30</f>
        <v>2170.8</v>
      </c>
      <c r="L43" s="33">
        <f>Ocupacao_Calendario!H43*D43*31</f>
        <v>3013.2</v>
      </c>
      <c r="M43" s="33">
        <f>Ocupacao_Calendario!I43*D43*31</f>
        <v>2410.56</v>
      </c>
      <c r="N43" s="33">
        <f>Ocupacao_Calendario!J43*D43*30</f>
        <v>2624.4</v>
      </c>
      <c r="O43" s="33">
        <f>Ocupacao_Calendario!K43*D43*31</f>
        <v>2377.08</v>
      </c>
      <c r="P43" s="33">
        <f>Ocupacao_Calendario!L43*D43*31</f>
        <v>2946.24</v>
      </c>
      <c r="Q43" s="33">
        <f>Ocupacao_Calendario!M43*D43*31</f>
        <v>2477.52</v>
      </c>
      <c r="R43" s="33">
        <f t="shared" si="2"/>
        <v>29851.2</v>
      </c>
      <c r="S43" s="33">
        <f>IFS(E43=2,vacation_home_main_costs!$M$2,E43=3,vacation_home_main_costs!$M$3,E43=4,vacation_home_main_costs!$M$4,E43=5,vacation_home_main_costs!$M$5,E43=6,vacation_home_main_costs!$M$6)</f>
        <v>40660</v>
      </c>
      <c r="T43" s="33">
        <f t="shared" si="7"/>
        <v>-10808.8</v>
      </c>
      <c r="U43" s="41" t="str">
        <f t="shared" si="4"/>
        <v>Prejuizo</v>
      </c>
    </row>
    <row r="44" ht="12.75" customHeight="1">
      <c r="A44" s="8">
        <v>8596601.0</v>
      </c>
      <c r="B44" s="30" t="s">
        <v>88</v>
      </c>
      <c r="C44" s="11">
        <v>139.0</v>
      </c>
      <c r="D44" s="11">
        <f t="shared" si="1"/>
        <v>111.2</v>
      </c>
      <c r="E44" s="24">
        <v>4.0</v>
      </c>
      <c r="F44" s="33">
        <f>Ocupacao_Calendario!B44*D44*31</f>
        <v>2895.648</v>
      </c>
      <c r="G44" s="33">
        <f>Ocupacao_Calendario!C44*D44*28</f>
        <v>2397.472</v>
      </c>
      <c r="H44" s="33">
        <f>Ocupacao_Calendario!D44*D44*31</f>
        <v>2550.928</v>
      </c>
      <c r="I44" s="33">
        <f>Ocupacao_Calendario!E44*D44*30</f>
        <v>2468.64</v>
      </c>
      <c r="J44" s="33">
        <f>Ocupacao_Calendario!F44*D44*31</f>
        <v>1827.016</v>
      </c>
      <c r="K44" s="33">
        <f>Ocupacao_Calendario!G44*D44*30</f>
        <v>2368.56</v>
      </c>
      <c r="L44" s="33">
        <f>Ocupacao_Calendario!H44*D44*31</f>
        <v>2964.592</v>
      </c>
      <c r="M44" s="33">
        <f>Ocupacao_Calendario!I44*D44*31</f>
        <v>3171.424</v>
      </c>
      <c r="N44" s="33">
        <f>Ocupacao_Calendario!J44*D44*30</f>
        <v>2702.16</v>
      </c>
      <c r="O44" s="33">
        <f>Ocupacao_Calendario!K44*D44*31</f>
        <v>2619.872</v>
      </c>
      <c r="P44" s="33">
        <f>Ocupacao_Calendario!L44*D44*31</f>
        <v>2585.4</v>
      </c>
      <c r="Q44" s="33">
        <f>Ocupacao_Calendario!M44*D44*31</f>
        <v>3274.84</v>
      </c>
      <c r="R44" s="33">
        <f t="shared" si="2"/>
        <v>31826.552</v>
      </c>
      <c r="S44" s="33">
        <f>IFS(E44=2,vacation_home_main_costs!$M$2,E44=3,vacation_home_main_costs!$M$3,E44=4,vacation_home_main_costs!$M$4,E44=5,vacation_home_main_costs!$M$5,E44=6,vacation_home_main_costs!$M$6)</f>
        <v>40660</v>
      </c>
      <c r="T44" s="33">
        <f t="shared" si="7"/>
        <v>-8833.448</v>
      </c>
      <c r="U44" s="41" t="str">
        <f t="shared" si="4"/>
        <v>Prejuizo</v>
      </c>
    </row>
    <row r="45" ht="12.75" customHeight="1">
      <c r="A45" s="8">
        <v>9973200.0</v>
      </c>
      <c r="B45" s="30" t="s">
        <v>89</v>
      </c>
      <c r="C45" s="11">
        <v>185.0</v>
      </c>
      <c r="D45" s="11">
        <f t="shared" si="1"/>
        <v>148</v>
      </c>
      <c r="E45" s="24">
        <v>4.0</v>
      </c>
      <c r="F45" s="33">
        <f>Ocupacao_Calendario!B45*D45*31</f>
        <v>3853.92</v>
      </c>
      <c r="G45" s="33">
        <f>Ocupacao_Calendario!C45*D45*28</f>
        <v>3273.76</v>
      </c>
      <c r="H45" s="33">
        <f>Ocupacao_Calendario!D45*D45*31</f>
        <v>2018.72</v>
      </c>
      <c r="I45" s="33">
        <f>Ocupacao_Calendario!E45*D45*30</f>
        <v>3685.2</v>
      </c>
      <c r="J45" s="33">
        <f>Ocupacao_Calendario!F45*D45*31</f>
        <v>3441</v>
      </c>
      <c r="K45" s="33">
        <f>Ocupacao_Calendario!G45*D45*30</f>
        <v>2886</v>
      </c>
      <c r="L45" s="33">
        <f>Ocupacao_Calendario!H45*D45*31</f>
        <v>4220.96</v>
      </c>
      <c r="M45" s="33">
        <f>Ocupacao_Calendario!I45*D45*31</f>
        <v>4312.72</v>
      </c>
      <c r="N45" s="33">
        <f>Ocupacao_Calendario!J45*D45*30</f>
        <v>4262.4</v>
      </c>
      <c r="O45" s="33">
        <f>Ocupacao_Calendario!K45*D45*31</f>
        <v>3578.64</v>
      </c>
      <c r="P45" s="33">
        <f>Ocupacao_Calendario!L45*D45*31</f>
        <v>3303.36</v>
      </c>
      <c r="Q45" s="33">
        <f>Ocupacao_Calendario!M45*D45*31</f>
        <v>3532.76</v>
      </c>
      <c r="R45" s="33">
        <f t="shared" si="2"/>
        <v>42369.44</v>
      </c>
      <c r="S45" s="33">
        <f>IFS(E45=2,vacation_home_main_costs!$M$2,E45=3,vacation_home_main_costs!$M$3,E45=4,vacation_home_main_costs!$M$4,E45=5,vacation_home_main_costs!$M$5,E45=6,vacation_home_main_costs!$M$6)</f>
        <v>40660</v>
      </c>
      <c r="T45" s="33">
        <f t="shared" si="7"/>
        <v>1709.44</v>
      </c>
      <c r="U45" s="41" t="str">
        <f t="shared" si="4"/>
        <v>Lucro</v>
      </c>
    </row>
    <row r="46" ht="12.75" customHeight="1">
      <c r="A46" s="8">
        <v>1.8776892E7</v>
      </c>
      <c r="B46" s="30" t="s">
        <v>90</v>
      </c>
      <c r="C46" s="11">
        <v>150.0</v>
      </c>
      <c r="D46" s="11">
        <f t="shared" si="1"/>
        <v>120</v>
      </c>
      <c r="E46" s="24">
        <v>4.0</v>
      </c>
      <c r="F46" s="33">
        <f>Ocupacao_Calendario!B46*D46*31</f>
        <v>3273.6</v>
      </c>
      <c r="G46" s="33">
        <f>Ocupacao_Calendario!C46*D46*28</f>
        <v>3158.4</v>
      </c>
      <c r="H46" s="33">
        <f>Ocupacao_Calendario!D46*D46*31</f>
        <v>2901.6</v>
      </c>
      <c r="I46" s="33">
        <f>Ocupacao_Calendario!E46*D46*30</f>
        <v>3096</v>
      </c>
      <c r="J46" s="33">
        <f>Ocupacao_Calendario!F46*D46*31</f>
        <v>2641.2</v>
      </c>
      <c r="K46" s="33">
        <f>Ocupacao_Calendario!G46*D46*30</f>
        <v>3312</v>
      </c>
      <c r="L46" s="33">
        <f>Ocupacao_Calendario!H46*D46*31</f>
        <v>3496.8</v>
      </c>
      <c r="M46" s="33">
        <f>Ocupacao_Calendario!I46*D46*31</f>
        <v>2976</v>
      </c>
      <c r="N46" s="33">
        <f>Ocupacao_Calendario!J46*D46*30</f>
        <v>2880</v>
      </c>
      <c r="O46" s="33">
        <f>Ocupacao_Calendario!K46*D46*31</f>
        <v>2678.4</v>
      </c>
      <c r="P46" s="33">
        <f>Ocupacao_Calendario!L46*D46*31</f>
        <v>3571.2</v>
      </c>
      <c r="Q46" s="33">
        <f>Ocupacao_Calendario!M46*D46*31</f>
        <v>2864.4</v>
      </c>
      <c r="R46" s="33">
        <f t="shared" si="2"/>
        <v>36849.6</v>
      </c>
      <c r="S46" s="33">
        <f>IFS(E46=2,vacation_home_main_costs!$M$2,E46=3,vacation_home_main_costs!$M$3,E46=4,vacation_home_main_costs!$M$4,E46=5,vacation_home_main_costs!$M$5,E46=6,vacation_home_main_costs!$M$6)</f>
        <v>40660</v>
      </c>
      <c r="T46" s="33">
        <f t="shared" si="7"/>
        <v>-3810.4</v>
      </c>
      <c r="U46" s="41" t="str">
        <f t="shared" si="4"/>
        <v>Prejuizo</v>
      </c>
    </row>
    <row r="47" ht="12.75" customHeight="1">
      <c r="A47" s="8">
        <v>5385993.0</v>
      </c>
      <c r="B47" s="30" t="s">
        <v>91</v>
      </c>
      <c r="C47" s="11">
        <v>116.0</v>
      </c>
      <c r="D47" s="11">
        <f t="shared" si="1"/>
        <v>92.8</v>
      </c>
      <c r="E47" s="24">
        <v>4.0</v>
      </c>
      <c r="F47" s="33">
        <f>Ocupacao_Calendario!B47*D47*31</f>
        <v>1956.224</v>
      </c>
      <c r="G47" s="33">
        <f>Ocupacao_Calendario!C47*D47*28</f>
        <v>2260.608</v>
      </c>
      <c r="H47" s="33">
        <f>Ocupacao_Calendario!D47*D47*31</f>
        <v>1639.776</v>
      </c>
      <c r="I47" s="33">
        <f>Ocupacao_Calendario!E47*D47*30</f>
        <v>1865.28</v>
      </c>
      <c r="J47" s="33">
        <f>Ocupacao_Calendario!F47*D47*31</f>
        <v>1208.256</v>
      </c>
      <c r="K47" s="33">
        <f>Ocupacao_Calendario!G47*D47*30</f>
        <v>2672.64</v>
      </c>
      <c r="L47" s="33">
        <f>Ocupacao_Calendario!H47*D47*31</f>
        <v>2387.744</v>
      </c>
      <c r="M47" s="33">
        <f>Ocupacao_Calendario!I47*D47*31</f>
        <v>2675.424</v>
      </c>
      <c r="N47" s="33">
        <f>Ocupacao_Calendario!J47*D47*30</f>
        <v>2756.16</v>
      </c>
      <c r="O47" s="33">
        <f>Ocupacao_Calendario!K47*D47*31</f>
        <v>2301.44</v>
      </c>
      <c r="P47" s="33">
        <f>Ocupacao_Calendario!L47*D47*31</f>
        <v>2128.832</v>
      </c>
      <c r="Q47" s="33">
        <f>Ocupacao_Calendario!M47*D47*31</f>
        <v>2646.656</v>
      </c>
      <c r="R47" s="33">
        <f t="shared" si="2"/>
        <v>26499.04</v>
      </c>
      <c r="S47" s="33">
        <f>IFS(E47=2,vacation_home_main_costs!$M$2,E47=3,vacation_home_main_costs!$M$3,E47=4,vacation_home_main_costs!$M$4,E47=5,vacation_home_main_costs!$M$5,E47=6,vacation_home_main_costs!$M$6)</f>
        <v>40660</v>
      </c>
      <c r="T47" s="33">
        <f t="shared" si="7"/>
        <v>-14160.96</v>
      </c>
      <c r="U47" s="41" t="str">
        <f t="shared" si="4"/>
        <v>Prejuizo</v>
      </c>
    </row>
    <row r="48" ht="12.75" customHeight="1">
      <c r="A48" s="8">
        <v>1.7492179E7</v>
      </c>
      <c r="B48" s="30" t="s">
        <v>92</v>
      </c>
      <c r="C48" s="11">
        <v>95.0</v>
      </c>
      <c r="D48" s="11">
        <f t="shared" si="1"/>
        <v>76</v>
      </c>
      <c r="E48" s="24">
        <v>4.0</v>
      </c>
      <c r="F48" s="33">
        <f>Ocupacao_Calendario!B48*D48*31</f>
        <v>1837.68</v>
      </c>
      <c r="G48" s="33">
        <f>Ocupacao_Calendario!C48*D48*28</f>
        <v>1574.72</v>
      </c>
      <c r="H48" s="33">
        <f>Ocupacao_Calendario!D48*D48*31</f>
        <v>1578.52</v>
      </c>
      <c r="I48" s="33">
        <f>Ocupacao_Calendario!E48*D48*30</f>
        <v>1504.8</v>
      </c>
      <c r="J48" s="33">
        <f>Ocupacao_Calendario!F48*D48*31</f>
        <v>1861.24</v>
      </c>
      <c r="K48" s="33">
        <f>Ocupacao_Calendario!G48*D48*30</f>
        <v>2211.6</v>
      </c>
      <c r="L48" s="33">
        <f>Ocupacao_Calendario!H48*D48*31</f>
        <v>2002.6</v>
      </c>
      <c r="M48" s="33">
        <f>Ocupacao_Calendario!I48*D48*31</f>
        <v>1743.44</v>
      </c>
      <c r="N48" s="33">
        <f>Ocupacao_Calendario!J48*D48*30</f>
        <v>2188.8</v>
      </c>
      <c r="O48" s="33">
        <f>Ocupacao_Calendario!K48*D48*31</f>
        <v>1955.48</v>
      </c>
      <c r="P48" s="33">
        <f>Ocupacao_Calendario!L48*D48*31</f>
        <v>1908.36</v>
      </c>
      <c r="Q48" s="33">
        <f>Ocupacao_Calendario!M48*D48*31</f>
        <v>1814.12</v>
      </c>
      <c r="R48" s="33">
        <f t="shared" si="2"/>
        <v>22181.36</v>
      </c>
      <c r="S48" s="33">
        <f>IFS(E48=2,vacation_home_main_costs!$M$2,E48=3,vacation_home_main_costs!$M$3,E48=4,vacation_home_main_costs!$M$4,E48=5,vacation_home_main_costs!$M$5,E48=6,vacation_home_main_costs!$M$6)</f>
        <v>40660</v>
      </c>
      <c r="T48" s="33">
        <f t="shared" si="7"/>
        <v>-18478.64</v>
      </c>
      <c r="U48" s="41" t="str">
        <f t="shared" si="4"/>
        <v>Prejuizo</v>
      </c>
    </row>
    <row r="49" ht="12.75" customHeight="1">
      <c r="A49" s="8">
        <v>1.9303828E7</v>
      </c>
      <c r="B49" s="30" t="s">
        <v>93</v>
      </c>
      <c r="C49" s="11">
        <v>149.0</v>
      </c>
      <c r="D49" s="11">
        <f t="shared" si="1"/>
        <v>119.2</v>
      </c>
      <c r="E49" s="24">
        <v>4.0</v>
      </c>
      <c r="F49" s="33">
        <f>Ocupacao_Calendario!B49*D49*31</f>
        <v>3214.824</v>
      </c>
      <c r="G49" s="33">
        <f>Ocupacao_Calendario!C49*D49*28</f>
        <v>2870.336</v>
      </c>
      <c r="H49" s="33">
        <f>Ocupacao_Calendario!D49*D49*31</f>
        <v>2623.592</v>
      </c>
      <c r="I49" s="33">
        <f>Ocupacao_Calendario!E49*D49*30</f>
        <v>2038.32</v>
      </c>
      <c r="J49" s="33">
        <f>Ocupacao_Calendario!F49*D49*31</f>
        <v>2475.784</v>
      </c>
      <c r="K49" s="33">
        <f>Ocupacao_Calendario!G49*D49*30</f>
        <v>3289.92</v>
      </c>
      <c r="L49" s="33">
        <f>Ocupacao_Calendario!H49*D49*31</f>
        <v>3584.344</v>
      </c>
      <c r="M49" s="33">
        <f>Ocupacao_Calendario!I49*D49*31</f>
        <v>3288.728</v>
      </c>
      <c r="N49" s="33">
        <f>Ocupacao_Calendario!J49*D49*30</f>
        <v>2682</v>
      </c>
      <c r="O49" s="33">
        <f>Ocupacao_Calendario!K49*D49*31</f>
        <v>3103.968</v>
      </c>
      <c r="P49" s="33">
        <f>Ocupacao_Calendario!L49*D49*31</f>
        <v>3251.776</v>
      </c>
      <c r="Q49" s="33">
        <f>Ocupacao_Calendario!M49*D49*31</f>
        <v>3325.68</v>
      </c>
      <c r="R49" s="33">
        <f t="shared" si="2"/>
        <v>35749.272</v>
      </c>
      <c r="S49" s="33">
        <f>IFS(E49=2,vacation_home_main_costs!$M$2,E49=3,vacation_home_main_costs!$M$3,E49=4,vacation_home_main_costs!$M$4,E49=5,vacation_home_main_costs!$M$5,E49=6,vacation_home_main_costs!$M$6)</f>
        <v>40660</v>
      </c>
      <c r="T49" s="33">
        <f t="shared" si="7"/>
        <v>-4910.728</v>
      </c>
      <c r="U49" s="41" t="str">
        <f t="shared" si="4"/>
        <v>Prejuizo</v>
      </c>
    </row>
    <row r="50" ht="12.75" customHeight="1">
      <c r="A50" s="8">
        <v>5394508.0</v>
      </c>
      <c r="B50" s="30" t="s">
        <v>94</v>
      </c>
      <c r="C50" s="11">
        <v>100.0</v>
      </c>
      <c r="D50" s="11">
        <f t="shared" si="1"/>
        <v>80</v>
      </c>
      <c r="E50" s="24">
        <v>4.0</v>
      </c>
      <c r="F50" s="33">
        <f>Ocupacao_Calendario!B50*D50*31</f>
        <v>1810.4</v>
      </c>
      <c r="G50" s="33">
        <f>Ocupacao_Calendario!C50*D50*28</f>
        <v>1680</v>
      </c>
      <c r="H50" s="33">
        <f>Ocupacao_Calendario!D50*D50*31</f>
        <v>1240</v>
      </c>
      <c r="I50" s="33">
        <f>Ocupacao_Calendario!E50*D50*30</f>
        <v>1728</v>
      </c>
      <c r="J50" s="33">
        <f>Ocupacao_Calendario!F50*D50*31</f>
        <v>1959.2</v>
      </c>
      <c r="K50" s="33">
        <f>Ocupacao_Calendario!G50*D50*30</f>
        <v>2136</v>
      </c>
      <c r="L50" s="33">
        <f>Ocupacao_Calendario!H50*D50*31</f>
        <v>2033.6</v>
      </c>
      <c r="M50" s="33">
        <f>Ocupacao_Calendario!I50*D50*31</f>
        <v>1810.4</v>
      </c>
      <c r="N50" s="33">
        <f>Ocupacao_Calendario!J50*D50*30</f>
        <v>2184</v>
      </c>
      <c r="O50" s="33">
        <f>Ocupacao_Calendario!K50*D50*31</f>
        <v>2281.6</v>
      </c>
      <c r="P50" s="33">
        <f>Ocupacao_Calendario!L50*D50*31</f>
        <v>1810.4</v>
      </c>
      <c r="Q50" s="33">
        <f>Ocupacao_Calendario!M50*D50*31</f>
        <v>2306.4</v>
      </c>
      <c r="R50" s="33">
        <f t="shared" si="2"/>
        <v>22980</v>
      </c>
      <c r="S50" s="33">
        <f>IFS(E50=2,vacation_home_main_costs!$M$2,E50=3,vacation_home_main_costs!$M$3,E50=4,vacation_home_main_costs!$M$4,E50=5,vacation_home_main_costs!$M$5,E50=6,vacation_home_main_costs!$M$6)</f>
        <v>40660</v>
      </c>
      <c r="T50" s="33">
        <f t="shared" si="7"/>
        <v>-17680</v>
      </c>
      <c r="U50" s="41" t="str">
        <f t="shared" si="4"/>
        <v>Prejuizo</v>
      </c>
    </row>
    <row r="51" ht="12.75" customHeight="1">
      <c r="A51" s="8">
        <v>9625698.0</v>
      </c>
      <c r="B51" s="30" t="s">
        <v>95</v>
      </c>
      <c r="C51" s="11">
        <v>115.0</v>
      </c>
      <c r="D51" s="11">
        <f t="shared" si="1"/>
        <v>92</v>
      </c>
      <c r="E51" s="24">
        <v>4.0</v>
      </c>
      <c r="F51" s="33">
        <f>Ocupacao_Calendario!B51*D51*31</f>
        <v>2338.64</v>
      </c>
      <c r="G51" s="33">
        <f>Ocupacao_Calendario!C51*D51*28</f>
        <v>2009.28</v>
      </c>
      <c r="H51" s="33">
        <f>Ocupacao_Calendario!D51*D51*31</f>
        <v>1426</v>
      </c>
      <c r="I51" s="33">
        <f>Ocupacao_Calendario!E51*D51*30</f>
        <v>2152.8</v>
      </c>
      <c r="J51" s="33">
        <f>Ocupacao_Calendario!F51*D51*31</f>
        <v>1910.84</v>
      </c>
      <c r="K51" s="33">
        <f>Ocupacao_Calendario!G51*D51*30</f>
        <v>1932</v>
      </c>
      <c r="L51" s="33">
        <f>Ocupacao_Calendario!H51*D51*31</f>
        <v>2737.92</v>
      </c>
      <c r="M51" s="33">
        <f>Ocupacao_Calendario!I51*D51*31</f>
        <v>2310.12</v>
      </c>
      <c r="N51" s="33">
        <f>Ocupacao_Calendario!J51*D51*30</f>
        <v>2290.8</v>
      </c>
      <c r="O51" s="33">
        <f>Ocupacao_Calendario!K51*D51*31</f>
        <v>2766.44</v>
      </c>
      <c r="P51" s="33">
        <f>Ocupacao_Calendario!L51*D51*31</f>
        <v>2823.48</v>
      </c>
      <c r="Q51" s="33">
        <f>Ocupacao_Calendario!M51*D51*31</f>
        <v>2566.8</v>
      </c>
      <c r="R51" s="33">
        <f t="shared" si="2"/>
        <v>27265.12</v>
      </c>
      <c r="S51" s="33">
        <f>IFS(E51=2,vacation_home_main_costs!$M$2,E51=3,vacation_home_main_costs!$M$3,E51=4,vacation_home_main_costs!$M$4,E51=5,vacation_home_main_costs!$M$5,E51=6,vacation_home_main_costs!$M$6)</f>
        <v>40660</v>
      </c>
      <c r="T51" s="33">
        <f t="shared" si="7"/>
        <v>-13394.88</v>
      </c>
      <c r="U51" s="41" t="str">
        <f t="shared" si="4"/>
        <v>Prejuizo</v>
      </c>
    </row>
    <row r="52" ht="12.75" customHeight="1">
      <c r="A52" s="8">
        <v>1.2112853E7</v>
      </c>
      <c r="B52" s="30" t="s">
        <v>96</v>
      </c>
      <c r="C52" s="11">
        <v>140.0</v>
      </c>
      <c r="D52" s="11">
        <f t="shared" si="1"/>
        <v>112</v>
      </c>
      <c r="E52" s="24">
        <v>5.0</v>
      </c>
      <c r="F52" s="33">
        <f>Ocupacao_Calendario!B52*D52*31</f>
        <v>3437.28</v>
      </c>
      <c r="G52" s="33">
        <f>Ocupacao_Calendario!C52*D52*28</f>
        <v>2979.2</v>
      </c>
      <c r="H52" s="33">
        <f>Ocupacao_Calendario!D52*D52*31</f>
        <v>2152.64</v>
      </c>
      <c r="I52" s="33">
        <f>Ocupacao_Calendario!E52*D52*30</f>
        <v>2721.6</v>
      </c>
      <c r="J52" s="33">
        <f>Ocupacao_Calendario!F52*D52*31</f>
        <v>1701.28</v>
      </c>
      <c r="K52" s="33">
        <f>Ocupacao_Calendario!G52*D52*30</f>
        <v>2184</v>
      </c>
      <c r="L52" s="33">
        <f>Ocupacao_Calendario!H52*D52*31</f>
        <v>3159.52</v>
      </c>
      <c r="M52" s="33">
        <f>Ocupacao_Calendario!I52*D52*31</f>
        <v>3090.08</v>
      </c>
      <c r="N52" s="33">
        <f>Ocupacao_Calendario!J52*D52*30</f>
        <v>3360</v>
      </c>
      <c r="O52" s="33">
        <f>Ocupacao_Calendario!K52*D52*31</f>
        <v>2951.2</v>
      </c>
      <c r="P52" s="33">
        <f>Ocupacao_Calendario!L52*D52*31</f>
        <v>3437.28</v>
      </c>
      <c r="Q52" s="33">
        <f>Ocupacao_Calendario!M52*D52*31</f>
        <v>2708.16</v>
      </c>
      <c r="R52" s="33">
        <f t="shared" si="2"/>
        <v>33882.24</v>
      </c>
      <c r="S52" s="33">
        <f>IFS(E52=2,vacation_home_main_costs!$M$2,E52=3,vacation_home_main_costs!$M$3,E52=4,vacation_home_main_costs!$M$4,E52=5,vacation_home_main_costs!$M$5,E52=6,vacation_home_main_costs!$M$6)</f>
        <v>45400</v>
      </c>
      <c r="T52" s="33">
        <f t="shared" si="7"/>
        <v>-11517.76</v>
      </c>
      <c r="U52" s="41" t="str">
        <f t="shared" si="4"/>
        <v>Prejuizo</v>
      </c>
    </row>
    <row r="53" ht="12.75" customHeight="1">
      <c r="A53" s="8">
        <v>1.382121E7</v>
      </c>
      <c r="B53" s="30" t="s">
        <v>97</v>
      </c>
      <c r="C53" s="11">
        <v>179.0</v>
      </c>
      <c r="D53" s="11">
        <f t="shared" si="1"/>
        <v>143.2</v>
      </c>
      <c r="E53" s="24">
        <v>5.0</v>
      </c>
      <c r="F53" s="33">
        <f>Ocupacao_Calendario!B53*D53*31</f>
        <v>4084.064</v>
      </c>
      <c r="G53" s="33">
        <f>Ocupacao_Calendario!C53*D53*28</f>
        <v>3448.256</v>
      </c>
      <c r="H53" s="33">
        <f>Ocupacao_Calendario!D53*D53*31</f>
        <v>2175.208</v>
      </c>
      <c r="I53" s="33">
        <f>Ocupacao_Calendario!E53*D53*30</f>
        <v>1933.2</v>
      </c>
      <c r="J53" s="33">
        <f>Ocupacao_Calendario!F53*D53*31</f>
        <v>3063.048</v>
      </c>
      <c r="K53" s="33">
        <f>Ocupacao_Calendario!G53*D53*30</f>
        <v>2878.32</v>
      </c>
      <c r="L53" s="33">
        <f>Ocupacao_Calendario!H53*D53*31</f>
        <v>3285.008</v>
      </c>
      <c r="M53" s="33">
        <f>Ocupacao_Calendario!I53*D53*31</f>
        <v>4039.672</v>
      </c>
      <c r="N53" s="33">
        <f>Ocupacao_Calendario!J53*D53*30</f>
        <v>3737.52</v>
      </c>
      <c r="O53" s="33">
        <f>Ocupacao_Calendario!K53*D53*31</f>
        <v>3995.28</v>
      </c>
      <c r="P53" s="33">
        <f>Ocupacao_Calendario!L53*D53*31</f>
        <v>3285.008</v>
      </c>
      <c r="Q53" s="33">
        <f>Ocupacao_Calendario!M53*D53*31</f>
        <v>3906.496</v>
      </c>
      <c r="R53" s="33">
        <f t="shared" si="2"/>
        <v>39831.08</v>
      </c>
      <c r="S53" s="33">
        <f>IFS(E53=2,vacation_home_main_costs!$M$2,E53=3,vacation_home_main_costs!$M$3,E53=4,vacation_home_main_costs!$M$4,E53=5,vacation_home_main_costs!$M$5,E53=6,vacation_home_main_costs!$M$6)</f>
        <v>45400</v>
      </c>
      <c r="T53" s="33">
        <f t="shared" si="7"/>
        <v>-5568.92</v>
      </c>
      <c r="U53" s="41" t="str">
        <f t="shared" si="4"/>
        <v>Prejuizo</v>
      </c>
    </row>
    <row r="54" ht="12.75" customHeight="1">
      <c r="A54" s="8">
        <v>1.6847375E7</v>
      </c>
      <c r="B54" s="30" t="s">
        <v>98</v>
      </c>
      <c r="C54" s="11">
        <v>176.0</v>
      </c>
      <c r="D54" s="11">
        <f t="shared" si="1"/>
        <v>140.8</v>
      </c>
      <c r="E54" s="24">
        <v>5.0</v>
      </c>
      <c r="F54" s="33">
        <f>Ocupacao_Calendario!B54*D54*31</f>
        <v>3491.84</v>
      </c>
      <c r="G54" s="33">
        <f>Ocupacao_Calendario!C54*D54*28</f>
        <v>2996.224</v>
      </c>
      <c r="H54" s="33">
        <f>Ocupacao_Calendario!D54*D54*31</f>
        <v>3011.712</v>
      </c>
      <c r="I54" s="33">
        <f>Ocupacao_Calendario!E54*D54*30</f>
        <v>3336.96</v>
      </c>
      <c r="J54" s="33">
        <f>Ocupacao_Calendario!F54*D54*31</f>
        <v>3666.432</v>
      </c>
      <c r="K54" s="33">
        <f>Ocupacao_Calendario!G54*D54*30</f>
        <v>3970.56</v>
      </c>
      <c r="L54" s="33">
        <f>Ocupacao_Calendario!H54*D54*31</f>
        <v>3491.84</v>
      </c>
      <c r="M54" s="33">
        <f>Ocupacao_Calendario!I54*D54*31</f>
        <v>4321.152</v>
      </c>
      <c r="N54" s="33">
        <f>Ocupacao_Calendario!J54*D54*30</f>
        <v>3463.68</v>
      </c>
      <c r="O54" s="33">
        <f>Ocupacao_Calendario!K54*D54*31</f>
        <v>3710.08</v>
      </c>
      <c r="P54" s="33">
        <f>Ocupacao_Calendario!L54*D54*31</f>
        <v>3971.968</v>
      </c>
      <c r="Q54" s="33">
        <f>Ocupacao_Calendario!M54*D54*31</f>
        <v>3273.6</v>
      </c>
      <c r="R54" s="33">
        <f t="shared" si="2"/>
        <v>42706.048</v>
      </c>
      <c r="S54" s="33">
        <f>IFS(E54=2,vacation_home_main_costs!$M$2,E54=3,vacation_home_main_costs!$M$3,E54=4,vacation_home_main_costs!$M$4,E54=5,vacation_home_main_costs!$M$5,E54=6,vacation_home_main_costs!$M$6)</f>
        <v>45400</v>
      </c>
      <c r="T54" s="33">
        <f t="shared" si="7"/>
        <v>-2693.952</v>
      </c>
      <c r="U54" s="41" t="str">
        <f t="shared" si="4"/>
        <v>Prejuizo</v>
      </c>
    </row>
    <row r="55" ht="12.75" customHeight="1">
      <c r="A55" s="8">
        <v>1.9522947E7</v>
      </c>
      <c r="B55" s="30" t="s">
        <v>99</v>
      </c>
      <c r="C55" s="11">
        <v>159.0</v>
      </c>
      <c r="D55" s="11">
        <f t="shared" si="1"/>
        <v>127.2</v>
      </c>
      <c r="E55" s="24">
        <v>5.0</v>
      </c>
      <c r="F55" s="33">
        <f>Ocupacao_Calendario!B55*D55*31</f>
        <v>3233.424</v>
      </c>
      <c r="G55" s="33">
        <f>Ocupacao_Calendario!C55*D55*28</f>
        <v>2635.584</v>
      </c>
      <c r="H55" s="33">
        <f>Ocupacao_Calendario!D55*D55*31</f>
        <v>2129.328</v>
      </c>
      <c r="I55" s="33">
        <f>Ocupacao_Calendario!E55*D55*30</f>
        <v>2213.28</v>
      </c>
      <c r="J55" s="33">
        <f>Ocupacao_Calendario!F55*D55*31</f>
        <v>1616.712</v>
      </c>
      <c r="K55" s="33">
        <f>Ocupacao_Calendario!G55*D55*30</f>
        <v>3739.68</v>
      </c>
      <c r="L55" s="33">
        <f>Ocupacao_Calendario!H55*D55*31</f>
        <v>3154.56</v>
      </c>
      <c r="M55" s="33">
        <f>Ocupacao_Calendario!I55*D55*31</f>
        <v>3351.72</v>
      </c>
      <c r="N55" s="33">
        <f>Ocupacao_Calendario!J55*D55*30</f>
        <v>3396.24</v>
      </c>
      <c r="O55" s="33">
        <f>Ocupacao_Calendario!K55*D55*31</f>
        <v>3824.904</v>
      </c>
      <c r="P55" s="33">
        <f>Ocupacao_Calendario!L55*D55*31</f>
        <v>3588.312</v>
      </c>
      <c r="Q55" s="33">
        <f>Ocupacao_Calendario!M55*D55*31</f>
        <v>3430.584</v>
      </c>
      <c r="R55" s="33">
        <f t="shared" si="2"/>
        <v>36314.328</v>
      </c>
      <c r="S55" s="33">
        <f>IFS(E55=2,vacation_home_main_costs!$M$2,E55=3,vacation_home_main_costs!$M$3,E55=4,vacation_home_main_costs!$M$4,E55=5,vacation_home_main_costs!$M$5,E55=6,vacation_home_main_costs!$M$6)</f>
        <v>45400</v>
      </c>
      <c r="T55" s="33">
        <f t="shared" si="7"/>
        <v>-9085.672</v>
      </c>
      <c r="U55" s="41" t="str">
        <f t="shared" si="4"/>
        <v>Prejuizo</v>
      </c>
    </row>
    <row r="56" ht="12.75" customHeight="1">
      <c r="A56" s="8">
        <v>2.1087893E7</v>
      </c>
      <c r="B56" s="30" t="s">
        <v>100</v>
      </c>
      <c r="C56" s="11">
        <v>89.0</v>
      </c>
      <c r="D56" s="11">
        <f t="shared" si="1"/>
        <v>71.2</v>
      </c>
      <c r="E56" s="24">
        <v>5.0</v>
      </c>
      <c r="F56" s="33">
        <f>Ocupacao_Calendario!B56*D56*31</f>
        <v>1567.112</v>
      </c>
      <c r="G56" s="33">
        <f>Ocupacao_Calendario!C56*D56*28</f>
        <v>1734.432</v>
      </c>
      <c r="H56" s="33">
        <f>Ocupacao_Calendario!D56*D56*31</f>
        <v>1434.68</v>
      </c>
      <c r="I56" s="33">
        <f>Ocupacao_Calendario!E56*D56*30</f>
        <v>1196.16</v>
      </c>
      <c r="J56" s="33">
        <f>Ocupacao_Calendario!F56*D56*31</f>
        <v>1699.544</v>
      </c>
      <c r="K56" s="33">
        <f>Ocupacao_Calendario!G56*D56*30</f>
        <v>1559.28</v>
      </c>
      <c r="L56" s="33">
        <f>Ocupacao_Calendario!H56*D56*31</f>
        <v>1567.112</v>
      </c>
      <c r="M56" s="33">
        <f>Ocupacao_Calendario!I56*D56*31</f>
        <v>1721.616</v>
      </c>
      <c r="N56" s="33">
        <f>Ocupacao_Calendario!J56*D56*30</f>
        <v>1602</v>
      </c>
      <c r="O56" s="33">
        <f>Ocupacao_Calendario!K56*D56*31</f>
        <v>1743.688</v>
      </c>
      <c r="P56" s="33">
        <f>Ocupacao_Calendario!L56*D56*31</f>
        <v>1964.408</v>
      </c>
      <c r="Q56" s="33">
        <f>Ocupacao_Calendario!M56*D56*31</f>
        <v>1611.256</v>
      </c>
      <c r="R56" s="33">
        <f t="shared" si="2"/>
        <v>19401.288</v>
      </c>
      <c r="S56" s="33">
        <f>IFS(E56=2,vacation_home_main_costs!$M$2,E56=3,vacation_home_main_costs!$M$3,E56=4,vacation_home_main_costs!$M$4,E56=5,vacation_home_main_costs!$M$5,E56=6,vacation_home_main_costs!$M$6)</f>
        <v>45400</v>
      </c>
      <c r="T56" s="33">
        <f t="shared" si="7"/>
        <v>-25998.712</v>
      </c>
      <c r="U56" s="41" t="str">
        <f t="shared" si="4"/>
        <v>Prejuizo</v>
      </c>
    </row>
    <row r="57" ht="12.75" customHeight="1">
      <c r="A57" s="8">
        <v>1.4340339E7</v>
      </c>
      <c r="B57" s="30" t="s">
        <v>101</v>
      </c>
      <c r="C57" s="11">
        <v>140.0</v>
      </c>
      <c r="D57" s="11">
        <f t="shared" si="1"/>
        <v>112</v>
      </c>
      <c r="E57" s="24">
        <v>6.0</v>
      </c>
      <c r="F57" s="33">
        <f>Ocupacao_Calendario!B57*D57*31</f>
        <v>2395.68</v>
      </c>
      <c r="G57" s="33">
        <f>Ocupacao_Calendario!C57*D57*28</f>
        <v>2602.88</v>
      </c>
      <c r="H57" s="33">
        <f>Ocupacao_Calendario!D57*D57*31</f>
        <v>2742.88</v>
      </c>
      <c r="I57" s="33">
        <f>Ocupacao_Calendario!E57*D57*30</f>
        <v>2889.6</v>
      </c>
      <c r="J57" s="33">
        <f>Ocupacao_Calendario!F57*D57*31</f>
        <v>2083.2</v>
      </c>
      <c r="K57" s="33">
        <f>Ocupacao_Calendario!G57*D57*30</f>
        <v>2385.6</v>
      </c>
      <c r="L57" s="33">
        <f>Ocupacao_Calendario!H57*D57*31</f>
        <v>3367.84</v>
      </c>
      <c r="M57" s="33">
        <f>Ocupacao_Calendario!I57*D57*31</f>
        <v>2395.68</v>
      </c>
      <c r="N57" s="33">
        <f>Ocupacao_Calendario!J57*D57*30</f>
        <v>2721.6</v>
      </c>
      <c r="O57" s="33">
        <f>Ocupacao_Calendario!K57*D57*31</f>
        <v>3437.28</v>
      </c>
      <c r="P57" s="33">
        <f>Ocupacao_Calendario!L57*D57*31</f>
        <v>2708.16</v>
      </c>
      <c r="Q57" s="33">
        <f>Ocupacao_Calendario!M57*D57*31</f>
        <v>2777.6</v>
      </c>
      <c r="R57" s="33">
        <f t="shared" si="2"/>
        <v>32508</v>
      </c>
      <c r="S57" s="33">
        <f>IFS(E57=2,vacation_home_main_costs!$M$2,E57=3,vacation_home_main_costs!$M$3,E57=4,vacation_home_main_costs!$M$4,E57=5,vacation_home_main_costs!$M$5,E57=6,vacation_home_main_costs!$M$6)</f>
        <v>51900</v>
      </c>
      <c r="T57" s="33">
        <f t="shared" si="7"/>
        <v>-19392</v>
      </c>
      <c r="U57" s="41" t="str">
        <f t="shared" si="4"/>
        <v>Prejuizo</v>
      </c>
    </row>
    <row r="58" ht="12.75" customHeight="1">
      <c r="A58" s="8">
        <v>2.0660569E7</v>
      </c>
      <c r="B58" s="30" t="s">
        <v>102</v>
      </c>
      <c r="C58" s="11">
        <v>239.0</v>
      </c>
      <c r="D58" s="11">
        <f t="shared" si="1"/>
        <v>191.2</v>
      </c>
      <c r="E58" s="24">
        <v>7.0</v>
      </c>
      <c r="F58" s="33">
        <f>Ocupacao_Calendario!B58*D58*31</f>
        <v>4741.76</v>
      </c>
      <c r="G58" s="33">
        <f>Ocupacao_Calendario!C58*D58*28</f>
        <v>5353.6</v>
      </c>
      <c r="H58" s="33">
        <f>Ocupacao_Calendario!D58*D58*31</f>
        <v>4445.4</v>
      </c>
      <c r="I58" s="33">
        <f>Ocupacao_Calendario!E58*D58*30</f>
        <v>3671.04</v>
      </c>
      <c r="J58" s="33">
        <f>Ocupacao_Calendario!F58*D58*31</f>
        <v>3082.144</v>
      </c>
      <c r="K58" s="33">
        <f>Ocupacao_Calendario!G58*D58*30</f>
        <v>4990.32</v>
      </c>
      <c r="L58" s="33">
        <f>Ocupacao_Calendario!H58*D58*31</f>
        <v>5275.208</v>
      </c>
      <c r="M58" s="33">
        <f>Ocupacao_Calendario!I58*D58*31</f>
        <v>5927.2</v>
      </c>
      <c r="N58" s="33">
        <f>Ocupacao_Calendario!J58*D58*30</f>
        <v>4932.96</v>
      </c>
      <c r="O58" s="33">
        <f>Ocupacao_Calendario!K58*D58*31</f>
        <v>5215.936</v>
      </c>
      <c r="P58" s="33">
        <f>Ocupacao_Calendario!L58*D58*31</f>
        <v>4741.76</v>
      </c>
      <c r="Q58" s="33">
        <f>Ocupacao_Calendario!M58*D58*31</f>
        <v>5867.928</v>
      </c>
      <c r="R58" s="33">
        <f t="shared" si="2"/>
        <v>58245.256</v>
      </c>
      <c r="S58" s="37" t="str">
        <f>IFS(E58=2,vacation_home_main_costs!$M$2,E58=3,vacation_home_main_costs!$M$3,E58=4,vacation_home_main_costs!$M$4,E58=5,vacation_home_main_costs!$M$5,E58=6,vacation_home_main_costs!$M$6)</f>
        <v>#N/A</v>
      </c>
      <c r="T58" s="38" t="s">
        <v>55</v>
      </c>
      <c r="U58" s="41" t="str">
        <f t="shared" si="4"/>
        <v>Lucro</v>
      </c>
    </row>
    <row r="59" ht="12.75" customHeight="1">
      <c r="A59" s="8">
        <v>1.4931746E7</v>
      </c>
      <c r="B59" s="30" t="s">
        <v>103</v>
      </c>
      <c r="C59" s="11">
        <v>120.0</v>
      </c>
      <c r="D59" s="11">
        <f t="shared" si="1"/>
        <v>96</v>
      </c>
      <c r="E59" s="24">
        <v>4.0</v>
      </c>
      <c r="F59" s="33">
        <f>Ocupacao_Calendario!B59*D59*31</f>
        <v>2142.72</v>
      </c>
      <c r="G59" s="33">
        <f>Ocupacao_Calendario!C59*D59*28</f>
        <v>2338.56</v>
      </c>
      <c r="H59" s="33">
        <f>Ocupacao_Calendario!D59*D59*31</f>
        <v>1934.4</v>
      </c>
      <c r="I59" s="33">
        <f>Ocupacao_Calendario!E59*D59*30</f>
        <v>1411.2</v>
      </c>
      <c r="J59" s="33">
        <f>Ocupacao_Calendario!F59*D59*31</f>
        <v>2112.96</v>
      </c>
      <c r="K59" s="33">
        <f>Ocupacao_Calendario!G59*D59*30</f>
        <v>2304</v>
      </c>
      <c r="L59" s="33">
        <f>Ocupacao_Calendario!H59*D59*31</f>
        <v>2856.96</v>
      </c>
      <c r="M59" s="33">
        <f>Ocupacao_Calendario!I59*D59*31</f>
        <v>2916.48</v>
      </c>
      <c r="N59" s="33">
        <f>Ocupacao_Calendario!J59*D59*30</f>
        <v>2793.6</v>
      </c>
      <c r="O59" s="33">
        <f>Ocupacao_Calendario!K59*D59*31</f>
        <v>2410.56</v>
      </c>
      <c r="P59" s="33">
        <f>Ocupacao_Calendario!L59*D59*31</f>
        <v>2291.52</v>
      </c>
      <c r="Q59" s="33">
        <f>Ocupacao_Calendario!M59*D59*31</f>
        <v>2976</v>
      </c>
      <c r="R59" s="33">
        <f t="shared" si="2"/>
        <v>28488.96</v>
      </c>
      <c r="S59" s="33">
        <f>IFS(E59=2,vacation_home_main_costs!$M$2,E59=3,vacation_home_main_costs!$M$3,E59=4,vacation_home_main_costs!$M$4,E59=5,vacation_home_main_costs!$M$5,E59=6,vacation_home_main_costs!$M$6)</f>
        <v>40660</v>
      </c>
      <c r="T59" s="33">
        <f t="shared" ref="T59:T85" si="8">R59-S59</f>
        <v>-12171.04</v>
      </c>
      <c r="U59" s="41" t="str">
        <f t="shared" si="4"/>
        <v>Prejuizo</v>
      </c>
    </row>
    <row r="60" ht="12.75" customHeight="1">
      <c r="A60" s="8">
        <v>1.965384E7</v>
      </c>
      <c r="B60" s="30" t="s">
        <v>104</v>
      </c>
      <c r="C60" s="11">
        <v>142.0</v>
      </c>
      <c r="D60" s="11">
        <f t="shared" si="1"/>
        <v>113.6</v>
      </c>
      <c r="E60" s="24">
        <v>4.0</v>
      </c>
      <c r="F60" s="33">
        <f>Ocupacao_Calendario!B60*D60*31</f>
        <v>2958.144</v>
      </c>
      <c r="G60" s="33">
        <f>Ocupacao_Calendario!C60*D60*28</f>
        <v>2226.56</v>
      </c>
      <c r="H60" s="33">
        <f>Ocupacao_Calendario!D60*D60*31</f>
        <v>1690.368</v>
      </c>
      <c r="I60" s="33">
        <f>Ocupacao_Calendario!E60*D60*30</f>
        <v>2999.04</v>
      </c>
      <c r="J60" s="33">
        <f>Ocupacao_Calendario!F60*D60*31</f>
        <v>2535.552</v>
      </c>
      <c r="K60" s="33">
        <f>Ocupacao_Calendario!G60*D60*30</f>
        <v>2453.76</v>
      </c>
      <c r="L60" s="33">
        <f>Ocupacao_Calendario!H60*D60*31</f>
        <v>2746.848</v>
      </c>
      <c r="M60" s="33">
        <f>Ocupacao_Calendario!I60*D60*31</f>
        <v>2394.688</v>
      </c>
      <c r="N60" s="33">
        <f>Ocupacao_Calendario!J60*D60*30</f>
        <v>2896.8</v>
      </c>
      <c r="O60" s="33">
        <f>Ocupacao_Calendario!K60*D60*31</f>
        <v>3169.44</v>
      </c>
      <c r="P60" s="33">
        <f>Ocupacao_Calendario!L60*D60*31</f>
        <v>3486.384</v>
      </c>
      <c r="Q60" s="33">
        <f>Ocupacao_Calendario!M60*D60*31</f>
        <v>3521.6</v>
      </c>
      <c r="R60" s="33">
        <f t="shared" si="2"/>
        <v>33079.184</v>
      </c>
      <c r="S60" s="33">
        <f>IFS(E60=2,vacation_home_main_costs!$M$2,E60=3,vacation_home_main_costs!$M$3,E60=4,vacation_home_main_costs!$M$4,E60=5,vacation_home_main_costs!$M$5,E60=6,vacation_home_main_costs!$M$6)</f>
        <v>40660</v>
      </c>
      <c r="T60" s="33">
        <f t="shared" si="8"/>
        <v>-7580.816</v>
      </c>
      <c r="U60" s="41" t="str">
        <f t="shared" si="4"/>
        <v>Prejuizo</v>
      </c>
    </row>
    <row r="61" ht="12.75" customHeight="1">
      <c r="A61" s="8">
        <v>1.969239E7</v>
      </c>
      <c r="B61" s="30" t="s">
        <v>105</v>
      </c>
      <c r="C61" s="11">
        <v>189.0</v>
      </c>
      <c r="D61" s="11">
        <f t="shared" si="1"/>
        <v>151.2</v>
      </c>
      <c r="E61" s="24">
        <v>6.0</v>
      </c>
      <c r="F61" s="33">
        <f>Ocupacao_Calendario!B61*D61*31</f>
        <v>2906.064</v>
      </c>
      <c r="G61" s="33">
        <f>Ocupacao_Calendario!C61*D61*28</f>
        <v>3048.192</v>
      </c>
      <c r="H61" s="33">
        <f>Ocupacao_Calendario!D61*D61*31</f>
        <v>2390.472</v>
      </c>
      <c r="I61" s="33">
        <f>Ocupacao_Calendario!E61*D61*30</f>
        <v>3628.8</v>
      </c>
      <c r="J61" s="33">
        <f>Ocupacao_Calendario!F61*D61*31</f>
        <v>2952.936</v>
      </c>
      <c r="K61" s="33">
        <f>Ocupacao_Calendario!G61*D61*30</f>
        <v>3719.52</v>
      </c>
      <c r="L61" s="33">
        <f>Ocupacao_Calendario!H61*D61*31</f>
        <v>4452.84</v>
      </c>
      <c r="M61" s="33">
        <f>Ocupacao_Calendario!I61*D61*31</f>
        <v>4499.712</v>
      </c>
      <c r="N61" s="33">
        <f>Ocupacao_Calendario!J61*D61*30</f>
        <v>4354.56</v>
      </c>
      <c r="O61" s="33">
        <f>Ocupacao_Calendario!K61*D61*31</f>
        <v>3702.888</v>
      </c>
      <c r="P61" s="33">
        <f>Ocupacao_Calendario!L61*D61*31</f>
        <v>4546.584</v>
      </c>
      <c r="Q61" s="33">
        <f>Ocupacao_Calendario!M61*D61*31</f>
        <v>3187.296</v>
      </c>
      <c r="R61" s="33">
        <f t="shared" si="2"/>
        <v>43389.864</v>
      </c>
      <c r="S61" s="33">
        <f>IFS(E61=2,vacation_home_main_costs!$M$2,E61=3,vacation_home_main_costs!$M$3,E61=4,vacation_home_main_costs!$M$4,E61=5,vacation_home_main_costs!$M$5,E61=6,vacation_home_main_costs!$M$6)</f>
        <v>51900</v>
      </c>
      <c r="T61" s="33">
        <f t="shared" si="8"/>
        <v>-8510.136</v>
      </c>
      <c r="U61" s="41" t="str">
        <f t="shared" si="4"/>
        <v>Prejuizo</v>
      </c>
    </row>
    <row r="62" ht="12.75" customHeight="1">
      <c r="A62" s="8">
        <v>3152957.0</v>
      </c>
      <c r="B62" s="30" t="s">
        <v>106</v>
      </c>
      <c r="C62" s="11">
        <v>92.0</v>
      </c>
      <c r="D62" s="11">
        <f t="shared" si="1"/>
        <v>73.6</v>
      </c>
      <c r="E62" s="24">
        <v>3.0</v>
      </c>
      <c r="F62" s="33">
        <f>Ocupacao_Calendario!B62*D62*31</f>
        <v>2213.152</v>
      </c>
      <c r="G62" s="33">
        <f>Ocupacao_Calendario!C62*D62*28</f>
        <v>2040.192</v>
      </c>
      <c r="H62" s="33">
        <f>Ocupacao_Calendario!D62*D62*31</f>
        <v>1779.648</v>
      </c>
      <c r="I62" s="33">
        <f>Ocupacao_Calendario!E62*D62*30</f>
        <v>1545.6</v>
      </c>
      <c r="J62" s="33">
        <f>Ocupacao_Calendario!F62*D62*31</f>
        <v>1049.536</v>
      </c>
      <c r="K62" s="33">
        <f>Ocupacao_Calendario!G62*D62*30</f>
        <v>2075.52</v>
      </c>
      <c r="L62" s="33">
        <f>Ocupacao_Calendario!H62*D62*31</f>
        <v>1688.384</v>
      </c>
      <c r="M62" s="33">
        <f>Ocupacao_Calendario!I62*D62*31</f>
        <v>2258.784</v>
      </c>
      <c r="N62" s="33">
        <f>Ocupacao_Calendario!J62*D62*30</f>
        <v>2163.84</v>
      </c>
      <c r="O62" s="33">
        <f>Ocupacao_Calendario!K62*D62*31</f>
        <v>1848.096</v>
      </c>
      <c r="P62" s="33">
        <f>Ocupacao_Calendario!L62*D62*31</f>
        <v>1939.36</v>
      </c>
      <c r="Q62" s="33">
        <f>Ocupacao_Calendario!M62*D62*31</f>
        <v>2121.888</v>
      </c>
      <c r="R62" s="33">
        <f t="shared" si="2"/>
        <v>22724</v>
      </c>
      <c r="S62" s="33">
        <f>IFS(E62=2,vacation_home_main_costs!$M$2,E62=3,vacation_home_main_costs!$M$3,E62=4,vacation_home_main_costs!$M$4,E62=5,vacation_home_main_costs!$M$5,E62=6,vacation_home_main_costs!$M$6)</f>
        <v>34800</v>
      </c>
      <c r="T62" s="33">
        <f t="shared" si="8"/>
        <v>-12076</v>
      </c>
      <c r="U62" s="41" t="str">
        <f t="shared" si="4"/>
        <v>Prejuizo</v>
      </c>
    </row>
    <row r="63" ht="12.75" customHeight="1">
      <c r="A63" s="8">
        <v>8932762.0</v>
      </c>
      <c r="B63" s="30" t="s">
        <v>107</v>
      </c>
      <c r="C63" s="11">
        <v>135.0</v>
      </c>
      <c r="D63" s="11">
        <f t="shared" si="1"/>
        <v>108</v>
      </c>
      <c r="E63" s="24">
        <v>2.0</v>
      </c>
      <c r="F63" s="33">
        <f>Ocupacao_Calendario!B63*D63*31</f>
        <v>2343.6</v>
      </c>
      <c r="G63" s="33">
        <f>Ocupacao_Calendario!C63*D63*28</f>
        <v>2721.6</v>
      </c>
      <c r="H63" s="33">
        <f>Ocupacao_Calendario!D63*D63*31</f>
        <v>1841.4</v>
      </c>
      <c r="I63" s="33">
        <f>Ocupacao_Calendario!E63*D63*30</f>
        <v>2559.6</v>
      </c>
      <c r="J63" s="33">
        <f>Ocupacao_Calendario!F63*D63*31</f>
        <v>1372.68</v>
      </c>
      <c r="K63" s="33">
        <f>Ocupacao_Calendario!G63*D63*30</f>
        <v>2138.4</v>
      </c>
      <c r="L63" s="33">
        <f>Ocupacao_Calendario!H63*D63*31</f>
        <v>3348</v>
      </c>
      <c r="M63" s="33">
        <f>Ocupacao_Calendario!I63*D63*31</f>
        <v>2845.8</v>
      </c>
      <c r="N63" s="33">
        <f>Ocupacao_Calendario!J63*D63*30</f>
        <v>3013.2</v>
      </c>
      <c r="O63" s="33">
        <f>Ocupacao_Calendario!K63*D63*31</f>
        <v>3013.2</v>
      </c>
      <c r="P63" s="33">
        <f>Ocupacao_Calendario!L63*D63*31</f>
        <v>2745.36</v>
      </c>
      <c r="Q63" s="33">
        <f>Ocupacao_Calendario!M63*D63*31</f>
        <v>2644.92</v>
      </c>
      <c r="R63" s="33">
        <f t="shared" si="2"/>
        <v>30587.76</v>
      </c>
      <c r="S63" s="33">
        <f>IFS(E63=2,vacation_home_main_costs!$M$2,E63=3,vacation_home_main_costs!$M$3,E63=4,vacation_home_main_costs!$M$4,E63=5,vacation_home_main_costs!$M$5,E63=6,vacation_home_main_costs!$M$6)</f>
        <v>31100</v>
      </c>
      <c r="T63" s="33">
        <f t="shared" si="8"/>
        <v>-512.24</v>
      </c>
      <c r="U63" s="41" t="str">
        <f t="shared" si="4"/>
        <v>Prejuizo</v>
      </c>
    </row>
    <row r="64" ht="12.75" customHeight="1">
      <c r="A64" s="8">
        <v>1.7432218E7</v>
      </c>
      <c r="B64" s="30" t="s">
        <v>108</v>
      </c>
      <c r="C64" s="11">
        <v>156.0</v>
      </c>
      <c r="D64" s="11">
        <f t="shared" si="1"/>
        <v>124.8</v>
      </c>
      <c r="E64" s="24">
        <v>4.0</v>
      </c>
      <c r="F64" s="33">
        <f>Ocupacao_Calendario!B64*D64*31</f>
        <v>2553.408</v>
      </c>
      <c r="G64" s="33">
        <f>Ocupacao_Calendario!C64*D64*28</f>
        <v>3179.904</v>
      </c>
      <c r="H64" s="33">
        <f>Ocupacao_Calendario!D64*D64*31</f>
        <v>1818.336</v>
      </c>
      <c r="I64" s="33">
        <f>Ocupacao_Calendario!E64*D64*30</f>
        <v>2658.24</v>
      </c>
      <c r="J64" s="33">
        <f>Ocupacao_Calendario!F64*D64*31</f>
        <v>3249.792</v>
      </c>
      <c r="K64" s="33">
        <f>Ocupacao_Calendario!G64*D64*30</f>
        <v>2957.76</v>
      </c>
      <c r="L64" s="33">
        <f>Ocupacao_Calendario!H64*D64*31</f>
        <v>2824.224</v>
      </c>
      <c r="M64" s="33">
        <f>Ocupacao_Calendario!I64*D64*31</f>
        <v>2708.16</v>
      </c>
      <c r="N64" s="33">
        <f>Ocupacao_Calendario!J64*D64*30</f>
        <v>2808</v>
      </c>
      <c r="O64" s="33">
        <f>Ocupacao_Calendario!K64*D64*31</f>
        <v>2862.912</v>
      </c>
      <c r="P64" s="33">
        <f>Ocupacao_Calendario!L64*D64*31</f>
        <v>3288.48</v>
      </c>
      <c r="Q64" s="33">
        <f>Ocupacao_Calendario!M64*D64*31</f>
        <v>3327.168</v>
      </c>
      <c r="R64" s="33">
        <f t="shared" si="2"/>
        <v>34236.384</v>
      </c>
      <c r="S64" s="33">
        <f>IFS(E64=2,vacation_home_main_costs!$M$2,E64=3,vacation_home_main_costs!$M$3,E64=4,vacation_home_main_costs!$M$4,E64=5,vacation_home_main_costs!$M$5,E64=6,vacation_home_main_costs!$M$6)</f>
        <v>40660</v>
      </c>
      <c r="T64" s="33">
        <f t="shared" si="8"/>
        <v>-6423.616</v>
      </c>
      <c r="U64" s="41" t="str">
        <f t="shared" si="4"/>
        <v>Prejuizo</v>
      </c>
    </row>
    <row r="65" ht="12.75" customHeight="1">
      <c r="A65" s="8">
        <v>2.0653003E7</v>
      </c>
      <c r="B65" s="30" t="s">
        <v>109</v>
      </c>
      <c r="C65" s="11">
        <v>109.0</v>
      </c>
      <c r="D65" s="11">
        <f t="shared" si="1"/>
        <v>87.2</v>
      </c>
      <c r="E65" s="24">
        <v>4.0</v>
      </c>
      <c r="F65" s="33">
        <f>Ocupacao_Calendario!B65*D65*31</f>
        <v>1919.272</v>
      </c>
      <c r="G65" s="33">
        <f>Ocupacao_Calendario!C65*D65*28</f>
        <v>2392.768</v>
      </c>
      <c r="H65" s="33">
        <f>Ocupacao_Calendario!D65*D65*31</f>
        <v>1838.176</v>
      </c>
      <c r="I65" s="33">
        <f>Ocupacao_Calendario!E65*D65*30</f>
        <v>2014.32</v>
      </c>
      <c r="J65" s="33">
        <f>Ocupacao_Calendario!F65*D65*31</f>
        <v>1243.472</v>
      </c>
      <c r="K65" s="33">
        <f>Ocupacao_Calendario!G65*D65*30</f>
        <v>1988.16</v>
      </c>
      <c r="L65" s="33">
        <f>Ocupacao_Calendario!H65*D65*31</f>
        <v>2378.816</v>
      </c>
      <c r="M65" s="33">
        <f>Ocupacao_Calendario!I65*D65*31</f>
        <v>2649.136</v>
      </c>
      <c r="N65" s="33">
        <f>Ocupacao_Calendario!J65*D65*30</f>
        <v>2040.48</v>
      </c>
      <c r="O65" s="33">
        <f>Ocupacao_Calendario!K65*D65*31</f>
        <v>2270.688</v>
      </c>
      <c r="P65" s="33">
        <f>Ocupacao_Calendario!L65*D65*31</f>
        <v>2189.592</v>
      </c>
      <c r="Q65" s="33">
        <f>Ocupacao_Calendario!M65*D65*31</f>
        <v>2270.688</v>
      </c>
      <c r="R65" s="33">
        <f t="shared" si="2"/>
        <v>25195.568</v>
      </c>
      <c r="S65" s="33">
        <f>IFS(E65=2,vacation_home_main_costs!$M$2,E65=3,vacation_home_main_costs!$M$3,E65=4,vacation_home_main_costs!$M$4,E65=5,vacation_home_main_costs!$M$5,E65=6,vacation_home_main_costs!$M$6)</f>
        <v>40660</v>
      </c>
      <c r="T65" s="33">
        <f t="shared" si="8"/>
        <v>-15464.432</v>
      </c>
      <c r="U65" s="41" t="str">
        <f t="shared" si="4"/>
        <v>Prejuizo</v>
      </c>
    </row>
    <row r="66" ht="12.75" customHeight="1">
      <c r="A66" s="8">
        <v>2.0815316E7</v>
      </c>
      <c r="B66" s="30" t="s">
        <v>110</v>
      </c>
      <c r="C66" s="11">
        <v>159.0</v>
      </c>
      <c r="D66" s="11">
        <f t="shared" si="1"/>
        <v>127.2</v>
      </c>
      <c r="E66" s="24">
        <v>5.0</v>
      </c>
      <c r="F66" s="33">
        <f>Ocupacao_Calendario!B66*D66*31</f>
        <v>3351.72</v>
      </c>
      <c r="G66" s="33">
        <f>Ocupacao_Calendario!C66*D66*28</f>
        <v>2920.512</v>
      </c>
      <c r="H66" s="33">
        <f>Ocupacao_Calendario!D66*D66*31</f>
        <v>2484.216</v>
      </c>
      <c r="I66" s="33">
        <f>Ocupacao_Calendario!E66*D66*30</f>
        <v>3243.6</v>
      </c>
      <c r="J66" s="33">
        <f>Ocupacao_Calendario!F66*D66*31</f>
        <v>2681.376</v>
      </c>
      <c r="K66" s="33">
        <f>Ocupacao_Calendario!G66*D66*30</f>
        <v>2594.88</v>
      </c>
      <c r="L66" s="33">
        <f>Ocupacao_Calendario!H66*D66*31</f>
        <v>2799.672</v>
      </c>
      <c r="M66" s="33">
        <f>Ocupacao_Calendario!I66*D66*31</f>
        <v>2957.4</v>
      </c>
      <c r="N66" s="33">
        <f>Ocupacao_Calendario!J66*D66*30</f>
        <v>3396.24</v>
      </c>
      <c r="O66" s="33">
        <f>Ocupacao_Calendario!K66*D66*31</f>
        <v>3036.264</v>
      </c>
      <c r="P66" s="33">
        <f>Ocupacao_Calendario!L66*D66*31</f>
        <v>3470.016</v>
      </c>
      <c r="Q66" s="33">
        <f>Ocupacao_Calendario!M66*D66*31</f>
        <v>3548.88</v>
      </c>
      <c r="R66" s="33">
        <f t="shared" si="2"/>
        <v>36484.776</v>
      </c>
      <c r="S66" s="33">
        <f>IFS(E66=2,vacation_home_main_costs!$M$2,E66=3,vacation_home_main_costs!$M$3,E66=4,vacation_home_main_costs!$M$4,E66=5,vacation_home_main_costs!$M$5,E66=6,vacation_home_main_costs!$M$6)</f>
        <v>45400</v>
      </c>
      <c r="T66" s="33">
        <f t="shared" si="8"/>
        <v>-8915.224</v>
      </c>
      <c r="U66" s="41" t="str">
        <f t="shared" si="4"/>
        <v>Prejuizo</v>
      </c>
    </row>
    <row r="67" ht="12.75" customHeight="1">
      <c r="A67" s="8">
        <v>2.0960928E7</v>
      </c>
      <c r="B67" s="30" t="s">
        <v>111</v>
      </c>
      <c r="C67" s="11">
        <v>220.0</v>
      </c>
      <c r="D67" s="11">
        <f t="shared" si="1"/>
        <v>176</v>
      </c>
      <c r="E67" s="24">
        <v>5.0</v>
      </c>
      <c r="F67" s="33">
        <f>Ocupacao_Calendario!B67*D67*31</f>
        <v>4037.44</v>
      </c>
      <c r="G67" s="33">
        <f>Ocupacao_Calendario!C67*D67*28</f>
        <v>3696</v>
      </c>
      <c r="H67" s="33">
        <f>Ocupacao_Calendario!D67*D67*31</f>
        <v>4146.56</v>
      </c>
      <c r="I67" s="33">
        <f>Ocupacao_Calendario!E67*D67*30</f>
        <v>3273.6</v>
      </c>
      <c r="J67" s="33">
        <f>Ocupacao_Calendario!F67*D67*31</f>
        <v>4583.04</v>
      </c>
      <c r="K67" s="33">
        <f>Ocupacao_Calendario!G67*D67*30</f>
        <v>3854.4</v>
      </c>
      <c r="L67" s="33">
        <f>Ocupacao_Calendario!H67*D67*31</f>
        <v>5346.88</v>
      </c>
      <c r="M67" s="33">
        <f>Ocupacao_Calendario!I67*D67*31</f>
        <v>3873.76</v>
      </c>
      <c r="N67" s="33">
        <f>Ocupacao_Calendario!J67*D67*30</f>
        <v>3960</v>
      </c>
      <c r="O67" s="33">
        <f>Ocupacao_Calendario!K67*D67*31</f>
        <v>5346.88</v>
      </c>
      <c r="P67" s="33">
        <f>Ocupacao_Calendario!L67*D67*31</f>
        <v>4037.44</v>
      </c>
      <c r="Q67" s="33">
        <f>Ocupacao_Calendario!M67*D67*31</f>
        <v>4473.92</v>
      </c>
      <c r="R67" s="33">
        <f t="shared" si="2"/>
        <v>50629.92</v>
      </c>
      <c r="S67" s="33">
        <f>IFS(E67=2,vacation_home_main_costs!$M$2,E67=3,vacation_home_main_costs!$M$3,E67=4,vacation_home_main_costs!$M$4,E67=5,vacation_home_main_costs!$M$5,E67=6,vacation_home_main_costs!$M$6)</f>
        <v>45400</v>
      </c>
      <c r="T67" s="33">
        <f t="shared" si="8"/>
        <v>5229.92</v>
      </c>
      <c r="U67" s="41" t="str">
        <f t="shared" si="4"/>
        <v>Lucro</v>
      </c>
    </row>
    <row r="68" ht="12.75" customHeight="1">
      <c r="A68" s="8">
        <v>2.1215438E7</v>
      </c>
      <c r="B68" s="30" t="s">
        <v>112</v>
      </c>
      <c r="C68" s="11">
        <v>233.0</v>
      </c>
      <c r="D68" s="11">
        <f t="shared" si="1"/>
        <v>186.4</v>
      </c>
      <c r="E68" s="24">
        <v>6.0</v>
      </c>
      <c r="F68" s="33">
        <f>Ocupacao_Calendario!B68*D68*31</f>
        <v>4680.504</v>
      </c>
      <c r="G68" s="33">
        <f>Ocupacao_Calendario!C68*D68*28</f>
        <v>5219.2</v>
      </c>
      <c r="H68" s="33">
        <f>Ocupacao_Calendario!D68*D68*31</f>
        <v>3409.256</v>
      </c>
      <c r="I68" s="33">
        <f>Ocupacao_Calendario!E68*D68*30</f>
        <v>4753.2</v>
      </c>
      <c r="J68" s="33">
        <f>Ocupacao_Calendario!F68*D68*31</f>
        <v>3813.744</v>
      </c>
      <c r="K68" s="33">
        <f>Ocupacao_Calendario!G68*D68*30</f>
        <v>3802.56</v>
      </c>
      <c r="L68" s="33">
        <f>Ocupacao_Calendario!H68*D68*31</f>
        <v>4564.936</v>
      </c>
      <c r="M68" s="33">
        <f>Ocupacao_Calendario!I68*D68*31</f>
        <v>4102.664</v>
      </c>
      <c r="N68" s="33">
        <f>Ocupacao_Calendario!J68*D68*30</f>
        <v>4194</v>
      </c>
      <c r="O68" s="33">
        <f>Ocupacao_Calendario!K68*D68*31</f>
        <v>4911.64</v>
      </c>
      <c r="P68" s="33">
        <f>Ocupacao_Calendario!L68*D68*31</f>
        <v>4333.8</v>
      </c>
      <c r="Q68" s="33">
        <f>Ocupacao_Calendario!M68*D68*31</f>
        <v>5778.4</v>
      </c>
      <c r="R68" s="33">
        <f t="shared" si="2"/>
        <v>53563.904</v>
      </c>
      <c r="S68" s="33">
        <f>IFS(E68=2,vacation_home_main_costs!$M$2,E68=3,vacation_home_main_costs!$M$3,E68=4,vacation_home_main_costs!$M$4,E68=5,vacation_home_main_costs!$M$5,E68=6,vacation_home_main_costs!$M$6)</f>
        <v>51900</v>
      </c>
      <c r="T68" s="33">
        <f t="shared" si="8"/>
        <v>1663.904</v>
      </c>
      <c r="U68" s="41" t="str">
        <f t="shared" si="4"/>
        <v>Lucro</v>
      </c>
    </row>
    <row r="69" ht="12.75" customHeight="1">
      <c r="A69" s="8">
        <v>2.1349367E7</v>
      </c>
      <c r="B69" s="30" t="s">
        <v>113</v>
      </c>
      <c r="C69" s="11">
        <v>59.0</v>
      </c>
      <c r="D69" s="11">
        <f t="shared" si="1"/>
        <v>47.2</v>
      </c>
      <c r="E69" s="24">
        <v>2.0</v>
      </c>
      <c r="F69" s="33">
        <f>Ocupacao_Calendario!B69*D69*31</f>
        <v>1024.24</v>
      </c>
      <c r="G69" s="33">
        <f>Ocupacao_Calendario!C69*D69*28</f>
        <v>1229.088</v>
      </c>
      <c r="H69" s="33">
        <f>Ocupacao_Calendario!D69*D69*31</f>
        <v>1053.504</v>
      </c>
      <c r="I69" s="33">
        <f>Ocupacao_Calendario!E69*D69*30</f>
        <v>708</v>
      </c>
      <c r="J69" s="33">
        <f>Ocupacao_Calendario!F69*D69*31</f>
        <v>1170.56</v>
      </c>
      <c r="K69" s="33">
        <f>Ocupacao_Calendario!G69*D69*30</f>
        <v>1359.36</v>
      </c>
      <c r="L69" s="33">
        <f>Ocupacao_Calendario!H69*D69*31</f>
        <v>1185.192</v>
      </c>
      <c r="M69" s="33">
        <f>Ocupacao_Calendario!I69*D69*31</f>
        <v>1097.4</v>
      </c>
      <c r="N69" s="33">
        <f>Ocupacao_Calendario!J69*D69*30</f>
        <v>1316.88</v>
      </c>
      <c r="O69" s="33">
        <f>Ocupacao_Calendario!K69*D69*31</f>
        <v>1346.144</v>
      </c>
      <c r="P69" s="33">
        <f>Ocupacao_Calendario!L69*D69*31</f>
        <v>1053.504</v>
      </c>
      <c r="Q69" s="33">
        <f>Ocupacao_Calendario!M69*D69*31</f>
        <v>1199.824</v>
      </c>
      <c r="R69" s="33">
        <f t="shared" si="2"/>
        <v>13743.696</v>
      </c>
      <c r="S69" s="33">
        <f>IFS(E69=2,vacation_home_main_costs!$M$2,E69=3,vacation_home_main_costs!$M$3,E69=4,vacation_home_main_costs!$M$4,E69=5,vacation_home_main_costs!$M$5,E69=6,vacation_home_main_costs!$M$6)</f>
        <v>31100</v>
      </c>
      <c r="T69" s="33">
        <f t="shared" si="8"/>
        <v>-17356.304</v>
      </c>
      <c r="U69" s="41" t="str">
        <f t="shared" si="4"/>
        <v>Prejuizo</v>
      </c>
    </row>
    <row r="70" ht="12.75" customHeight="1">
      <c r="A70" s="8">
        <v>2.2433001E7</v>
      </c>
      <c r="B70" s="30" t="s">
        <v>114</v>
      </c>
      <c r="C70" s="11">
        <v>149.0</v>
      </c>
      <c r="D70" s="11">
        <f t="shared" si="1"/>
        <v>119.2</v>
      </c>
      <c r="E70" s="24">
        <v>4.0</v>
      </c>
      <c r="F70" s="33">
        <f>Ocupacao_Calendario!B70*D70*31</f>
        <v>2475.784</v>
      </c>
      <c r="G70" s="33">
        <f>Ocupacao_Calendario!C70*D70*28</f>
        <v>2403.072</v>
      </c>
      <c r="H70" s="33">
        <f>Ocupacao_Calendario!D70*D70*31</f>
        <v>2623.592</v>
      </c>
      <c r="I70" s="33">
        <f>Ocupacao_Calendario!E70*D70*30</f>
        <v>2074.08</v>
      </c>
      <c r="J70" s="33">
        <f>Ocupacao_Calendario!F70*D70*31</f>
        <v>2217.12</v>
      </c>
      <c r="K70" s="33">
        <f>Ocupacao_Calendario!G70*D70*30</f>
        <v>3003.84</v>
      </c>
      <c r="L70" s="33">
        <f>Ocupacao_Calendario!H70*D70*31</f>
        <v>2623.592</v>
      </c>
      <c r="M70" s="33">
        <f>Ocupacao_Calendario!I70*D70*31</f>
        <v>2623.592</v>
      </c>
      <c r="N70" s="33">
        <f>Ocupacao_Calendario!J70*D70*30</f>
        <v>3003.84</v>
      </c>
      <c r="O70" s="33">
        <f>Ocupacao_Calendario!K70*D70*31</f>
        <v>2882.256</v>
      </c>
      <c r="P70" s="33">
        <f>Ocupacao_Calendario!L70*D70*31</f>
        <v>3695.2</v>
      </c>
      <c r="Q70" s="33">
        <f>Ocupacao_Calendario!M70*D70*31</f>
        <v>3547.392</v>
      </c>
      <c r="R70" s="33">
        <f t="shared" si="2"/>
        <v>33173.36</v>
      </c>
      <c r="S70" s="33">
        <f>IFS(E70=2,vacation_home_main_costs!$M$2,E70=3,vacation_home_main_costs!$M$3,E70=4,vacation_home_main_costs!$M$4,E70=5,vacation_home_main_costs!$M$5,E70=6,vacation_home_main_costs!$M$6)</f>
        <v>40660</v>
      </c>
      <c r="T70" s="33">
        <f t="shared" si="8"/>
        <v>-7486.64</v>
      </c>
      <c r="U70" s="41" t="str">
        <f t="shared" si="4"/>
        <v>Prejuizo</v>
      </c>
    </row>
    <row r="71" ht="12.75" customHeight="1">
      <c r="A71" s="8">
        <v>2.4980019E7</v>
      </c>
      <c r="B71" s="30" t="s">
        <v>115</v>
      </c>
      <c r="C71" s="11">
        <v>76.0</v>
      </c>
      <c r="D71" s="11">
        <f t="shared" si="1"/>
        <v>60.8</v>
      </c>
      <c r="E71" s="24">
        <v>3.0</v>
      </c>
      <c r="F71" s="33">
        <f>Ocupacao_Calendario!B71*D71*31</f>
        <v>1677.472</v>
      </c>
      <c r="G71" s="33">
        <f>Ocupacao_Calendario!C71*D71*28</f>
        <v>1549.184</v>
      </c>
      <c r="H71" s="33">
        <f>Ocupacao_Calendario!D71*D71*31</f>
        <v>1300.512</v>
      </c>
      <c r="I71" s="33">
        <f>Ocupacao_Calendario!E71*D71*30</f>
        <v>1003.2</v>
      </c>
      <c r="J71" s="33">
        <f>Ocupacao_Calendario!F71*D71*31</f>
        <v>961.248</v>
      </c>
      <c r="K71" s="33">
        <f>Ocupacao_Calendario!G71*D71*30</f>
        <v>1422.72</v>
      </c>
      <c r="L71" s="33">
        <f>Ocupacao_Calendario!H71*D71*31</f>
        <v>1884.8</v>
      </c>
      <c r="M71" s="33">
        <f>Ocupacao_Calendario!I71*D71*31</f>
        <v>1884.8</v>
      </c>
      <c r="N71" s="33">
        <f>Ocupacao_Calendario!J71*D71*30</f>
        <v>1769.28</v>
      </c>
      <c r="O71" s="33">
        <f>Ocupacao_Calendario!K71*D71*31</f>
        <v>1884.8</v>
      </c>
      <c r="P71" s="33">
        <f>Ocupacao_Calendario!L71*D71*31</f>
        <v>1432.448</v>
      </c>
      <c r="Q71" s="33">
        <f>Ocupacao_Calendario!M71*D71*31</f>
        <v>1488.992</v>
      </c>
      <c r="R71" s="33">
        <f t="shared" si="2"/>
        <v>18259.456</v>
      </c>
      <c r="S71" s="33">
        <f>IFS(E71=2,vacation_home_main_costs!$M$2,E71=3,vacation_home_main_costs!$M$3,E71=4,vacation_home_main_costs!$M$4,E71=5,vacation_home_main_costs!$M$5,E71=6,vacation_home_main_costs!$M$6)</f>
        <v>34800</v>
      </c>
      <c r="T71" s="33">
        <f t="shared" si="8"/>
        <v>-16540.544</v>
      </c>
      <c r="U71" s="41" t="str">
        <f t="shared" si="4"/>
        <v>Prejuizo</v>
      </c>
    </row>
    <row r="72" ht="12.75" customHeight="1">
      <c r="A72" s="8">
        <v>2.645268E7</v>
      </c>
      <c r="B72" s="30" t="s">
        <v>116</v>
      </c>
      <c r="C72" s="11">
        <v>149.0</v>
      </c>
      <c r="D72" s="11">
        <f t="shared" si="1"/>
        <v>119.2</v>
      </c>
      <c r="E72" s="24">
        <v>4.0</v>
      </c>
      <c r="F72" s="33">
        <f>Ocupacao_Calendario!B72*D72*31</f>
        <v>2291.024</v>
      </c>
      <c r="G72" s="33">
        <f>Ocupacao_Calendario!C72*D72*28</f>
        <v>3137.344</v>
      </c>
      <c r="H72" s="33">
        <f>Ocupacao_Calendario!D72*D72*31</f>
        <v>3214.824</v>
      </c>
      <c r="I72" s="33">
        <f>Ocupacao_Calendario!E72*D72*30</f>
        <v>3146.88</v>
      </c>
      <c r="J72" s="33">
        <f>Ocupacao_Calendario!F72*D72*31</f>
        <v>2217.12</v>
      </c>
      <c r="K72" s="33">
        <f>Ocupacao_Calendario!G72*D72*30</f>
        <v>2467.44</v>
      </c>
      <c r="L72" s="33">
        <f>Ocupacao_Calendario!H72*D72*31</f>
        <v>3325.68</v>
      </c>
      <c r="M72" s="33">
        <f>Ocupacao_Calendario!I72*D72*31</f>
        <v>3658.248</v>
      </c>
      <c r="N72" s="33">
        <f>Ocupacao_Calendario!J72*D72*30</f>
        <v>2646.24</v>
      </c>
      <c r="O72" s="33">
        <f>Ocupacao_Calendario!K72*D72*31</f>
        <v>3547.392</v>
      </c>
      <c r="P72" s="33">
        <f>Ocupacao_Calendario!L72*D72*31</f>
        <v>3658.248</v>
      </c>
      <c r="Q72" s="33">
        <f>Ocupacao_Calendario!M72*D72*31</f>
        <v>3067.016</v>
      </c>
      <c r="R72" s="33">
        <f t="shared" si="2"/>
        <v>36377.456</v>
      </c>
      <c r="S72" s="33">
        <f>IFS(E72=2,vacation_home_main_costs!$M$2,E72=3,vacation_home_main_costs!$M$3,E72=4,vacation_home_main_costs!$M$4,E72=5,vacation_home_main_costs!$M$5,E72=6,vacation_home_main_costs!$M$6)</f>
        <v>40660</v>
      </c>
      <c r="T72" s="33">
        <f t="shared" si="8"/>
        <v>-4282.544</v>
      </c>
      <c r="U72" s="41" t="str">
        <f t="shared" si="4"/>
        <v>Prejuizo</v>
      </c>
    </row>
    <row r="73" ht="12.75" customHeight="1">
      <c r="A73" s="8">
        <v>3051708.0</v>
      </c>
      <c r="B73" s="30" t="s">
        <v>117</v>
      </c>
      <c r="C73" s="11">
        <v>108.0</v>
      </c>
      <c r="D73" s="11">
        <f t="shared" si="1"/>
        <v>86.4</v>
      </c>
      <c r="E73" s="24">
        <v>4.0</v>
      </c>
      <c r="F73" s="33">
        <f>Ocupacao_Calendario!B73*D73*31</f>
        <v>2035.584</v>
      </c>
      <c r="G73" s="33">
        <f>Ocupacao_Calendario!C73*D73*28</f>
        <v>2346.624</v>
      </c>
      <c r="H73" s="33">
        <f>Ocupacao_Calendario!D73*D73*31</f>
        <v>1124.928</v>
      </c>
      <c r="I73" s="33">
        <f>Ocupacao_Calendario!E73*D73*30</f>
        <v>2280.96</v>
      </c>
      <c r="J73" s="33">
        <f>Ocupacao_Calendario!F73*D73*31</f>
        <v>1740.96</v>
      </c>
      <c r="K73" s="33">
        <f>Ocupacao_Calendario!G73*D73*30</f>
        <v>2280.96</v>
      </c>
      <c r="L73" s="33">
        <f>Ocupacao_Calendario!H73*D73*31</f>
        <v>2303.424</v>
      </c>
      <c r="M73" s="33">
        <f>Ocupacao_Calendario!I73*D73*31</f>
        <v>2544.48</v>
      </c>
      <c r="N73" s="33">
        <f>Ocupacao_Calendario!J73*D73*30</f>
        <v>1892.16</v>
      </c>
      <c r="O73" s="33">
        <f>Ocupacao_Calendario!K73*D73*31</f>
        <v>2303.424</v>
      </c>
      <c r="P73" s="33">
        <f>Ocupacao_Calendario!L73*D73*31</f>
        <v>2008.8</v>
      </c>
      <c r="Q73" s="33">
        <f>Ocupacao_Calendario!M73*D73*31</f>
        <v>2330.208</v>
      </c>
      <c r="R73" s="33">
        <f t="shared" si="2"/>
        <v>25192.512</v>
      </c>
      <c r="S73" s="33">
        <f>IFS(E73=2,vacation_home_main_costs!$M$2,E73=3,vacation_home_main_costs!$M$3,E73=4,vacation_home_main_costs!$M$4,E73=5,vacation_home_main_costs!$M$5,E73=6,vacation_home_main_costs!$M$6)</f>
        <v>40660</v>
      </c>
      <c r="T73" s="33">
        <f t="shared" si="8"/>
        <v>-15467.488</v>
      </c>
      <c r="U73" s="41" t="str">
        <f t="shared" si="4"/>
        <v>Prejuizo</v>
      </c>
    </row>
    <row r="74" ht="12.75" customHeight="1">
      <c r="A74" s="8">
        <v>2.1799563E7</v>
      </c>
      <c r="B74" s="30" t="s">
        <v>118</v>
      </c>
      <c r="C74" s="11">
        <v>115.0</v>
      </c>
      <c r="D74" s="11">
        <f t="shared" si="1"/>
        <v>92</v>
      </c>
      <c r="E74" s="24">
        <v>5.0</v>
      </c>
      <c r="F74" s="33">
        <f>Ocupacao_Calendario!B74*D74*31</f>
        <v>2224.56</v>
      </c>
      <c r="G74" s="33">
        <f>Ocupacao_Calendario!C74*D74*28</f>
        <v>2576</v>
      </c>
      <c r="H74" s="33">
        <f>Ocupacao_Calendario!D74*D74*31</f>
        <v>1368.96</v>
      </c>
      <c r="I74" s="33">
        <f>Ocupacao_Calendario!E74*D74*30</f>
        <v>2484</v>
      </c>
      <c r="J74" s="33">
        <f>Ocupacao_Calendario!F74*D74*31</f>
        <v>2310.12</v>
      </c>
      <c r="K74" s="33">
        <f>Ocupacao_Calendario!G74*D74*30</f>
        <v>2484</v>
      </c>
      <c r="L74" s="33">
        <f>Ocupacao_Calendario!H74*D74*31</f>
        <v>2367.16</v>
      </c>
      <c r="M74" s="33">
        <f>Ocupacao_Calendario!I74*D74*31</f>
        <v>2310.12</v>
      </c>
      <c r="N74" s="33">
        <f>Ocupacao_Calendario!J74*D74*30</f>
        <v>2014.8</v>
      </c>
      <c r="O74" s="33">
        <f>Ocupacao_Calendario!K74*D74*31</f>
        <v>2538.28</v>
      </c>
      <c r="P74" s="33">
        <f>Ocupacao_Calendario!L74*D74*31</f>
        <v>2110.48</v>
      </c>
      <c r="Q74" s="33">
        <f>Ocupacao_Calendario!M74*D74*31</f>
        <v>2623.84</v>
      </c>
      <c r="R74" s="33">
        <f t="shared" si="2"/>
        <v>27412.32</v>
      </c>
      <c r="S74" s="33">
        <f>IFS(E74=2,vacation_home_main_costs!$M$2,E74=3,vacation_home_main_costs!$M$3,E74=4,vacation_home_main_costs!$M$4,E74=5,vacation_home_main_costs!$M$5,E74=6,vacation_home_main_costs!$M$6)</f>
        <v>45400</v>
      </c>
      <c r="T74" s="33">
        <f t="shared" si="8"/>
        <v>-17987.68</v>
      </c>
      <c r="U74" s="41" t="str">
        <f t="shared" si="4"/>
        <v>Prejuizo</v>
      </c>
    </row>
    <row r="75" ht="12.75" customHeight="1">
      <c r="A75" s="8">
        <v>2.5168316E7</v>
      </c>
      <c r="B75" s="30" t="s">
        <v>119</v>
      </c>
      <c r="C75" s="11">
        <v>150.0</v>
      </c>
      <c r="D75" s="11">
        <f t="shared" si="1"/>
        <v>120</v>
      </c>
      <c r="E75" s="24">
        <v>5.0</v>
      </c>
      <c r="F75" s="33">
        <f>Ocupacao_Calendario!B75*D75*31</f>
        <v>3571.2</v>
      </c>
      <c r="G75" s="33">
        <f>Ocupacao_Calendario!C75*D75*28</f>
        <v>2856</v>
      </c>
      <c r="H75" s="33">
        <f>Ocupacao_Calendario!D75*D75*31</f>
        <v>1822.8</v>
      </c>
      <c r="I75" s="33">
        <f>Ocupacao_Calendario!E75*D75*30</f>
        <v>2952</v>
      </c>
      <c r="J75" s="33">
        <f>Ocupacao_Calendario!F75*D75*31</f>
        <v>2715.6</v>
      </c>
      <c r="K75" s="33">
        <f>Ocupacao_Calendario!G75*D75*30</f>
        <v>3492</v>
      </c>
      <c r="L75" s="33">
        <f>Ocupacao_Calendario!H75*D75*31</f>
        <v>2752.8</v>
      </c>
      <c r="M75" s="33">
        <f>Ocupacao_Calendario!I75*D75*31</f>
        <v>3422.4</v>
      </c>
      <c r="N75" s="33">
        <f>Ocupacao_Calendario!J75*D75*30</f>
        <v>3024</v>
      </c>
      <c r="O75" s="33">
        <f>Ocupacao_Calendario!K75*D75*31</f>
        <v>2678.4</v>
      </c>
      <c r="P75" s="33">
        <f>Ocupacao_Calendario!L75*D75*31</f>
        <v>3534</v>
      </c>
      <c r="Q75" s="33">
        <f>Ocupacao_Calendario!M75*D75*31</f>
        <v>2678.4</v>
      </c>
      <c r="R75" s="33">
        <f t="shared" si="2"/>
        <v>35499.6</v>
      </c>
      <c r="S75" s="33">
        <f>IFS(E75=2,vacation_home_main_costs!$M$2,E75=3,vacation_home_main_costs!$M$3,E75=4,vacation_home_main_costs!$M$4,E75=5,vacation_home_main_costs!$M$5,E75=6,vacation_home_main_costs!$M$6)</f>
        <v>45400</v>
      </c>
      <c r="T75" s="33">
        <f t="shared" si="8"/>
        <v>-9900.4</v>
      </c>
      <c r="U75" s="41" t="str">
        <f t="shared" si="4"/>
        <v>Prejuizo</v>
      </c>
    </row>
    <row r="76" ht="12.75" customHeight="1">
      <c r="A76" s="8">
        <v>8574020.0</v>
      </c>
      <c r="B76" s="30" t="s">
        <v>120</v>
      </c>
      <c r="C76" s="11">
        <v>145.0</v>
      </c>
      <c r="D76" s="11">
        <f t="shared" si="1"/>
        <v>116</v>
      </c>
      <c r="E76" s="24">
        <v>4.0</v>
      </c>
      <c r="F76" s="33">
        <f>Ocupacao_Calendario!B76*D76*31</f>
        <v>2948.72</v>
      </c>
      <c r="G76" s="33">
        <f>Ocupacao_Calendario!C76*D76*28</f>
        <v>2955.68</v>
      </c>
      <c r="H76" s="33">
        <f>Ocupacao_Calendario!D76*D76*31</f>
        <v>1798</v>
      </c>
      <c r="I76" s="33">
        <f>Ocupacao_Calendario!E76*D76*30</f>
        <v>1635.6</v>
      </c>
      <c r="J76" s="33">
        <f>Ocupacao_Calendario!F76*D76*31</f>
        <v>1402.44</v>
      </c>
      <c r="K76" s="33">
        <f>Ocupacao_Calendario!G76*D76*30</f>
        <v>2470.8</v>
      </c>
      <c r="L76" s="33">
        <f>Ocupacao_Calendario!H76*D76*31</f>
        <v>2912.76</v>
      </c>
      <c r="M76" s="33">
        <f>Ocupacao_Calendario!I76*D76*31</f>
        <v>2876.8</v>
      </c>
      <c r="N76" s="33">
        <f>Ocupacao_Calendario!J76*D76*30</f>
        <v>3062.4</v>
      </c>
      <c r="O76" s="33">
        <f>Ocupacao_Calendario!K76*D76*31</f>
        <v>3452.16</v>
      </c>
      <c r="P76" s="33">
        <f>Ocupacao_Calendario!L76*D76*31</f>
        <v>3488.12</v>
      </c>
      <c r="Q76" s="33">
        <f>Ocupacao_Calendario!M76*D76*31</f>
        <v>3488.12</v>
      </c>
      <c r="R76" s="33">
        <f t="shared" si="2"/>
        <v>32491.6</v>
      </c>
      <c r="S76" s="33">
        <f>IFS(E76=2,vacation_home_main_costs!$M$2,E76=3,vacation_home_main_costs!$M$3,E76=4,vacation_home_main_costs!$M$4,E76=5,vacation_home_main_costs!$M$5,E76=6,vacation_home_main_costs!$M$6)</f>
        <v>40660</v>
      </c>
      <c r="T76" s="33">
        <f t="shared" si="8"/>
        <v>-8168.4</v>
      </c>
      <c r="U76" s="41" t="str">
        <f t="shared" si="4"/>
        <v>Prejuizo</v>
      </c>
    </row>
    <row r="77" ht="12.75" customHeight="1">
      <c r="A77" s="8">
        <v>983375.0</v>
      </c>
      <c r="B77" s="30" t="s">
        <v>121</v>
      </c>
      <c r="C77" s="11">
        <v>99.0</v>
      </c>
      <c r="D77" s="11">
        <f t="shared" si="1"/>
        <v>79.2</v>
      </c>
      <c r="E77" s="24">
        <v>4.0</v>
      </c>
      <c r="F77" s="33">
        <f>Ocupacao_Calendario!B77*D77*31</f>
        <v>2086.92</v>
      </c>
      <c r="G77" s="33">
        <f>Ocupacao_Calendario!C77*D77*28</f>
        <v>1485.792</v>
      </c>
      <c r="H77" s="33">
        <f>Ocupacao_Calendario!D77*D77*31</f>
        <v>1988.712</v>
      </c>
      <c r="I77" s="33">
        <f>Ocupacao_Calendario!E77*D77*30</f>
        <v>1995.84</v>
      </c>
      <c r="J77" s="33">
        <f>Ocupacao_Calendario!F77*D77*31</f>
        <v>1497.672</v>
      </c>
      <c r="K77" s="33">
        <f>Ocupacao_Calendario!G77*D77*30</f>
        <v>2043.36</v>
      </c>
      <c r="L77" s="33">
        <f>Ocupacao_Calendario!H77*D77*31</f>
        <v>2356.992</v>
      </c>
      <c r="M77" s="33">
        <f>Ocupacao_Calendario!I77*D77*31</f>
        <v>2013.264</v>
      </c>
      <c r="N77" s="33">
        <f>Ocupacao_Calendario!J77*D77*30</f>
        <v>2280.96</v>
      </c>
      <c r="O77" s="33">
        <f>Ocupacao_Calendario!K77*D77*31</f>
        <v>1792.296</v>
      </c>
      <c r="P77" s="33">
        <f>Ocupacao_Calendario!L77*D77*31</f>
        <v>1890.504</v>
      </c>
      <c r="Q77" s="33">
        <f>Ocupacao_Calendario!M77*D77*31</f>
        <v>2455.2</v>
      </c>
      <c r="R77" s="33">
        <f t="shared" si="2"/>
        <v>23887.512</v>
      </c>
      <c r="S77" s="33">
        <f>IFS(E77=2,vacation_home_main_costs!$M$2,E77=3,vacation_home_main_costs!$M$3,E77=4,vacation_home_main_costs!$M$4,E77=5,vacation_home_main_costs!$M$5,E77=6,vacation_home_main_costs!$M$6)</f>
        <v>40660</v>
      </c>
      <c r="T77" s="33">
        <f t="shared" si="8"/>
        <v>-16772.488</v>
      </c>
      <c r="U77" s="41" t="str">
        <f t="shared" si="4"/>
        <v>Prejuizo</v>
      </c>
    </row>
    <row r="78" ht="12.75" customHeight="1">
      <c r="A78" s="8">
        <v>1089393.0</v>
      </c>
      <c r="B78" s="30" t="s">
        <v>122</v>
      </c>
      <c r="C78" s="11">
        <v>79.0</v>
      </c>
      <c r="D78" s="11">
        <f t="shared" si="1"/>
        <v>63.2</v>
      </c>
      <c r="E78" s="24">
        <v>4.0</v>
      </c>
      <c r="F78" s="33">
        <f>Ocupacao_Calendario!B78*D78*31</f>
        <v>1273.48</v>
      </c>
      <c r="G78" s="33">
        <f>Ocupacao_Calendario!C78*D78*28</f>
        <v>1203.328</v>
      </c>
      <c r="H78" s="33">
        <f>Ocupacao_Calendario!D78*D78*31</f>
        <v>1195.112</v>
      </c>
      <c r="I78" s="33">
        <f>Ocupacao_Calendario!E78*D78*30</f>
        <v>1289.28</v>
      </c>
      <c r="J78" s="33">
        <f>Ocupacao_Calendario!F78*D78*31</f>
        <v>764.088</v>
      </c>
      <c r="K78" s="33">
        <f>Ocupacao_Calendario!G78*D78*30</f>
        <v>1308.24</v>
      </c>
      <c r="L78" s="33">
        <f>Ocupacao_Calendario!H78*D78*31</f>
        <v>1508.584</v>
      </c>
      <c r="M78" s="33">
        <f>Ocupacao_Calendario!I78*D78*31</f>
        <v>1861.24</v>
      </c>
      <c r="N78" s="33">
        <f>Ocupacao_Calendario!J78*D78*30</f>
        <v>1384.08</v>
      </c>
      <c r="O78" s="33">
        <f>Ocupacao_Calendario!K78*D78*31</f>
        <v>1391.032</v>
      </c>
      <c r="P78" s="33">
        <f>Ocupacao_Calendario!L78*D78*31</f>
        <v>1430.216</v>
      </c>
      <c r="Q78" s="33">
        <f>Ocupacao_Calendario!M78*D78*31</f>
        <v>1920.016</v>
      </c>
      <c r="R78" s="33">
        <f t="shared" si="2"/>
        <v>16528.696</v>
      </c>
      <c r="S78" s="33">
        <f>IFS(E78=2,vacation_home_main_costs!$M$2,E78=3,vacation_home_main_costs!$M$3,E78=4,vacation_home_main_costs!$M$4,E78=5,vacation_home_main_costs!$M$5,E78=6,vacation_home_main_costs!$M$6)</f>
        <v>40660</v>
      </c>
      <c r="T78" s="33">
        <f t="shared" si="8"/>
        <v>-24131.304</v>
      </c>
      <c r="U78" s="41" t="str">
        <f t="shared" si="4"/>
        <v>Prejuizo</v>
      </c>
    </row>
    <row r="79" ht="12.75" customHeight="1">
      <c r="A79" s="8">
        <v>1.1640495E7</v>
      </c>
      <c r="B79" s="30" t="s">
        <v>123</v>
      </c>
      <c r="C79" s="11">
        <v>149.0</v>
      </c>
      <c r="D79" s="11">
        <f t="shared" si="1"/>
        <v>119.2</v>
      </c>
      <c r="E79" s="24">
        <v>4.0</v>
      </c>
      <c r="F79" s="33">
        <f>Ocupacao_Calendario!B79*D79*31</f>
        <v>2586.64</v>
      </c>
      <c r="G79" s="33">
        <f>Ocupacao_Calendario!C79*D79*28</f>
        <v>2736.832</v>
      </c>
      <c r="H79" s="33">
        <f>Ocupacao_Calendario!D79*D79*31</f>
        <v>2586.64</v>
      </c>
      <c r="I79" s="33">
        <f>Ocupacao_Calendario!E79*D79*30</f>
        <v>3003.84</v>
      </c>
      <c r="J79" s="33">
        <f>Ocupacao_Calendario!F79*D79*31</f>
        <v>1884.552</v>
      </c>
      <c r="K79" s="33">
        <f>Ocupacao_Calendario!G79*D79*30</f>
        <v>3075.36</v>
      </c>
      <c r="L79" s="33">
        <f>Ocupacao_Calendario!H79*D79*31</f>
        <v>3067.016</v>
      </c>
      <c r="M79" s="33">
        <f>Ocupacao_Calendario!I79*D79*31</f>
        <v>2623.592</v>
      </c>
      <c r="N79" s="33">
        <f>Ocupacao_Calendario!J79*D79*30</f>
        <v>2896.56</v>
      </c>
      <c r="O79" s="33">
        <f>Ocupacao_Calendario!K79*D79*31</f>
        <v>3103.968</v>
      </c>
      <c r="P79" s="33">
        <f>Ocupacao_Calendario!L79*D79*31</f>
        <v>2623.592</v>
      </c>
      <c r="Q79" s="33">
        <f>Ocupacao_Calendario!M79*D79*31</f>
        <v>2956.16</v>
      </c>
      <c r="R79" s="33">
        <f t="shared" si="2"/>
        <v>33144.752</v>
      </c>
      <c r="S79" s="33">
        <f>IFS(E79=2,vacation_home_main_costs!$M$2,E79=3,vacation_home_main_costs!$M$3,E79=4,vacation_home_main_costs!$M$4,E79=5,vacation_home_main_costs!$M$5,E79=6,vacation_home_main_costs!$M$6)</f>
        <v>40660</v>
      </c>
      <c r="T79" s="33">
        <f t="shared" si="8"/>
        <v>-7515.248</v>
      </c>
      <c r="U79" s="41" t="str">
        <f t="shared" si="4"/>
        <v>Prejuizo</v>
      </c>
    </row>
    <row r="80" ht="12.75" customHeight="1">
      <c r="A80" s="8">
        <v>1190056.0</v>
      </c>
      <c r="B80" s="30" t="s">
        <v>124</v>
      </c>
      <c r="C80" s="11">
        <v>150.0</v>
      </c>
      <c r="D80" s="11">
        <f t="shared" si="1"/>
        <v>120</v>
      </c>
      <c r="E80" s="24">
        <v>4.0</v>
      </c>
      <c r="F80" s="33">
        <f>Ocupacao_Calendario!B80*D80*31</f>
        <v>3348</v>
      </c>
      <c r="G80" s="33">
        <f>Ocupacao_Calendario!C80*D80*28</f>
        <v>2889.6</v>
      </c>
      <c r="H80" s="33">
        <f>Ocupacao_Calendario!D80*D80*31</f>
        <v>3050.4</v>
      </c>
      <c r="I80" s="33">
        <f>Ocupacao_Calendario!E80*D80*30</f>
        <v>2988</v>
      </c>
      <c r="J80" s="33">
        <f>Ocupacao_Calendario!F80*D80*31</f>
        <v>1711.2</v>
      </c>
      <c r="K80" s="33">
        <f>Ocupacao_Calendario!G80*D80*30</f>
        <v>2700</v>
      </c>
      <c r="L80" s="33">
        <f>Ocupacao_Calendario!H80*D80*31</f>
        <v>2938.8</v>
      </c>
      <c r="M80" s="33">
        <f>Ocupacao_Calendario!I80*D80*31</f>
        <v>2715.6</v>
      </c>
      <c r="N80" s="33">
        <f>Ocupacao_Calendario!J80*D80*30</f>
        <v>2916</v>
      </c>
      <c r="O80" s="33">
        <f>Ocupacao_Calendario!K80*D80*31</f>
        <v>3199.2</v>
      </c>
      <c r="P80" s="33">
        <f>Ocupacao_Calendario!L80*D80*31</f>
        <v>3720</v>
      </c>
      <c r="Q80" s="33">
        <f>Ocupacao_Calendario!M80*D80*31</f>
        <v>3013.2</v>
      </c>
      <c r="R80" s="33">
        <f t="shared" si="2"/>
        <v>35190</v>
      </c>
      <c r="S80" s="33">
        <f>IFS(E80=2,vacation_home_main_costs!$M$2,E80=3,vacation_home_main_costs!$M$3,E80=4,vacation_home_main_costs!$M$4,E80=5,vacation_home_main_costs!$M$5,E80=6,vacation_home_main_costs!$M$6)</f>
        <v>40660</v>
      </c>
      <c r="T80" s="33">
        <f t="shared" si="8"/>
        <v>-5470</v>
      </c>
      <c r="U80" s="41" t="str">
        <f t="shared" si="4"/>
        <v>Prejuizo</v>
      </c>
    </row>
    <row r="81" ht="12.75" customHeight="1">
      <c r="A81" s="8">
        <v>1.3330433E7</v>
      </c>
      <c r="B81" s="30" t="s">
        <v>125</v>
      </c>
      <c r="C81" s="17">
        <v>159.0</v>
      </c>
      <c r="D81" s="11">
        <f t="shared" si="1"/>
        <v>127.2</v>
      </c>
      <c r="E81" s="24">
        <v>5.0</v>
      </c>
      <c r="F81" s="33">
        <f>Ocupacao_Calendario!B81*D81*31</f>
        <v>2917.968</v>
      </c>
      <c r="G81" s="33">
        <f>Ocupacao_Calendario!C81*D81*28</f>
        <v>3561.6</v>
      </c>
      <c r="H81" s="33">
        <f>Ocupacao_Calendario!D81*D81*31</f>
        <v>2957.4</v>
      </c>
      <c r="I81" s="33">
        <f>Ocupacao_Calendario!E81*D81*30</f>
        <v>2709.36</v>
      </c>
      <c r="J81" s="33">
        <f>Ocupacao_Calendario!F81*D81*31</f>
        <v>1971.6</v>
      </c>
      <c r="K81" s="33">
        <f>Ocupacao_Calendario!G81*D81*30</f>
        <v>2747.52</v>
      </c>
      <c r="L81" s="33">
        <f>Ocupacao_Calendario!H81*D81*31</f>
        <v>3430.584</v>
      </c>
      <c r="M81" s="33">
        <f>Ocupacao_Calendario!I81*D81*31</f>
        <v>3312.288</v>
      </c>
      <c r="N81" s="33">
        <f>Ocupacao_Calendario!J81*D81*30</f>
        <v>3701.52</v>
      </c>
      <c r="O81" s="33">
        <f>Ocupacao_Calendario!K81*D81*31</f>
        <v>3470.016</v>
      </c>
      <c r="P81" s="33">
        <f>Ocupacao_Calendario!L81*D81*31</f>
        <v>3233.424</v>
      </c>
      <c r="Q81" s="33">
        <f>Ocupacao_Calendario!M81*D81*31</f>
        <v>3785.472</v>
      </c>
      <c r="R81" s="33">
        <f t="shared" si="2"/>
        <v>37798.752</v>
      </c>
      <c r="S81" s="33">
        <f>IFS(E81=2,vacation_home_main_costs!$M$2,E81=3,vacation_home_main_costs!$M$3,E81=4,vacation_home_main_costs!$M$4,E81=5,vacation_home_main_costs!$M$5,E81=6,vacation_home_main_costs!$M$6)</f>
        <v>45400</v>
      </c>
      <c r="T81" s="33">
        <f t="shared" si="8"/>
        <v>-7601.248</v>
      </c>
      <c r="U81" s="41" t="str">
        <f t="shared" si="4"/>
        <v>Prejuizo</v>
      </c>
    </row>
    <row r="82" ht="12.75" customHeight="1">
      <c r="A82" s="8">
        <v>1.5675913E7</v>
      </c>
      <c r="B82" s="30" t="s">
        <v>126</v>
      </c>
      <c r="C82" s="11">
        <v>185.0</v>
      </c>
      <c r="D82" s="11">
        <f t="shared" si="1"/>
        <v>148</v>
      </c>
      <c r="E82" s="24">
        <v>5.0</v>
      </c>
      <c r="F82" s="33">
        <f>Ocupacao_Calendario!B82*D82*31</f>
        <v>4129.2</v>
      </c>
      <c r="G82" s="33">
        <f>Ocupacao_Calendario!C82*D82*28</f>
        <v>3190.88</v>
      </c>
      <c r="H82" s="33">
        <f>Ocupacao_Calendario!D82*D82*31</f>
        <v>1926.96</v>
      </c>
      <c r="I82" s="33">
        <f>Ocupacao_Calendario!E82*D82*30</f>
        <v>2442</v>
      </c>
      <c r="J82" s="33">
        <f>Ocupacao_Calendario!F82*D82*31</f>
        <v>2936.32</v>
      </c>
      <c r="K82" s="33">
        <f>Ocupacao_Calendario!G82*D82*30</f>
        <v>3418.8</v>
      </c>
      <c r="L82" s="33">
        <f>Ocupacao_Calendario!H82*D82*31</f>
        <v>4037.44</v>
      </c>
      <c r="M82" s="33">
        <f>Ocupacao_Calendario!I82*D82*31</f>
        <v>4496.24</v>
      </c>
      <c r="N82" s="33">
        <f>Ocupacao_Calendario!J82*D82*30</f>
        <v>4440</v>
      </c>
      <c r="O82" s="33">
        <f>Ocupacao_Calendario!K82*D82*31</f>
        <v>4358.6</v>
      </c>
      <c r="P82" s="33">
        <f>Ocupacao_Calendario!L82*D82*31</f>
        <v>4542.12</v>
      </c>
      <c r="Q82" s="33">
        <f>Ocupacao_Calendario!M82*D82*31</f>
        <v>4588</v>
      </c>
      <c r="R82" s="33">
        <f t="shared" si="2"/>
        <v>44506.56</v>
      </c>
      <c r="S82" s="33">
        <f>IFS(E82=2,vacation_home_main_costs!$M$2,E82=3,vacation_home_main_costs!$M$3,E82=4,vacation_home_main_costs!$M$4,E82=5,vacation_home_main_costs!$M$5,E82=6,vacation_home_main_costs!$M$6)</f>
        <v>45400</v>
      </c>
      <c r="T82" s="33">
        <f t="shared" si="8"/>
        <v>-893.44</v>
      </c>
      <c r="U82" s="41" t="str">
        <f t="shared" si="4"/>
        <v>Prejuizo</v>
      </c>
    </row>
    <row r="83" ht="12.75" customHeight="1">
      <c r="A83" s="8">
        <v>1.5879493E7</v>
      </c>
      <c r="B83" s="30" t="s">
        <v>127</v>
      </c>
      <c r="C83" s="11">
        <v>135.0</v>
      </c>
      <c r="D83" s="11">
        <f t="shared" si="1"/>
        <v>108</v>
      </c>
      <c r="E83" s="24">
        <v>4.0</v>
      </c>
      <c r="F83" s="33">
        <f>Ocupacao_Calendario!B83*D83*31</f>
        <v>2845.8</v>
      </c>
      <c r="G83" s="33">
        <f>Ocupacao_Calendario!C83*D83*28</f>
        <v>2600.64</v>
      </c>
      <c r="H83" s="33">
        <f>Ocupacao_Calendario!D83*D83*31</f>
        <v>1841.4</v>
      </c>
      <c r="I83" s="33">
        <f>Ocupacao_Calendario!E83*D83*30</f>
        <v>1717.2</v>
      </c>
      <c r="J83" s="33">
        <f>Ocupacao_Calendario!F83*D83*31</f>
        <v>1774.44</v>
      </c>
      <c r="K83" s="33">
        <f>Ocupacao_Calendario!G83*D83*30</f>
        <v>2559.6</v>
      </c>
      <c r="L83" s="33">
        <f>Ocupacao_Calendario!H83*D83*31</f>
        <v>3247.56</v>
      </c>
      <c r="M83" s="33">
        <f>Ocupacao_Calendario!I83*D83*31</f>
        <v>2343.6</v>
      </c>
      <c r="N83" s="33">
        <f>Ocupacao_Calendario!J83*D83*30</f>
        <v>2656.8</v>
      </c>
      <c r="O83" s="33">
        <f>Ocupacao_Calendario!K83*D83*31</f>
        <v>2979.72</v>
      </c>
      <c r="P83" s="33">
        <f>Ocupacao_Calendario!L83*D83*31</f>
        <v>3180.6</v>
      </c>
      <c r="Q83" s="33">
        <f>Ocupacao_Calendario!M83*D83*31</f>
        <v>3147.12</v>
      </c>
      <c r="R83" s="33">
        <f t="shared" si="2"/>
        <v>30894.48</v>
      </c>
      <c r="S83" s="33">
        <f>IFS(E83=2,vacation_home_main_costs!$M$2,E83=3,vacation_home_main_costs!$M$3,E83=4,vacation_home_main_costs!$M$4,E83=5,vacation_home_main_costs!$M$5,E83=6,vacation_home_main_costs!$M$6)</f>
        <v>40660</v>
      </c>
      <c r="T83" s="33">
        <f t="shared" si="8"/>
        <v>-9765.52</v>
      </c>
      <c r="U83" s="41" t="str">
        <f t="shared" si="4"/>
        <v>Prejuizo</v>
      </c>
    </row>
    <row r="84" ht="12.75" customHeight="1">
      <c r="A84" s="8">
        <v>1.6087481E7</v>
      </c>
      <c r="B84" s="30" t="s">
        <v>128</v>
      </c>
      <c r="C84" s="11">
        <v>139.0</v>
      </c>
      <c r="D84" s="11">
        <f t="shared" si="1"/>
        <v>111.2</v>
      </c>
      <c r="E84" s="24">
        <v>4.0</v>
      </c>
      <c r="F84" s="33">
        <f>Ocupacao_Calendario!B84*D84*31</f>
        <v>2344.096</v>
      </c>
      <c r="G84" s="33">
        <f>Ocupacao_Calendario!C84*D84*28</f>
        <v>2272.928</v>
      </c>
      <c r="H84" s="33">
        <f>Ocupacao_Calendario!D84*D84*31</f>
        <v>1930.432</v>
      </c>
      <c r="I84" s="33">
        <f>Ocupacao_Calendario!E84*D84*30</f>
        <v>1567.92</v>
      </c>
      <c r="J84" s="33">
        <f>Ocupacao_Calendario!F84*D84*31</f>
        <v>1999.376</v>
      </c>
      <c r="K84" s="33">
        <f>Ocupacao_Calendario!G84*D84*30</f>
        <v>2768.88</v>
      </c>
      <c r="L84" s="33">
        <f>Ocupacao_Calendario!H84*D84*31</f>
        <v>2688.816</v>
      </c>
      <c r="M84" s="33">
        <f>Ocupacao_Calendario!I84*D84*31</f>
        <v>3309.312</v>
      </c>
      <c r="N84" s="33">
        <f>Ocupacao_Calendario!J84*D84*30</f>
        <v>3269.28</v>
      </c>
      <c r="O84" s="33">
        <f>Ocupacao_Calendario!K84*D84*31</f>
        <v>3205.896</v>
      </c>
      <c r="P84" s="33">
        <f>Ocupacao_Calendario!L84*D84*31</f>
        <v>3378.256</v>
      </c>
      <c r="Q84" s="33">
        <f>Ocupacao_Calendario!M84*D84*31</f>
        <v>2447.512</v>
      </c>
      <c r="R84" s="33">
        <f t="shared" si="2"/>
        <v>31182.704</v>
      </c>
      <c r="S84" s="33">
        <f>IFS(E84=2,vacation_home_main_costs!$M$2,E84=3,vacation_home_main_costs!$M$3,E84=4,vacation_home_main_costs!$M$4,E84=5,vacation_home_main_costs!$M$5,E84=6,vacation_home_main_costs!$M$6)</f>
        <v>40660</v>
      </c>
      <c r="T84" s="33">
        <f t="shared" si="8"/>
        <v>-9477.296</v>
      </c>
      <c r="U84" s="41" t="str">
        <f t="shared" si="4"/>
        <v>Prejuizo</v>
      </c>
    </row>
    <row r="85" ht="12.75" customHeight="1">
      <c r="A85" s="8">
        <v>5252947.0</v>
      </c>
      <c r="B85" s="30" t="s">
        <v>129</v>
      </c>
      <c r="C85" s="11">
        <v>75.0</v>
      </c>
      <c r="D85" s="11">
        <f t="shared" si="1"/>
        <v>60</v>
      </c>
      <c r="E85" s="24">
        <v>3.0</v>
      </c>
      <c r="F85" s="33">
        <f>Ocupacao_Calendario!B85*D85*31</f>
        <v>1655.4</v>
      </c>
      <c r="G85" s="33">
        <f>Ocupacao_Calendario!C85*D85*28</f>
        <v>1461.6</v>
      </c>
      <c r="H85" s="33">
        <f>Ocupacao_Calendario!D85*D85*31</f>
        <v>799.8</v>
      </c>
      <c r="I85" s="33">
        <f>Ocupacao_Calendario!E85*D85*30</f>
        <v>1116</v>
      </c>
      <c r="J85" s="33">
        <f>Ocupacao_Calendario!F85*D85*31</f>
        <v>762.6</v>
      </c>
      <c r="K85" s="33">
        <f>Ocupacao_Calendario!G85*D85*30</f>
        <v>1260</v>
      </c>
      <c r="L85" s="33">
        <f>Ocupacao_Calendario!H85*D85*31</f>
        <v>1357.8</v>
      </c>
      <c r="M85" s="33">
        <f>Ocupacao_Calendario!I85*D85*31</f>
        <v>1599.6</v>
      </c>
      <c r="N85" s="33">
        <f>Ocupacao_Calendario!J85*D85*30</f>
        <v>1548</v>
      </c>
      <c r="O85" s="33">
        <f>Ocupacao_Calendario!K85*D85*31</f>
        <v>1599.6</v>
      </c>
      <c r="P85" s="33">
        <f>Ocupacao_Calendario!L85*D85*31</f>
        <v>1692.6</v>
      </c>
      <c r="Q85" s="33">
        <f>Ocupacao_Calendario!M85*D85*31</f>
        <v>1636.8</v>
      </c>
      <c r="R85" s="33">
        <f t="shared" si="2"/>
        <v>16489.8</v>
      </c>
      <c r="S85" s="33">
        <f>IFS(E85=2,vacation_home_main_costs!$M$2,E85=3,vacation_home_main_costs!$M$3,E85=4,vacation_home_main_costs!$M$4,E85=5,vacation_home_main_costs!$M$5,E85=6,vacation_home_main_costs!$M$6)</f>
        <v>34800</v>
      </c>
      <c r="T85" s="33">
        <f t="shared" si="8"/>
        <v>-18310.2</v>
      </c>
      <c r="U85" s="41" t="str">
        <f t="shared" si="4"/>
        <v>Prejuizo</v>
      </c>
    </row>
    <row r="86" ht="12.75" customHeight="1">
      <c r="A86" s="8">
        <v>3.0255205E7</v>
      </c>
      <c r="B86" s="30" t="s">
        <v>130</v>
      </c>
      <c r="C86" s="11">
        <v>65.0</v>
      </c>
      <c r="D86" s="11">
        <f t="shared" si="1"/>
        <v>52</v>
      </c>
      <c r="E86" s="24">
        <v>1.0</v>
      </c>
      <c r="F86" s="33">
        <f>Ocupacao_Calendario!B86*D86*31</f>
        <v>1112.28</v>
      </c>
      <c r="G86" s="33">
        <f>Ocupacao_Calendario!C86*D86*28</f>
        <v>1456</v>
      </c>
      <c r="H86" s="33">
        <f>Ocupacao_Calendario!D86*D86*31</f>
        <v>709.28</v>
      </c>
      <c r="I86" s="33">
        <f>Ocupacao_Calendario!E86*D86*30</f>
        <v>811.2</v>
      </c>
      <c r="J86" s="33">
        <f>Ocupacao_Calendario!F86*D86*31</f>
        <v>934.96</v>
      </c>
      <c r="K86" s="33">
        <f>Ocupacao_Calendario!G86*D86*30</f>
        <v>1435.2</v>
      </c>
      <c r="L86" s="33">
        <f>Ocupacao_Calendario!H86*D86*31</f>
        <v>1321.84</v>
      </c>
      <c r="M86" s="33">
        <f>Ocupacao_Calendario!I86*D86*31</f>
        <v>1257.36</v>
      </c>
      <c r="N86" s="33">
        <f>Ocupacao_Calendario!J86*D86*30</f>
        <v>1279.2</v>
      </c>
      <c r="O86" s="33">
        <f>Ocupacao_Calendario!K86*D86*31</f>
        <v>1257.36</v>
      </c>
      <c r="P86" s="33">
        <f>Ocupacao_Calendario!L86*D86*31</f>
        <v>1499.16</v>
      </c>
      <c r="Q86" s="33">
        <f>Ocupacao_Calendario!M86*D86*31</f>
        <v>1321.84</v>
      </c>
      <c r="R86" s="33">
        <f t="shared" si="2"/>
        <v>14395.68</v>
      </c>
      <c r="S86" s="37" t="str">
        <f>IFS(E86=2,vacation_home_main_costs!$M$2,E86=3,vacation_home_main_costs!$M$3,E86=4,vacation_home_main_costs!$M$4,E86=5,vacation_home_main_costs!$M$5,E86=6,vacation_home_main_costs!$M$6)</f>
        <v>#N/A</v>
      </c>
      <c r="T86" s="38" t="s">
        <v>55</v>
      </c>
      <c r="U86" s="41" t="str">
        <f t="shared" si="4"/>
        <v>Lucro</v>
      </c>
    </row>
    <row r="87" ht="12.75" customHeight="1">
      <c r="A87" s="8">
        <v>644892.0</v>
      </c>
      <c r="B87" s="30" t="s">
        <v>131</v>
      </c>
      <c r="C87" s="11">
        <v>69.0</v>
      </c>
      <c r="D87" s="11">
        <f t="shared" si="1"/>
        <v>55.2</v>
      </c>
      <c r="E87" s="24">
        <v>4.0</v>
      </c>
      <c r="F87" s="33">
        <f>Ocupacao_Calendario!B87*D87*31</f>
        <v>1232.064</v>
      </c>
      <c r="G87" s="33">
        <f>Ocupacao_Calendario!C87*D87*28</f>
        <v>1174.656</v>
      </c>
      <c r="H87" s="33">
        <f>Ocupacao_Calendario!D87*D87*31</f>
        <v>1351.848</v>
      </c>
      <c r="I87" s="33">
        <f>Ocupacao_Calendario!E87*D87*30</f>
        <v>993.6</v>
      </c>
      <c r="J87" s="33">
        <f>Ocupacao_Calendario!F87*D87*31</f>
        <v>667.368</v>
      </c>
      <c r="K87" s="33">
        <f>Ocupacao_Calendario!G87*D87*30</f>
        <v>1076.4</v>
      </c>
      <c r="L87" s="33">
        <f>Ocupacao_Calendario!H87*D87*31</f>
        <v>1232.064</v>
      </c>
      <c r="M87" s="33">
        <f>Ocupacao_Calendario!I87*D87*31</f>
        <v>1437.408</v>
      </c>
      <c r="N87" s="33">
        <f>Ocupacao_Calendario!J87*D87*30</f>
        <v>1391.04</v>
      </c>
      <c r="O87" s="33">
        <f>Ocupacao_Calendario!K87*D87*31</f>
        <v>1386.072</v>
      </c>
      <c r="P87" s="33">
        <f>Ocupacao_Calendario!L87*D87*31</f>
        <v>1266.288</v>
      </c>
      <c r="Q87" s="33">
        <f>Ocupacao_Calendario!M87*D87*31</f>
        <v>1642.752</v>
      </c>
      <c r="R87" s="33">
        <f t="shared" si="2"/>
        <v>14851.56</v>
      </c>
      <c r="S87" s="33">
        <f>IFS(E87=2,vacation_home_main_costs!$M$2,E87=3,vacation_home_main_costs!$M$3,E87=4,vacation_home_main_costs!$M$4,E87=5,vacation_home_main_costs!$M$5,E87=6,vacation_home_main_costs!$M$6)</f>
        <v>40660</v>
      </c>
      <c r="T87" s="33">
        <f>R87-S87</f>
        <v>-25808.44</v>
      </c>
      <c r="U87" s="41" t="str">
        <f t="shared" si="4"/>
        <v>Prejuizo</v>
      </c>
    </row>
    <row r="88" ht="12.75" customHeight="1">
      <c r="A88" s="8">
        <v>1.7653174E7</v>
      </c>
      <c r="B88" s="30" t="s">
        <v>132</v>
      </c>
      <c r="C88" s="11">
        <v>199.0</v>
      </c>
      <c r="D88" s="11">
        <f t="shared" si="1"/>
        <v>159.2</v>
      </c>
      <c r="E88" s="24">
        <v>7.0</v>
      </c>
      <c r="F88" s="33">
        <f>Ocupacao_Calendario!B88*D88*31</f>
        <v>3306.584</v>
      </c>
      <c r="G88" s="33">
        <f>Ocupacao_Calendario!C88*D88*28</f>
        <v>3967.264</v>
      </c>
      <c r="H88" s="33">
        <f>Ocupacao_Calendario!D88*D88*31</f>
        <v>3602.696</v>
      </c>
      <c r="I88" s="33">
        <f>Ocupacao_Calendario!E88*D88*30</f>
        <v>3773.04</v>
      </c>
      <c r="J88" s="33">
        <f>Ocupacao_Calendario!F88*D88*31</f>
        <v>2368.896</v>
      </c>
      <c r="K88" s="33">
        <f>Ocupacao_Calendario!G88*D88*30</f>
        <v>3725.28</v>
      </c>
      <c r="L88" s="33">
        <f>Ocupacao_Calendario!H88*D88*31</f>
        <v>3701.4</v>
      </c>
      <c r="M88" s="33">
        <f>Ocupacao_Calendario!I88*D88*31</f>
        <v>4096.216</v>
      </c>
      <c r="N88" s="33">
        <f>Ocupacao_Calendario!J88*D88*30</f>
        <v>4393.92</v>
      </c>
      <c r="O88" s="33">
        <f>Ocupacao_Calendario!K88*D88*31</f>
        <v>4885.848</v>
      </c>
      <c r="P88" s="33">
        <f>Ocupacao_Calendario!L88*D88*31</f>
        <v>3800.104</v>
      </c>
      <c r="Q88" s="33">
        <f>Ocupacao_Calendario!M88*D88*31</f>
        <v>4885.848</v>
      </c>
      <c r="R88" s="33">
        <f t="shared" si="2"/>
        <v>46507.096</v>
      </c>
      <c r="S88" s="37" t="str">
        <f>IFS(E88=2,vacation_home_main_costs!$M$2,E88=3,vacation_home_main_costs!$M$3,E88=4,vacation_home_main_costs!$M$4,E88=5,vacation_home_main_costs!$M$5,E88=6,vacation_home_main_costs!$M$6)</f>
        <v>#N/A</v>
      </c>
      <c r="T88" s="38" t="s">
        <v>55</v>
      </c>
      <c r="U88" s="41" t="str">
        <f t="shared" si="4"/>
        <v>Lucro</v>
      </c>
    </row>
    <row r="89" ht="12.75" customHeight="1">
      <c r="A89" s="8">
        <v>2.3915896E7</v>
      </c>
      <c r="B89" s="30" t="s">
        <v>133</v>
      </c>
      <c r="C89" s="11">
        <v>112.0</v>
      </c>
      <c r="D89" s="11">
        <f t="shared" si="1"/>
        <v>89.6</v>
      </c>
      <c r="E89" s="24">
        <v>2.0</v>
      </c>
      <c r="F89" s="33">
        <f>Ocupacao_Calendario!B89*D89*31</f>
        <v>1694.336</v>
      </c>
      <c r="G89" s="33">
        <f>Ocupacao_Calendario!C89*D89*28</f>
        <v>1705.984</v>
      </c>
      <c r="H89" s="33">
        <f>Ocupacao_Calendario!D89*D89*31</f>
        <v>1222.144</v>
      </c>
      <c r="I89" s="33">
        <f>Ocupacao_Calendario!E89*D89*30</f>
        <v>1774.08</v>
      </c>
      <c r="J89" s="33">
        <f>Ocupacao_Calendario!F89*D89*31</f>
        <v>1833.216</v>
      </c>
      <c r="K89" s="33">
        <f>Ocupacao_Calendario!G89*D89*30</f>
        <v>2634.24</v>
      </c>
      <c r="L89" s="33">
        <f>Ocupacao_Calendario!H89*D89*31</f>
        <v>2333.184</v>
      </c>
      <c r="M89" s="33">
        <f>Ocupacao_Calendario!I89*D89*31</f>
        <v>2249.856</v>
      </c>
      <c r="N89" s="33">
        <f>Ocupacao_Calendario!J89*D89*30</f>
        <v>2553.6</v>
      </c>
      <c r="O89" s="33">
        <f>Ocupacao_Calendario!K89*D89*31</f>
        <v>2333.184</v>
      </c>
      <c r="P89" s="33">
        <f>Ocupacao_Calendario!L89*D89*31</f>
        <v>2583.168</v>
      </c>
      <c r="Q89" s="33">
        <f>Ocupacao_Calendario!M89*D89*31</f>
        <v>2694.272</v>
      </c>
      <c r="R89" s="33">
        <f t="shared" si="2"/>
        <v>25611.264</v>
      </c>
      <c r="S89" s="33">
        <f>IFS(E89=2,vacation_home_main_costs!$M$2,E89=3,vacation_home_main_costs!$M$3,E89=4,vacation_home_main_costs!$M$4,E89=5,vacation_home_main_costs!$M$5,E89=6,vacation_home_main_costs!$M$6)</f>
        <v>31100</v>
      </c>
      <c r="T89" s="33">
        <f t="shared" ref="T89:T92" si="9">R89-S89</f>
        <v>-5488.736</v>
      </c>
      <c r="U89" s="41" t="str">
        <f t="shared" si="4"/>
        <v>Prejuizo</v>
      </c>
    </row>
    <row r="90" ht="12.75" customHeight="1">
      <c r="A90" s="8">
        <v>1.9952053E7</v>
      </c>
      <c r="B90" s="30" t="s">
        <v>134</v>
      </c>
      <c r="C90" s="11">
        <v>249.0</v>
      </c>
      <c r="D90" s="11">
        <f t="shared" si="1"/>
        <v>199.2</v>
      </c>
      <c r="E90" s="24">
        <v>5.0</v>
      </c>
      <c r="F90" s="33">
        <f>Ocupacao_Calendario!B90*D90*31</f>
        <v>5866.44</v>
      </c>
      <c r="G90" s="33">
        <f>Ocupacao_Calendario!C90*D90*28</f>
        <v>5075.616</v>
      </c>
      <c r="H90" s="33">
        <f>Ocupacao_Calendario!D90*D90*31</f>
        <v>3396.36</v>
      </c>
      <c r="I90" s="33">
        <f>Ocupacao_Calendario!E90*D90*30</f>
        <v>4003.92</v>
      </c>
      <c r="J90" s="33">
        <f>Ocupacao_Calendario!F90*D90*31</f>
        <v>3643.368</v>
      </c>
      <c r="K90" s="33">
        <f>Ocupacao_Calendario!G90*D90*30</f>
        <v>4362.48</v>
      </c>
      <c r="L90" s="33">
        <f>Ocupacao_Calendario!H90*D90*31</f>
        <v>6113.448</v>
      </c>
      <c r="M90" s="33">
        <f>Ocupacao_Calendario!I90*D90*31</f>
        <v>5125.416</v>
      </c>
      <c r="N90" s="33">
        <f>Ocupacao_Calendario!J90*D90*30</f>
        <v>4601.52</v>
      </c>
      <c r="O90" s="33">
        <f>Ocupacao_Calendario!K90*D90*31</f>
        <v>6051.696</v>
      </c>
      <c r="P90" s="33">
        <f>Ocupacao_Calendario!L90*D90*31</f>
        <v>5557.68</v>
      </c>
      <c r="Q90" s="33">
        <f>Ocupacao_Calendario!M90*D90*31</f>
        <v>6051.696</v>
      </c>
      <c r="R90" s="33">
        <f t="shared" si="2"/>
        <v>59849.64</v>
      </c>
      <c r="S90" s="33">
        <f>IFS(E90=2,vacation_home_main_costs!$M$2,E90=3,vacation_home_main_costs!$M$3,E90=4,vacation_home_main_costs!$M$4,E90=5,vacation_home_main_costs!$M$5,E90=6,vacation_home_main_costs!$M$6)</f>
        <v>45400</v>
      </c>
      <c r="T90" s="33">
        <f t="shared" si="9"/>
        <v>14449.64</v>
      </c>
      <c r="U90" s="41" t="str">
        <f t="shared" si="4"/>
        <v>Lucro</v>
      </c>
    </row>
    <row r="91" ht="12.75" customHeight="1">
      <c r="A91" s="8">
        <v>2.2656435E7</v>
      </c>
      <c r="B91" s="30" t="s">
        <v>135</v>
      </c>
      <c r="C91" s="11">
        <v>98.0</v>
      </c>
      <c r="D91" s="11">
        <f t="shared" si="1"/>
        <v>78.4</v>
      </c>
      <c r="E91" s="24">
        <v>4.0</v>
      </c>
      <c r="F91" s="33">
        <f>Ocupacao_Calendario!B91*D91*31</f>
        <v>1531.152</v>
      </c>
      <c r="G91" s="33">
        <f>Ocupacao_Calendario!C91*D91*28</f>
        <v>2107.392</v>
      </c>
      <c r="H91" s="33">
        <f>Ocupacao_Calendario!D91*D91*31</f>
        <v>2041.536</v>
      </c>
      <c r="I91" s="33">
        <f>Ocupacao_Calendario!E91*D91*30</f>
        <v>1270.08</v>
      </c>
      <c r="J91" s="33">
        <f>Ocupacao_Calendario!F91*D91*31</f>
        <v>1701.28</v>
      </c>
      <c r="K91" s="33">
        <f>Ocupacao_Calendario!G91*D91*30</f>
        <v>2046.24</v>
      </c>
      <c r="L91" s="33">
        <f>Ocupacao_Calendario!H91*D91*31</f>
        <v>2430.4</v>
      </c>
      <c r="M91" s="33">
        <f>Ocupacao_Calendario!I91*D91*31</f>
        <v>1749.888</v>
      </c>
      <c r="N91" s="33">
        <f>Ocupacao_Calendario!J91*D91*30</f>
        <v>2140.32</v>
      </c>
      <c r="O91" s="33">
        <f>Ocupacao_Calendario!K91*D91*31</f>
        <v>2430.4</v>
      </c>
      <c r="P91" s="33">
        <f>Ocupacao_Calendario!L91*D91*31</f>
        <v>2381.792</v>
      </c>
      <c r="Q91" s="33">
        <f>Ocupacao_Calendario!M91*D91*31</f>
        <v>2163.056</v>
      </c>
      <c r="R91" s="33">
        <f t="shared" si="2"/>
        <v>23993.536</v>
      </c>
      <c r="S91" s="33">
        <f>IFS(E91=2,vacation_home_main_costs!$M$2,E91=3,vacation_home_main_costs!$M$3,E91=4,vacation_home_main_costs!$M$4,E91=5,vacation_home_main_costs!$M$5,E91=6,vacation_home_main_costs!$M$6)</f>
        <v>40660</v>
      </c>
      <c r="T91" s="33">
        <f t="shared" si="9"/>
        <v>-16666.464</v>
      </c>
      <c r="U91" s="41" t="str">
        <f t="shared" si="4"/>
        <v>Prejuizo</v>
      </c>
    </row>
    <row r="92" ht="12.75" customHeight="1">
      <c r="A92" s="8">
        <v>2.5550638E7</v>
      </c>
      <c r="B92" s="30" t="s">
        <v>136</v>
      </c>
      <c r="C92" s="11">
        <v>99.0</v>
      </c>
      <c r="D92" s="11">
        <f t="shared" si="1"/>
        <v>79.2</v>
      </c>
      <c r="E92" s="24">
        <v>2.0</v>
      </c>
      <c r="F92" s="33">
        <f>Ocupacao_Calendario!B92*D92*31</f>
        <v>2381.544</v>
      </c>
      <c r="G92" s="33">
        <f>Ocupacao_Calendario!C92*D92*28</f>
        <v>1574.496</v>
      </c>
      <c r="H92" s="33">
        <f>Ocupacao_Calendario!D92*D92*31</f>
        <v>1571.328</v>
      </c>
      <c r="I92" s="33">
        <f>Ocupacao_Calendario!E92*D92*30</f>
        <v>1330.56</v>
      </c>
      <c r="J92" s="33">
        <f>Ocupacao_Calendario!F92*D92*31</f>
        <v>1620.432</v>
      </c>
      <c r="K92" s="33">
        <f>Ocupacao_Calendario!G92*D92*30</f>
        <v>1877.04</v>
      </c>
      <c r="L92" s="33">
        <f>Ocupacao_Calendario!H92*D92*31</f>
        <v>1890.504</v>
      </c>
      <c r="M92" s="33">
        <f>Ocupacao_Calendario!I92*D92*31</f>
        <v>2307.888</v>
      </c>
      <c r="N92" s="33">
        <f>Ocupacao_Calendario!J92*D92*30</f>
        <v>2114.64</v>
      </c>
      <c r="O92" s="33">
        <f>Ocupacao_Calendario!K92*D92*31</f>
        <v>1767.744</v>
      </c>
      <c r="P92" s="33">
        <f>Ocupacao_Calendario!L92*D92*31</f>
        <v>2086.92</v>
      </c>
      <c r="Q92" s="33">
        <f>Ocupacao_Calendario!M92*D92*31</f>
        <v>2430.648</v>
      </c>
      <c r="R92" s="33">
        <f t="shared" si="2"/>
        <v>22953.744</v>
      </c>
      <c r="S92" s="33">
        <f>IFS(E92=2,vacation_home_main_costs!$M$2,E92=3,vacation_home_main_costs!$M$3,E92=4,vacation_home_main_costs!$M$4,E92=5,vacation_home_main_costs!$M$5,E92=6,vacation_home_main_costs!$M$6)</f>
        <v>31100</v>
      </c>
      <c r="T92" s="33">
        <f t="shared" si="9"/>
        <v>-8146.256</v>
      </c>
      <c r="U92" s="41" t="str">
        <f t="shared" si="4"/>
        <v>Prejuizo</v>
      </c>
    </row>
    <row r="93" ht="12.75" customHeight="1">
      <c r="A93" s="8">
        <v>2.8891005E7</v>
      </c>
      <c r="B93" s="30" t="s">
        <v>137</v>
      </c>
      <c r="C93" s="11">
        <v>60.0</v>
      </c>
      <c r="D93" s="11">
        <f t="shared" si="1"/>
        <v>48</v>
      </c>
      <c r="E93" s="24">
        <v>1.0</v>
      </c>
      <c r="F93" s="33">
        <f>Ocupacao_Calendario!B93*D93*31</f>
        <v>967.2</v>
      </c>
      <c r="G93" s="33">
        <f>Ocupacao_Calendario!C93*D93*28</f>
        <v>1182.72</v>
      </c>
      <c r="H93" s="33">
        <f>Ocupacao_Calendario!D93*D93*31</f>
        <v>1220.16</v>
      </c>
      <c r="I93" s="33">
        <f>Ocupacao_Calendario!E93*D93*30</f>
        <v>1209.6</v>
      </c>
      <c r="J93" s="33">
        <f>Ocupacao_Calendario!F93*D93*31</f>
        <v>624.96</v>
      </c>
      <c r="K93" s="33">
        <f>Ocupacao_Calendario!G93*D93*30</f>
        <v>1051.2</v>
      </c>
      <c r="L93" s="33">
        <f>Ocupacao_Calendario!H93*D93*31</f>
        <v>1175.52</v>
      </c>
      <c r="M93" s="33">
        <f>Ocupacao_Calendario!I93*D93*31</f>
        <v>1443.36</v>
      </c>
      <c r="N93" s="33">
        <f>Ocupacao_Calendario!J93*D93*30</f>
        <v>1396.8</v>
      </c>
      <c r="O93" s="33">
        <f>Ocupacao_Calendario!K93*D93*31</f>
        <v>1473.12</v>
      </c>
      <c r="P93" s="33">
        <f>Ocupacao_Calendario!L93*D93*31</f>
        <v>1220.16</v>
      </c>
      <c r="Q93" s="33">
        <f>Ocupacao_Calendario!M93*D93*31</f>
        <v>1026.72</v>
      </c>
      <c r="R93" s="33">
        <f t="shared" si="2"/>
        <v>13991.52</v>
      </c>
      <c r="S93" s="37" t="str">
        <f>IFS(E93=2,vacation_home_main_costs!$M$2,E93=3,vacation_home_main_costs!$M$3,E93=4,vacation_home_main_costs!$M$4,E93=5,vacation_home_main_costs!$M$5,E93=6,vacation_home_main_costs!$M$6)</f>
        <v>#N/A</v>
      </c>
      <c r="T93" s="38" t="s">
        <v>55</v>
      </c>
      <c r="U93" s="41" t="str">
        <f t="shared" si="4"/>
        <v>Lucro</v>
      </c>
    </row>
    <row r="94" ht="12.75" customHeight="1">
      <c r="A94" s="8">
        <v>1734922.0</v>
      </c>
      <c r="B94" s="30" t="s">
        <v>138</v>
      </c>
      <c r="C94" s="11">
        <v>71.0</v>
      </c>
      <c r="D94" s="11">
        <f t="shared" si="1"/>
        <v>56.8</v>
      </c>
      <c r="E94" s="24">
        <v>3.0</v>
      </c>
      <c r="F94" s="33">
        <f>Ocupacao_Calendario!B94*D94*31</f>
        <v>1126.912</v>
      </c>
      <c r="G94" s="33">
        <f>Ocupacao_Calendario!C94*D94*28</f>
        <v>1335.936</v>
      </c>
      <c r="H94" s="33">
        <f>Ocupacao_Calendario!D94*D94*31</f>
        <v>1162.128</v>
      </c>
      <c r="I94" s="33">
        <f>Ocupacao_Calendario!E94*D94*30</f>
        <v>1005.36</v>
      </c>
      <c r="J94" s="33">
        <f>Ocupacao_Calendario!F94*D94*31</f>
        <v>1038.872</v>
      </c>
      <c r="K94" s="33">
        <f>Ocupacao_Calendario!G94*D94*30</f>
        <v>1618.8</v>
      </c>
      <c r="L94" s="33">
        <f>Ocupacao_Calendario!H94*D94*31</f>
        <v>1232.56</v>
      </c>
      <c r="M94" s="33">
        <f>Ocupacao_Calendario!I94*D94*31</f>
        <v>1584.72</v>
      </c>
      <c r="N94" s="33">
        <f>Ocupacao_Calendario!J94*D94*30</f>
        <v>1669.92</v>
      </c>
      <c r="O94" s="33">
        <f>Ocupacao_Calendario!K94*D94*31</f>
        <v>1461.464</v>
      </c>
      <c r="P94" s="33">
        <f>Ocupacao_Calendario!L94*D94*31</f>
        <v>1549.504</v>
      </c>
      <c r="Q94" s="33">
        <f>Ocupacao_Calendario!M94*D94*31</f>
        <v>1373.424</v>
      </c>
      <c r="R94" s="33">
        <f t="shared" si="2"/>
        <v>16159.6</v>
      </c>
      <c r="S94" s="33">
        <f>IFS(E94=2,vacation_home_main_costs!$M$2,E94=3,vacation_home_main_costs!$M$3,E94=4,vacation_home_main_costs!$M$4,E94=5,vacation_home_main_costs!$M$5,E94=6,vacation_home_main_costs!$M$6)</f>
        <v>34800</v>
      </c>
      <c r="T94" s="33">
        <f t="shared" ref="T94:T100" si="10">R94-S94</f>
        <v>-18640.4</v>
      </c>
      <c r="U94" s="41" t="str">
        <f t="shared" si="4"/>
        <v>Prejuizo</v>
      </c>
    </row>
    <row r="95" ht="12.75" customHeight="1">
      <c r="A95" s="8">
        <v>3.0443579E7</v>
      </c>
      <c r="B95" s="30" t="s">
        <v>139</v>
      </c>
      <c r="C95" s="11">
        <v>119.0</v>
      </c>
      <c r="D95" s="11">
        <f t="shared" si="1"/>
        <v>95.2</v>
      </c>
      <c r="E95" s="24">
        <v>4.0</v>
      </c>
      <c r="F95" s="33">
        <f>Ocupacao_Calendario!B95*D95*31</f>
        <v>2213.4</v>
      </c>
      <c r="G95" s="33">
        <f>Ocupacao_Calendario!C95*D95*28</f>
        <v>2159.136</v>
      </c>
      <c r="H95" s="33">
        <f>Ocupacao_Calendario!D95*D95*31</f>
        <v>2154.376</v>
      </c>
      <c r="I95" s="33">
        <f>Ocupacao_Calendario!E95*D95*30</f>
        <v>1599.36</v>
      </c>
      <c r="J95" s="33">
        <f>Ocupacao_Calendario!F95*D95*31</f>
        <v>2360.96</v>
      </c>
      <c r="K95" s="33">
        <f>Ocupacao_Calendario!G95*D95*30</f>
        <v>2370.48</v>
      </c>
      <c r="L95" s="33">
        <f>Ocupacao_Calendario!H95*D95*31</f>
        <v>2213.4</v>
      </c>
      <c r="M95" s="33">
        <f>Ocupacao_Calendario!I95*D95*31</f>
        <v>2685.592</v>
      </c>
      <c r="N95" s="33">
        <f>Ocupacao_Calendario!J95*D95*30</f>
        <v>2313.36</v>
      </c>
      <c r="O95" s="33">
        <f>Ocupacao_Calendario!K95*D95*31</f>
        <v>2095.352</v>
      </c>
      <c r="P95" s="33">
        <f>Ocupacao_Calendario!L95*D95*31</f>
        <v>2360.96</v>
      </c>
      <c r="Q95" s="33">
        <f>Ocupacao_Calendario!M95*D95*31</f>
        <v>2508.52</v>
      </c>
      <c r="R95" s="33">
        <f t="shared" si="2"/>
        <v>27034.896</v>
      </c>
      <c r="S95" s="33">
        <f>IFS(E95=2,vacation_home_main_costs!$M$2,E95=3,vacation_home_main_costs!$M$3,E95=4,vacation_home_main_costs!$M$4,E95=5,vacation_home_main_costs!$M$5,E95=6,vacation_home_main_costs!$M$6)</f>
        <v>40660</v>
      </c>
      <c r="T95" s="33">
        <f t="shared" si="10"/>
        <v>-13625.104</v>
      </c>
      <c r="U95" s="41" t="str">
        <f t="shared" si="4"/>
        <v>Prejuizo</v>
      </c>
    </row>
    <row r="96" ht="12.75" customHeight="1">
      <c r="A96" s="8">
        <v>1.976274E7</v>
      </c>
      <c r="B96" s="30" t="s">
        <v>140</v>
      </c>
      <c r="C96" s="11">
        <v>90.0</v>
      </c>
      <c r="D96" s="11">
        <f t="shared" si="1"/>
        <v>72</v>
      </c>
      <c r="E96" s="24">
        <v>2.0</v>
      </c>
      <c r="F96" s="33">
        <f>Ocupacao_Calendario!B96*D96*31</f>
        <v>1696.32</v>
      </c>
      <c r="G96" s="33">
        <f>Ocupacao_Calendario!C96*D96*28</f>
        <v>1895.04</v>
      </c>
      <c r="H96" s="33">
        <f>Ocupacao_Calendario!D96*D96*31</f>
        <v>1316.88</v>
      </c>
      <c r="I96" s="33">
        <f>Ocupacao_Calendario!E96*D96*30</f>
        <v>1166.4</v>
      </c>
      <c r="J96" s="33">
        <f>Ocupacao_Calendario!F96*D96*31</f>
        <v>915.12</v>
      </c>
      <c r="K96" s="33">
        <f>Ocupacao_Calendario!G96*D96*30</f>
        <v>2095.2</v>
      </c>
      <c r="L96" s="33">
        <f>Ocupacao_Calendario!H96*D96*31</f>
        <v>1651.68</v>
      </c>
      <c r="M96" s="33">
        <f>Ocupacao_Calendario!I96*D96*31</f>
        <v>1629.36</v>
      </c>
      <c r="N96" s="33">
        <f>Ocupacao_Calendario!J96*D96*30</f>
        <v>2116.8</v>
      </c>
      <c r="O96" s="33">
        <f>Ocupacao_Calendario!K96*D96*31</f>
        <v>1964.16</v>
      </c>
      <c r="P96" s="33">
        <f>Ocupacao_Calendario!L96*D96*31</f>
        <v>1941.84</v>
      </c>
      <c r="Q96" s="33">
        <f>Ocupacao_Calendario!M96*D96*31</f>
        <v>1964.16</v>
      </c>
      <c r="R96" s="33">
        <f t="shared" si="2"/>
        <v>20352.96</v>
      </c>
      <c r="S96" s="33">
        <f>IFS(E96=2,vacation_home_main_costs!$M$2,E96=3,vacation_home_main_costs!$M$3,E96=4,vacation_home_main_costs!$M$4,E96=5,vacation_home_main_costs!$M$5,E96=6,vacation_home_main_costs!$M$6)</f>
        <v>31100</v>
      </c>
      <c r="T96" s="33">
        <f t="shared" si="10"/>
        <v>-10747.04</v>
      </c>
      <c r="U96" s="41" t="str">
        <f t="shared" si="4"/>
        <v>Prejuizo</v>
      </c>
    </row>
    <row r="97" ht="12.75" customHeight="1">
      <c r="A97" s="8">
        <v>1.6283846E7</v>
      </c>
      <c r="B97" s="30" t="s">
        <v>141</v>
      </c>
      <c r="C97" s="11">
        <v>125.0</v>
      </c>
      <c r="D97" s="11">
        <f t="shared" si="1"/>
        <v>100</v>
      </c>
      <c r="E97" s="24">
        <v>4.0</v>
      </c>
      <c r="F97" s="33">
        <f>Ocupacao_Calendario!B97*D97*31</f>
        <v>1984</v>
      </c>
      <c r="G97" s="33">
        <f>Ocupacao_Calendario!C97*D97*28</f>
        <v>2800</v>
      </c>
      <c r="H97" s="33">
        <f>Ocupacao_Calendario!D97*D97*31</f>
        <v>1984</v>
      </c>
      <c r="I97" s="33">
        <f>Ocupacao_Calendario!E97*D97*30</f>
        <v>2070</v>
      </c>
      <c r="J97" s="33">
        <f>Ocupacao_Calendario!F97*D97*31</f>
        <v>2139</v>
      </c>
      <c r="K97" s="33">
        <f>Ocupacao_Calendario!G97*D97*30</f>
        <v>2610</v>
      </c>
      <c r="L97" s="33">
        <f>Ocupacao_Calendario!H97*D97*31</f>
        <v>2542</v>
      </c>
      <c r="M97" s="33">
        <f>Ocupacao_Calendario!I97*D97*31</f>
        <v>2573</v>
      </c>
      <c r="N97" s="33">
        <f>Ocupacao_Calendario!J97*D97*30</f>
        <v>3000</v>
      </c>
      <c r="O97" s="33">
        <f>Ocupacao_Calendario!K97*D97*31</f>
        <v>2976</v>
      </c>
      <c r="P97" s="33">
        <f>Ocupacao_Calendario!L97*D97*31</f>
        <v>2573</v>
      </c>
      <c r="Q97" s="33">
        <f>Ocupacao_Calendario!M97*D97*31</f>
        <v>2356</v>
      </c>
      <c r="R97" s="33">
        <f t="shared" si="2"/>
        <v>29607</v>
      </c>
      <c r="S97" s="33">
        <f>IFS(E97=2,vacation_home_main_costs!$M$2,E97=3,vacation_home_main_costs!$M$3,E97=4,vacation_home_main_costs!$M$4,E97=5,vacation_home_main_costs!$M$5,E97=6,vacation_home_main_costs!$M$6)</f>
        <v>40660</v>
      </c>
      <c r="T97" s="33">
        <f t="shared" si="10"/>
        <v>-11053</v>
      </c>
      <c r="U97" s="41" t="str">
        <f t="shared" si="4"/>
        <v>Prejuizo</v>
      </c>
    </row>
    <row r="98" ht="12.75" customHeight="1">
      <c r="A98" s="8">
        <v>1569029.0</v>
      </c>
      <c r="B98" s="30" t="s">
        <v>142</v>
      </c>
      <c r="C98" s="11">
        <v>98.0</v>
      </c>
      <c r="D98" s="11">
        <f t="shared" si="1"/>
        <v>78.4</v>
      </c>
      <c r="E98" s="24">
        <v>3.0</v>
      </c>
      <c r="F98" s="33">
        <f>Ocupacao_Calendario!B98*D98*31</f>
        <v>2333.184</v>
      </c>
      <c r="G98" s="33">
        <f>Ocupacao_Calendario!C98*D98*28</f>
        <v>1822.016</v>
      </c>
      <c r="H98" s="33">
        <f>Ocupacao_Calendario!D98*D98*31</f>
        <v>1895.712</v>
      </c>
      <c r="I98" s="33">
        <f>Ocupacao_Calendario!E98*D98*30</f>
        <v>2093.28</v>
      </c>
      <c r="J98" s="33">
        <f>Ocupacao_Calendario!F98*D98*31</f>
        <v>2041.536</v>
      </c>
      <c r="K98" s="33">
        <f>Ocupacao_Calendario!G98*D98*30</f>
        <v>2281.44</v>
      </c>
      <c r="L98" s="33">
        <f>Ocupacao_Calendario!H98*D98*31</f>
        <v>2406.096</v>
      </c>
      <c r="M98" s="33">
        <f>Ocupacao_Calendario!I98*D98*31</f>
        <v>2357.488</v>
      </c>
      <c r="N98" s="33">
        <f>Ocupacao_Calendario!J98*D98*30</f>
        <v>1764</v>
      </c>
      <c r="O98" s="33">
        <f>Ocupacao_Calendario!K98*D98*31</f>
        <v>2260.272</v>
      </c>
      <c r="P98" s="33">
        <f>Ocupacao_Calendario!L98*D98*31</f>
        <v>1992.928</v>
      </c>
      <c r="Q98" s="33">
        <f>Ocupacao_Calendario!M98*D98*31</f>
        <v>2163.056</v>
      </c>
      <c r="R98" s="33">
        <f t="shared" si="2"/>
        <v>25411.008</v>
      </c>
      <c r="S98" s="33">
        <f>IFS(E98=2,vacation_home_main_costs!$M$2,E98=3,vacation_home_main_costs!$M$3,E98=4,vacation_home_main_costs!$M$4,E98=5,vacation_home_main_costs!$M$5,E98=6,vacation_home_main_costs!$M$6)</f>
        <v>34800</v>
      </c>
      <c r="T98" s="33">
        <f t="shared" si="10"/>
        <v>-9388.992</v>
      </c>
      <c r="U98" s="41" t="str">
        <f t="shared" si="4"/>
        <v>Prejuizo</v>
      </c>
    </row>
    <row r="99" ht="12.75" customHeight="1">
      <c r="A99" s="8">
        <v>1.3924071E7</v>
      </c>
      <c r="B99" s="30" t="s">
        <v>143</v>
      </c>
      <c r="C99" s="11">
        <v>129.0</v>
      </c>
      <c r="D99" s="11">
        <f t="shared" si="1"/>
        <v>103.2</v>
      </c>
      <c r="E99" s="24">
        <v>6.0</v>
      </c>
      <c r="F99" s="33">
        <f>Ocupacao_Calendario!B99*D99*31</f>
        <v>2303.424</v>
      </c>
      <c r="G99" s="33">
        <f>Ocupacao_Calendario!C99*D99*28</f>
        <v>2253.888</v>
      </c>
      <c r="H99" s="33">
        <f>Ocupacao_Calendario!D99*D99*31</f>
        <v>2335.416</v>
      </c>
      <c r="I99" s="33">
        <f>Ocupacao_Calendario!E99*D99*30</f>
        <v>2538.72</v>
      </c>
      <c r="J99" s="33">
        <f>Ocupacao_Calendario!F99*D99*31</f>
        <v>2527.368</v>
      </c>
      <c r="K99" s="33">
        <f>Ocupacao_Calendario!G99*D99*30</f>
        <v>2352.96</v>
      </c>
      <c r="L99" s="33">
        <f>Ocupacao_Calendario!H99*D99*31</f>
        <v>2975.256</v>
      </c>
      <c r="M99" s="33">
        <f>Ocupacao_Calendario!I99*D99*31</f>
        <v>3039.24</v>
      </c>
      <c r="N99" s="33">
        <f>Ocupacao_Calendario!J99*D99*30</f>
        <v>2786.4</v>
      </c>
      <c r="O99" s="33">
        <f>Ocupacao_Calendario!K99*D99*31</f>
        <v>2911.272</v>
      </c>
      <c r="P99" s="33">
        <f>Ocupacao_Calendario!L99*D99*31</f>
        <v>2879.28</v>
      </c>
      <c r="Q99" s="33">
        <f>Ocupacao_Calendario!M99*D99*31</f>
        <v>2303.424</v>
      </c>
      <c r="R99" s="33">
        <f t="shared" si="2"/>
        <v>31206.648</v>
      </c>
      <c r="S99" s="33">
        <f>IFS(E99=2,vacation_home_main_costs!$M$2,E99=3,vacation_home_main_costs!$M$3,E99=4,vacation_home_main_costs!$M$4,E99=5,vacation_home_main_costs!$M$5,E99=6,vacation_home_main_costs!$M$6)</f>
        <v>51900</v>
      </c>
      <c r="T99" s="33">
        <f t="shared" si="10"/>
        <v>-20693.352</v>
      </c>
      <c r="U99" s="41" t="str">
        <f t="shared" si="4"/>
        <v>Prejuizo</v>
      </c>
    </row>
    <row r="100" ht="12.75" customHeight="1">
      <c r="A100" s="8">
        <v>1.0659478E7</v>
      </c>
      <c r="B100" s="30" t="s">
        <v>144</v>
      </c>
      <c r="C100" s="11">
        <v>135.0</v>
      </c>
      <c r="D100" s="11">
        <f t="shared" si="1"/>
        <v>108</v>
      </c>
      <c r="E100" s="24">
        <v>4.0</v>
      </c>
      <c r="F100" s="33">
        <f>Ocupacao_Calendario!B100*D100*31</f>
        <v>2477.52</v>
      </c>
      <c r="G100" s="33">
        <f>Ocupacao_Calendario!C100*D100*28</f>
        <v>2751.84</v>
      </c>
      <c r="H100" s="33">
        <f>Ocupacao_Calendario!D100*D100*31</f>
        <v>2075.76</v>
      </c>
      <c r="I100" s="33">
        <f>Ocupacao_Calendario!E100*D100*30</f>
        <v>1587.6</v>
      </c>
      <c r="J100" s="33">
        <f>Ocupacao_Calendario!F100*D100*31</f>
        <v>1941.84</v>
      </c>
      <c r="K100" s="33">
        <f>Ocupacao_Calendario!G100*D100*30</f>
        <v>2721.6</v>
      </c>
      <c r="L100" s="33">
        <f>Ocupacao_Calendario!H100*D100*31</f>
        <v>2745.36</v>
      </c>
      <c r="M100" s="33">
        <f>Ocupacao_Calendario!I100*D100*31</f>
        <v>2879.28</v>
      </c>
      <c r="N100" s="33">
        <f>Ocupacao_Calendario!J100*D100*30</f>
        <v>2365.2</v>
      </c>
      <c r="O100" s="33">
        <f>Ocupacao_Calendario!K100*D100*31</f>
        <v>3247.56</v>
      </c>
      <c r="P100" s="33">
        <f>Ocupacao_Calendario!L100*D100*31</f>
        <v>2711.88</v>
      </c>
      <c r="Q100" s="33">
        <f>Ocupacao_Calendario!M100*D100*31</f>
        <v>2879.28</v>
      </c>
      <c r="R100" s="33">
        <f t="shared" si="2"/>
        <v>30384.72</v>
      </c>
      <c r="S100" s="33">
        <f>IFS(E100=2,vacation_home_main_costs!$M$2,E100=3,vacation_home_main_costs!$M$3,E100=4,vacation_home_main_costs!$M$4,E100=5,vacation_home_main_costs!$M$5,E100=6,vacation_home_main_costs!$M$6)</f>
        <v>40660</v>
      </c>
      <c r="T100" s="33">
        <f t="shared" si="10"/>
        <v>-10275.28</v>
      </c>
      <c r="U100" s="41" t="str">
        <f t="shared" si="4"/>
        <v>Prejuizo</v>
      </c>
    </row>
    <row r="101" ht="12.75" customHeight="1">
      <c r="A101" s="8">
        <v>2.3627216E7</v>
      </c>
      <c r="B101" s="30" t="s">
        <v>145</v>
      </c>
      <c r="C101" s="11">
        <v>50.0</v>
      </c>
      <c r="D101" s="11">
        <f t="shared" si="1"/>
        <v>40</v>
      </c>
      <c r="E101" s="24">
        <v>1.0</v>
      </c>
      <c r="F101" s="33">
        <f>Ocupacao_Calendario!B101*D101*31</f>
        <v>1202.8</v>
      </c>
      <c r="G101" s="33">
        <f>Ocupacao_Calendario!C101*D101*28</f>
        <v>817.6</v>
      </c>
      <c r="H101" s="33">
        <f>Ocupacao_Calendario!D101*D101*31</f>
        <v>917.6</v>
      </c>
      <c r="I101" s="33">
        <f>Ocupacao_Calendario!E101*D101*30</f>
        <v>1068</v>
      </c>
      <c r="J101" s="33">
        <f>Ocupacao_Calendario!F101*D101*31</f>
        <v>496</v>
      </c>
      <c r="K101" s="33">
        <f>Ocupacao_Calendario!G101*D101*30</f>
        <v>888</v>
      </c>
      <c r="L101" s="33">
        <f>Ocupacao_Calendario!H101*D101*31</f>
        <v>1054</v>
      </c>
      <c r="M101" s="33">
        <f>Ocupacao_Calendario!I101*D101*31</f>
        <v>868</v>
      </c>
      <c r="N101" s="33">
        <f>Ocupacao_Calendario!J101*D101*30</f>
        <v>1056</v>
      </c>
      <c r="O101" s="33">
        <f>Ocupacao_Calendario!K101*D101*31</f>
        <v>1029.2</v>
      </c>
      <c r="P101" s="33">
        <f>Ocupacao_Calendario!L101*D101*31</f>
        <v>1240</v>
      </c>
      <c r="Q101" s="33">
        <f>Ocupacao_Calendario!M101*D101*31</f>
        <v>843.2</v>
      </c>
      <c r="R101" s="33">
        <f t="shared" si="2"/>
        <v>11480.4</v>
      </c>
      <c r="S101" s="37" t="str">
        <f>IFS(E101=2,vacation_home_main_costs!$M$2,E101=3,vacation_home_main_costs!$M$3,E101=4,vacation_home_main_costs!$M$4,E101=5,vacation_home_main_costs!$M$5,E101=6,vacation_home_main_costs!$M$6)</f>
        <v>#N/A</v>
      </c>
      <c r="T101" s="38" t="s">
        <v>55</v>
      </c>
      <c r="U101" s="41" t="str">
        <f t="shared" si="4"/>
        <v>Lucro</v>
      </c>
    </row>
    <row r="102" ht="12.75" customHeight="1">
      <c r="A102" s="8">
        <v>2.9353224E7</v>
      </c>
      <c r="B102" s="30" t="s">
        <v>146</v>
      </c>
      <c r="C102" s="11">
        <v>281.0</v>
      </c>
      <c r="D102" s="11">
        <f t="shared" si="1"/>
        <v>224.8</v>
      </c>
      <c r="E102" s="24">
        <v>8.0</v>
      </c>
      <c r="F102" s="33">
        <f>Ocupacao_Calendario!B102*D102*31</f>
        <v>5296.288</v>
      </c>
      <c r="G102" s="33">
        <f>Ocupacao_Calendario!C102*D102*28</f>
        <v>5035.52</v>
      </c>
      <c r="H102" s="33">
        <f>Ocupacao_Calendario!D102*D102*31</f>
        <v>3275.336</v>
      </c>
      <c r="I102" s="33">
        <f>Ocupacao_Calendario!E102*D102*30</f>
        <v>4720.8</v>
      </c>
      <c r="J102" s="33">
        <f>Ocupacao_Calendario!F102*D102*31</f>
        <v>5226.6</v>
      </c>
      <c r="K102" s="33">
        <f>Ocupacao_Calendario!G102*D102*30</f>
        <v>5799.84</v>
      </c>
      <c r="L102" s="33">
        <f>Ocupacao_Calendario!H102*D102*31</f>
        <v>5853.792</v>
      </c>
      <c r="M102" s="33">
        <f>Ocupacao_Calendario!I102*D102*31</f>
        <v>6690.048</v>
      </c>
      <c r="N102" s="33">
        <f>Ocupacao_Calendario!J102*D102*30</f>
        <v>6069.6</v>
      </c>
      <c r="O102" s="33">
        <f>Ocupacao_Calendario!K102*D102*31</f>
        <v>6899.112</v>
      </c>
      <c r="P102" s="33">
        <f>Ocupacao_Calendario!L102*D102*31</f>
        <v>5226.6</v>
      </c>
      <c r="Q102" s="33">
        <f>Ocupacao_Calendario!M102*D102*31</f>
        <v>5017.536</v>
      </c>
      <c r="R102" s="33">
        <f t="shared" si="2"/>
        <v>65111.072</v>
      </c>
      <c r="S102" s="37" t="str">
        <f>IFS(E102=2,vacation_home_main_costs!$M$2,E102=3,vacation_home_main_costs!$M$3,E102=4,vacation_home_main_costs!$M$4,E102=5,vacation_home_main_costs!$M$5,E102=6,vacation_home_main_costs!$M$6)</f>
        <v>#N/A</v>
      </c>
      <c r="T102" s="38" t="s">
        <v>55</v>
      </c>
      <c r="U102" s="41" t="str">
        <f t="shared" si="4"/>
        <v>Lucro</v>
      </c>
    </row>
    <row r="103" ht="12.75" customHeight="1">
      <c r="A103" s="8">
        <v>287406.0</v>
      </c>
      <c r="B103" s="30" t="s">
        <v>147</v>
      </c>
      <c r="C103" s="11">
        <v>99.0</v>
      </c>
      <c r="D103" s="11">
        <f t="shared" si="1"/>
        <v>79.2</v>
      </c>
      <c r="E103" s="24">
        <v>3.0</v>
      </c>
      <c r="F103" s="33">
        <f>Ocupacao_Calendario!B103*D103*31</f>
        <v>1620.432</v>
      </c>
      <c r="G103" s="33">
        <f>Ocupacao_Calendario!C103*D103*28</f>
        <v>1862.784</v>
      </c>
      <c r="H103" s="33">
        <f>Ocupacao_Calendario!D103*D103*31</f>
        <v>1620.432</v>
      </c>
      <c r="I103" s="33">
        <f>Ocupacao_Calendario!E103*D103*30</f>
        <v>1140.48</v>
      </c>
      <c r="J103" s="33">
        <f>Ocupacao_Calendario!F103*D103*31</f>
        <v>1178.496</v>
      </c>
      <c r="K103" s="33">
        <f>Ocupacao_Calendario!G103*D103*30</f>
        <v>1734.48</v>
      </c>
      <c r="L103" s="33">
        <f>Ocupacao_Calendario!H103*D103*31</f>
        <v>2111.472</v>
      </c>
      <c r="M103" s="33">
        <f>Ocupacao_Calendario!I103*D103*31</f>
        <v>2307.888</v>
      </c>
      <c r="N103" s="33">
        <f>Ocupacao_Calendario!J103*D103*30</f>
        <v>1853.28</v>
      </c>
      <c r="O103" s="33">
        <f>Ocupacao_Calendario!K103*D103*31</f>
        <v>1988.712</v>
      </c>
      <c r="P103" s="33">
        <f>Ocupacao_Calendario!L103*D103*31</f>
        <v>2356.992</v>
      </c>
      <c r="Q103" s="33">
        <f>Ocupacao_Calendario!M103*D103*31</f>
        <v>1890.504</v>
      </c>
      <c r="R103" s="33">
        <f t="shared" si="2"/>
        <v>21665.952</v>
      </c>
      <c r="S103" s="33">
        <f>IFS(E103=2,vacation_home_main_costs!$M$2,E103=3,vacation_home_main_costs!$M$3,E103=4,vacation_home_main_costs!$M$4,E103=5,vacation_home_main_costs!$M$5,E103=6,vacation_home_main_costs!$M$6)</f>
        <v>34800</v>
      </c>
      <c r="T103" s="33">
        <f t="shared" ref="T103:T108" si="11">R103-S103</f>
        <v>-13134.048</v>
      </c>
      <c r="U103" s="41" t="str">
        <f t="shared" si="4"/>
        <v>Prejuizo</v>
      </c>
    </row>
    <row r="104" ht="12.75" customHeight="1">
      <c r="A104" s="8">
        <v>1.8791709E7</v>
      </c>
      <c r="B104" s="30" t="s">
        <v>148</v>
      </c>
      <c r="C104" s="11">
        <v>145.0</v>
      </c>
      <c r="D104" s="11">
        <f t="shared" si="1"/>
        <v>116</v>
      </c>
      <c r="E104" s="24">
        <v>4.0</v>
      </c>
      <c r="F104" s="33">
        <f>Ocupacao_Calendario!B104*D104*31</f>
        <v>2445.28</v>
      </c>
      <c r="G104" s="33">
        <f>Ocupacao_Calendario!C104*D104*28</f>
        <v>3183.04</v>
      </c>
      <c r="H104" s="33">
        <f>Ocupacao_Calendario!D104*D104*31</f>
        <v>2697</v>
      </c>
      <c r="I104" s="33">
        <f>Ocupacao_Calendario!E104*D104*30</f>
        <v>2540.4</v>
      </c>
      <c r="J104" s="33">
        <f>Ocupacao_Calendario!F104*D104*31</f>
        <v>2697</v>
      </c>
      <c r="K104" s="33">
        <f>Ocupacao_Calendario!G104*D104*30</f>
        <v>2436</v>
      </c>
      <c r="L104" s="33">
        <f>Ocupacao_Calendario!H104*D104*31</f>
        <v>3308.32</v>
      </c>
      <c r="M104" s="33">
        <f>Ocupacao_Calendario!I104*D104*31</f>
        <v>2984.68</v>
      </c>
      <c r="N104" s="33">
        <f>Ocupacao_Calendario!J104*D104*30</f>
        <v>2923.2</v>
      </c>
      <c r="O104" s="33">
        <f>Ocupacao_Calendario!K104*D104*31</f>
        <v>2912.76</v>
      </c>
      <c r="P104" s="33">
        <f>Ocupacao_Calendario!L104*D104*31</f>
        <v>2697</v>
      </c>
      <c r="Q104" s="33">
        <f>Ocupacao_Calendario!M104*D104*31</f>
        <v>2840.84</v>
      </c>
      <c r="R104" s="33">
        <f t="shared" si="2"/>
        <v>33665.52</v>
      </c>
      <c r="S104" s="33">
        <f>IFS(E104=2,vacation_home_main_costs!$M$2,E104=3,vacation_home_main_costs!$M$3,E104=4,vacation_home_main_costs!$M$4,E104=5,vacation_home_main_costs!$M$5,E104=6,vacation_home_main_costs!$M$6)</f>
        <v>40660</v>
      </c>
      <c r="T104" s="33">
        <f t="shared" si="11"/>
        <v>-6994.48</v>
      </c>
      <c r="U104" s="41" t="str">
        <f t="shared" si="4"/>
        <v>Prejuizo</v>
      </c>
    </row>
    <row r="105" ht="12.75" customHeight="1">
      <c r="A105" s="8">
        <v>1.7875047E7</v>
      </c>
      <c r="B105" s="30" t="s">
        <v>149</v>
      </c>
      <c r="C105" s="11">
        <v>80.0</v>
      </c>
      <c r="D105" s="11">
        <f t="shared" si="1"/>
        <v>64</v>
      </c>
      <c r="E105" s="24">
        <v>3.0</v>
      </c>
      <c r="F105" s="33">
        <f>Ocupacao_Calendario!B105*D105*31</f>
        <v>1527.68</v>
      </c>
      <c r="G105" s="33">
        <f>Ocupacao_Calendario!C105*D105*28</f>
        <v>1487.36</v>
      </c>
      <c r="H105" s="33">
        <f>Ocupacao_Calendario!D105*D105*31</f>
        <v>952.32</v>
      </c>
      <c r="I105" s="33">
        <f>Ocupacao_Calendario!E105*D105*30</f>
        <v>902.4</v>
      </c>
      <c r="J105" s="33">
        <f>Ocupacao_Calendario!F105*D105*31</f>
        <v>1071.36</v>
      </c>
      <c r="K105" s="33">
        <f>Ocupacao_Calendario!G105*D105*30</f>
        <v>1843.2</v>
      </c>
      <c r="L105" s="33">
        <f>Ocupacao_Calendario!H105*D105*31</f>
        <v>1944.32</v>
      </c>
      <c r="M105" s="33">
        <f>Ocupacao_Calendario!I105*D105*31</f>
        <v>1726.08</v>
      </c>
      <c r="N105" s="33">
        <f>Ocupacao_Calendario!J105*D105*30</f>
        <v>1574.4</v>
      </c>
      <c r="O105" s="33">
        <f>Ocupacao_Calendario!K105*D105*31</f>
        <v>1904.64</v>
      </c>
      <c r="P105" s="33">
        <f>Ocupacao_Calendario!L105*D105*31</f>
        <v>1488</v>
      </c>
      <c r="Q105" s="33">
        <f>Ocupacao_Calendario!M105*D105*31</f>
        <v>1864.96</v>
      </c>
      <c r="R105" s="33">
        <f t="shared" si="2"/>
        <v>18286.72</v>
      </c>
      <c r="S105" s="33">
        <f>IFS(E105=2,vacation_home_main_costs!$M$2,E105=3,vacation_home_main_costs!$M$3,E105=4,vacation_home_main_costs!$M$4,E105=5,vacation_home_main_costs!$M$5,E105=6,vacation_home_main_costs!$M$6)</f>
        <v>34800</v>
      </c>
      <c r="T105" s="33">
        <f t="shared" si="11"/>
        <v>-16513.28</v>
      </c>
      <c r="U105" s="41" t="str">
        <f t="shared" si="4"/>
        <v>Prejuizo</v>
      </c>
    </row>
    <row r="106" ht="12.75" customHeight="1">
      <c r="A106" s="8">
        <v>1.381199E7</v>
      </c>
      <c r="B106" s="30" t="s">
        <v>150</v>
      </c>
      <c r="C106" s="11">
        <v>75.0</v>
      </c>
      <c r="D106" s="11">
        <f t="shared" si="1"/>
        <v>60</v>
      </c>
      <c r="E106" s="24">
        <v>3.0</v>
      </c>
      <c r="F106" s="33">
        <f>Ocupacao_Calendario!B106*D106*31</f>
        <v>1804.2</v>
      </c>
      <c r="G106" s="33">
        <f>Ocupacao_Calendario!C106*D106*28</f>
        <v>1663.2</v>
      </c>
      <c r="H106" s="33">
        <f>Ocupacao_Calendario!D106*D106*31</f>
        <v>1562.4</v>
      </c>
      <c r="I106" s="33">
        <f>Ocupacao_Calendario!E106*D106*30</f>
        <v>1044</v>
      </c>
      <c r="J106" s="33">
        <f>Ocupacao_Calendario!F106*D106*31</f>
        <v>1023</v>
      </c>
      <c r="K106" s="33">
        <f>Ocupacao_Calendario!G106*D106*30</f>
        <v>1440</v>
      </c>
      <c r="L106" s="33">
        <f>Ocupacao_Calendario!H106*D106*31</f>
        <v>1860</v>
      </c>
      <c r="M106" s="33">
        <f>Ocupacao_Calendario!I106*D106*31</f>
        <v>1264.8</v>
      </c>
      <c r="N106" s="33">
        <f>Ocupacao_Calendario!J106*D106*30</f>
        <v>1728</v>
      </c>
      <c r="O106" s="33">
        <f>Ocupacao_Calendario!K106*D106*31</f>
        <v>1748.4</v>
      </c>
      <c r="P106" s="33">
        <f>Ocupacao_Calendario!L106*D106*31</f>
        <v>1395</v>
      </c>
      <c r="Q106" s="33">
        <f>Ocupacao_Calendario!M106*D106*31</f>
        <v>1674</v>
      </c>
      <c r="R106" s="33">
        <f t="shared" si="2"/>
        <v>18207</v>
      </c>
      <c r="S106" s="33">
        <f>IFS(E106=2,vacation_home_main_costs!$M$2,E106=3,vacation_home_main_costs!$M$3,E106=4,vacation_home_main_costs!$M$4,E106=5,vacation_home_main_costs!$M$5,E106=6,vacation_home_main_costs!$M$6)</f>
        <v>34800</v>
      </c>
      <c r="T106" s="33">
        <f t="shared" si="11"/>
        <v>-16593</v>
      </c>
      <c r="U106" s="41" t="str">
        <f t="shared" si="4"/>
        <v>Prejuizo</v>
      </c>
    </row>
    <row r="107" ht="12.75" customHeight="1">
      <c r="A107" s="8">
        <v>2.5297365E7</v>
      </c>
      <c r="B107" s="30" t="s">
        <v>151</v>
      </c>
      <c r="C107" s="11">
        <v>97.0</v>
      </c>
      <c r="D107" s="11">
        <f t="shared" si="1"/>
        <v>77.6</v>
      </c>
      <c r="E107" s="24">
        <v>2.0</v>
      </c>
      <c r="F107" s="33">
        <f>Ocupacao_Calendario!B107*D107*31</f>
        <v>1659.864</v>
      </c>
      <c r="G107" s="33">
        <f>Ocupacao_Calendario!C107*D107*28</f>
        <v>1868.608</v>
      </c>
      <c r="H107" s="33">
        <f>Ocupacao_Calendario!D107*D107*31</f>
        <v>1010.352</v>
      </c>
      <c r="I107" s="33">
        <f>Ocupacao_Calendario!E107*D107*30</f>
        <v>1652.88</v>
      </c>
      <c r="J107" s="33">
        <f>Ocupacao_Calendario!F107*D107*31</f>
        <v>1347.136</v>
      </c>
      <c r="K107" s="33">
        <f>Ocupacao_Calendario!G107*D107*30</f>
        <v>2141.76</v>
      </c>
      <c r="L107" s="33">
        <f>Ocupacao_Calendario!H107*D107*31</f>
        <v>1828.256</v>
      </c>
      <c r="M107" s="33">
        <f>Ocupacao_Calendario!I107*D107*31</f>
        <v>2213.152</v>
      </c>
      <c r="N107" s="33">
        <f>Ocupacao_Calendario!J107*D107*30</f>
        <v>2328</v>
      </c>
      <c r="O107" s="33">
        <f>Ocupacao_Calendario!K107*D107*31</f>
        <v>2189.096</v>
      </c>
      <c r="P107" s="33">
        <f>Ocupacao_Calendario!L107*D107*31</f>
        <v>1876.368</v>
      </c>
      <c r="Q107" s="33">
        <f>Ocupacao_Calendario!M107*D107*31</f>
        <v>1972.592</v>
      </c>
      <c r="R107" s="33">
        <f t="shared" si="2"/>
        <v>22088.064</v>
      </c>
      <c r="S107" s="33">
        <f>IFS(E107=2,vacation_home_main_costs!$M$2,E107=3,vacation_home_main_costs!$M$3,E107=4,vacation_home_main_costs!$M$4,E107=5,vacation_home_main_costs!$M$5,E107=6,vacation_home_main_costs!$M$6)</f>
        <v>31100</v>
      </c>
      <c r="T107" s="33">
        <f t="shared" si="11"/>
        <v>-9011.936</v>
      </c>
      <c r="U107" s="41" t="str">
        <f t="shared" si="4"/>
        <v>Prejuizo</v>
      </c>
    </row>
    <row r="108" ht="12.75" customHeight="1">
      <c r="A108" s="8">
        <v>3.1388226E7</v>
      </c>
      <c r="B108" s="30" t="s">
        <v>152</v>
      </c>
      <c r="C108" s="11">
        <v>149.0</v>
      </c>
      <c r="D108" s="11">
        <f t="shared" si="1"/>
        <v>119.2</v>
      </c>
      <c r="E108" s="24">
        <v>4.0</v>
      </c>
      <c r="F108" s="33">
        <f>Ocupacao_Calendario!B108*D108*31</f>
        <v>2475.784</v>
      </c>
      <c r="G108" s="33">
        <f>Ocupacao_Calendario!C108*D108*28</f>
        <v>2836.96</v>
      </c>
      <c r="H108" s="33">
        <f>Ocupacao_Calendario!D108*D108*31</f>
        <v>2180.168</v>
      </c>
      <c r="I108" s="33">
        <f>Ocupacao_Calendario!E108*D108*30</f>
        <v>3218.4</v>
      </c>
      <c r="J108" s="33">
        <f>Ocupacao_Calendario!F108*D108*31</f>
        <v>3067.016</v>
      </c>
      <c r="K108" s="33">
        <f>Ocupacao_Calendario!G108*D108*30</f>
        <v>3504.48</v>
      </c>
      <c r="L108" s="33">
        <f>Ocupacao_Calendario!H108*D108*31</f>
        <v>2956.16</v>
      </c>
      <c r="M108" s="33">
        <f>Ocupacao_Calendario!I108*D108*31</f>
        <v>2734.448</v>
      </c>
      <c r="N108" s="33">
        <f>Ocupacao_Calendario!J108*D108*30</f>
        <v>3504.48</v>
      </c>
      <c r="O108" s="33">
        <f>Ocupacao_Calendario!K108*D108*31</f>
        <v>3030.064</v>
      </c>
      <c r="P108" s="33">
        <f>Ocupacao_Calendario!L108*D108*31</f>
        <v>3103.968</v>
      </c>
      <c r="Q108" s="33">
        <f>Ocupacao_Calendario!M108*D108*31</f>
        <v>3695.2</v>
      </c>
      <c r="R108" s="33">
        <f t="shared" si="2"/>
        <v>36307.128</v>
      </c>
      <c r="S108" s="33">
        <f>IFS(E108=2,vacation_home_main_costs!$M$2,E108=3,vacation_home_main_costs!$M$3,E108=4,vacation_home_main_costs!$M$4,E108=5,vacation_home_main_costs!$M$5,E108=6,vacation_home_main_costs!$M$6)</f>
        <v>40660</v>
      </c>
      <c r="T108" s="33">
        <f t="shared" si="11"/>
        <v>-4352.872</v>
      </c>
      <c r="U108" s="41" t="str">
        <f t="shared" si="4"/>
        <v>Prejuizo</v>
      </c>
    </row>
    <row r="109" ht="12.75" customHeight="1">
      <c r="A109" s="8">
        <v>1.526941E7</v>
      </c>
      <c r="B109" s="30" t="s">
        <v>153</v>
      </c>
      <c r="C109" s="11">
        <v>135.0</v>
      </c>
      <c r="D109" s="11">
        <f t="shared" si="1"/>
        <v>108</v>
      </c>
      <c r="E109" s="24">
        <v>7.0</v>
      </c>
      <c r="F109" s="33">
        <f>Ocupacao_Calendario!B109*D109*31</f>
        <v>2946.24</v>
      </c>
      <c r="G109" s="33">
        <f>Ocupacao_Calendario!C109*D109*28</f>
        <v>2751.84</v>
      </c>
      <c r="H109" s="33">
        <f>Ocupacao_Calendario!D109*D109*31</f>
        <v>2644.92</v>
      </c>
      <c r="I109" s="33">
        <f>Ocupacao_Calendario!E109*D109*30</f>
        <v>1976.4</v>
      </c>
      <c r="J109" s="33">
        <f>Ocupacao_Calendario!F109*D109*31</f>
        <v>1908.36</v>
      </c>
      <c r="K109" s="33">
        <f>Ocupacao_Calendario!G109*D109*30</f>
        <v>2462.4</v>
      </c>
      <c r="L109" s="33">
        <f>Ocupacao_Calendario!H109*D109*31</f>
        <v>2812.32</v>
      </c>
      <c r="M109" s="33">
        <f>Ocupacao_Calendario!I109*D109*31</f>
        <v>2912.76</v>
      </c>
      <c r="N109" s="33">
        <f>Ocupacao_Calendario!J109*D109*30</f>
        <v>2818.8</v>
      </c>
      <c r="O109" s="33">
        <f>Ocupacao_Calendario!K109*D109*31</f>
        <v>2845.8</v>
      </c>
      <c r="P109" s="33">
        <f>Ocupacao_Calendario!L109*D109*31</f>
        <v>2377.08</v>
      </c>
      <c r="Q109" s="33">
        <f>Ocupacao_Calendario!M109*D109*31</f>
        <v>3013.2</v>
      </c>
      <c r="R109" s="33">
        <f t="shared" si="2"/>
        <v>31470.12</v>
      </c>
      <c r="S109" s="37" t="str">
        <f>IFS(E109=2,vacation_home_main_costs!$M$2,E109=3,vacation_home_main_costs!$M$3,E109=4,vacation_home_main_costs!$M$4,E109=5,vacation_home_main_costs!$M$5,E109=6,vacation_home_main_costs!$M$6)</f>
        <v>#N/A</v>
      </c>
      <c r="T109" s="38" t="s">
        <v>55</v>
      </c>
      <c r="U109" s="41" t="str">
        <f t="shared" si="4"/>
        <v>Lucro</v>
      </c>
    </row>
    <row r="110" ht="12.75" customHeight="1">
      <c r="A110" s="8">
        <v>1.3432035E7</v>
      </c>
      <c r="B110" s="30" t="s">
        <v>154</v>
      </c>
      <c r="C110" s="11">
        <v>115.0</v>
      </c>
      <c r="D110" s="11">
        <f t="shared" si="1"/>
        <v>92</v>
      </c>
      <c r="E110" s="24">
        <v>4.0</v>
      </c>
      <c r="F110" s="33">
        <f>Ocupacao_Calendario!B110*D110*31</f>
        <v>2680.88</v>
      </c>
      <c r="G110" s="33">
        <f>Ocupacao_Calendario!C110*D110*28</f>
        <v>2215.36</v>
      </c>
      <c r="H110" s="33">
        <f>Ocupacao_Calendario!D110*D110*31</f>
        <v>1597.12</v>
      </c>
      <c r="I110" s="33">
        <f>Ocupacao_Calendario!E110*D110*30</f>
        <v>2401.2</v>
      </c>
      <c r="J110" s="33">
        <f>Ocupacao_Calendario!F110*D110*31</f>
        <v>2253.08</v>
      </c>
      <c r="K110" s="33">
        <f>Ocupacao_Calendario!G110*D110*30</f>
        <v>1876.8</v>
      </c>
      <c r="L110" s="33">
        <f>Ocupacao_Calendario!H110*D110*31</f>
        <v>2595.32</v>
      </c>
      <c r="M110" s="33">
        <f>Ocupacao_Calendario!I110*D110*31</f>
        <v>2167.52</v>
      </c>
      <c r="N110" s="33">
        <f>Ocupacao_Calendario!J110*D110*30</f>
        <v>2290.8</v>
      </c>
      <c r="O110" s="33">
        <f>Ocupacao_Calendario!K110*D110*31</f>
        <v>2452.72</v>
      </c>
      <c r="P110" s="33">
        <f>Ocupacao_Calendario!L110*D110*31</f>
        <v>2367.16</v>
      </c>
      <c r="Q110" s="33">
        <f>Ocupacao_Calendario!M110*D110*31</f>
        <v>2053.44</v>
      </c>
      <c r="R110" s="33">
        <f t="shared" si="2"/>
        <v>26951.4</v>
      </c>
      <c r="S110" s="33">
        <f>IFS(E110=2,vacation_home_main_costs!$M$2,E110=3,vacation_home_main_costs!$M$3,E110=4,vacation_home_main_costs!$M$4,E110=5,vacation_home_main_costs!$M$5,E110=6,vacation_home_main_costs!$M$6)</f>
        <v>40660</v>
      </c>
      <c r="T110" s="33">
        <f t="shared" ref="T110:T115" si="12">R110-S110</f>
        <v>-13708.6</v>
      </c>
      <c r="U110" s="41" t="str">
        <f t="shared" si="4"/>
        <v>Prejuizo</v>
      </c>
    </row>
    <row r="111" ht="12.75" customHeight="1">
      <c r="A111" s="8">
        <v>7051769.0</v>
      </c>
      <c r="B111" s="30" t="s">
        <v>155</v>
      </c>
      <c r="C111" s="11">
        <v>125.0</v>
      </c>
      <c r="D111" s="11">
        <f t="shared" si="1"/>
        <v>100</v>
      </c>
      <c r="E111" s="24">
        <v>2.0</v>
      </c>
      <c r="F111" s="33">
        <f>Ocupacao_Calendario!B111*D111*31</f>
        <v>1984</v>
      </c>
      <c r="G111" s="33">
        <f>Ocupacao_Calendario!C111*D111*28</f>
        <v>2296</v>
      </c>
      <c r="H111" s="33">
        <f>Ocupacao_Calendario!D111*D111*31</f>
        <v>2573</v>
      </c>
      <c r="I111" s="33">
        <f>Ocupacao_Calendario!E111*D111*30</f>
        <v>2640</v>
      </c>
      <c r="J111" s="33">
        <f>Ocupacao_Calendario!F111*D111*31</f>
        <v>1178</v>
      </c>
      <c r="K111" s="33">
        <f>Ocupacao_Calendario!G111*D111*30</f>
        <v>2820</v>
      </c>
      <c r="L111" s="33">
        <f>Ocupacao_Calendario!H111*D111*31</f>
        <v>2697</v>
      </c>
      <c r="M111" s="33">
        <f>Ocupacao_Calendario!I111*D111*31</f>
        <v>2542</v>
      </c>
      <c r="N111" s="33">
        <f>Ocupacao_Calendario!J111*D111*30</f>
        <v>2850</v>
      </c>
      <c r="O111" s="33">
        <f>Ocupacao_Calendario!K111*D111*31</f>
        <v>2511</v>
      </c>
      <c r="P111" s="33">
        <f>Ocupacao_Calendario!L111*D111*31</f>
        <v>2418</v>
      </c>
      <c r="Q111" s="33">
        <f>Ocupacao_Calendario!M111*D111*31</f>
        <v>2604</v>
      </c>
      <c r="R111" s="33">
        <f t="shared" si="2"/>
        <v>29113</v>
      </c>
      <c r="S111" s="33">
        <f>IFS(E111=2,vacation_home_main_costs!$M$2,E111=3,vacation_home_main_costs!$M$3,E111=4,vacation_home_main_costs!$M$4,E111=5,vacation_home_main_costs!$M$5,E111=6,vacation_home_main_costs!$M$6)</f>
        <v>31100</v>
      </c>
      <c r="T111" s="33">
        <f t="shared" si="12"/>
        <v>-1987</v>
      </c>
      <c r="U111" s="41" t="str">
        <f t="shared" si="4"/>
        <v>Prejuizo</v>
      </c>
    </row>
    <row r="112" ht="12.75" customHeight="1">
      <c r="A112" s="8">
        <v>1.8716488E7</v>
      </c>
      <c r="B112" s="30" t="s">
        <v>156</v>
      </c>
      <c r="C112" s="11">
        <v>100.0</v>
      </c>
      <c r="D112" s="11">
        <f t="shared" si="1"/>
        <v>80</v>
      </c>
      <c r="E112" s="24">
        <v>4.0</v>
      </c>
      <c r="F112" s="33">
        <f>Ocupacao_Calendario!B112*D112*31</f>
        <v>1612</v>
      </c>
      <c r="G112" s="33">
        <f>Ocupacao_Calendario!C112*D112*28</f>
        <v>2240</v>
      </c>
      <c r="H112" s="33">
        <f>Ocupacao_Calendario!D112*D112*31</f>
        <v>1413.6</v>
      </c>
      <c r="I112" s="33">
        <f>Ocupacao_Calendario!E112*D112*30</f>
        <v>1848</v>
      </c>
      <c r="J112" s="33">
        <f>Ocupacao_Calendario!F112*D112*31</f>
        <v>1066.4</v>
      </c>
      <c r="K112" s="33">
        <f>Ocupacao_Calendario!G112*D112*30</f>
        <v>1824</v>
      </c>
      <c r="L112" s="33">
        <f>Ocupacao_Calendario!H112*D112*31</f>
        <v>1785.6</v>
      </c>
      <c r="M112" s="33">
        <f>Ocupacao_Calendario!I112*D112*31</f>
        <v>2182.4</v>
      </c>
      <c r="N112" s="33">
        <f>Ocupacao_Calendario!J112*D112*30</f>
        <v>2040</v>
      </c>
      <c r="O112" s="33">
        <f>Ocupacao_Calendario!K112*D112*31</f>
        <v>2008.8</v>
      </c>
      <c r="P112" s="33">
        <f>Ocupacao_Calendario!L112*D112*31</f>
        <v>2108</v>
      </c>
      <c r="Q112" s="33">
        <f>Ocupacao_Calendario!M112*D112*31</f>
        <v>2033.6</v>
      </c>
      <c r="R112" s="33">
        <f t="shared" si="2"/>
        <v>22162.4</v>
      </c>
      <c r="S112" s="33">
        <f>IFS(E112=2,vacation_home_main_costs!$M$2,E112=3,vacation_home_main_costs!$M$3,E112=4,vacation_home_main_costs!$M$4,E112=5,vacation_home_main_costs!$M$5,E112=6,vacation_home_main_costs!$M$6)</f>
        <v>40660</v>
      </c>
      <c r="T112" s="33">
        <f t="shared" si="12"/>
        <v>-18497.6</v>
      </c>
      <c r="U112" s="41" t="str">
        <f t="shared" si="4"/>
        <v>Prejuizo</v>
      </c>
    </row>
    <row r="113" ht="12.75" customHeight="1">
      <c r="A113" s="8">
        <v>1.6933178E7</v>
      </c>
      <c r="B113" s="30" t="s">
        <v>157</v>
      </c>
      <c r="C113" s="11">
        <v>85.0</v>
      </c>
      <c r="D113" s="11">
        <f t="shared" si="1"/>
        <v>68</v>
      </c>
      <c r="E113" s="24">
        <v>3.0</v>
      </c>
      <c r="F113" s="33">
        <f>Ocupacao_Calendario!B113*D113*31</f>
        <v>1707.48</v>
      </c>
      <c r="G113" s="33">
        <f>Ocupacao_Calendario!C113*D113*28</f>
        <v>1694.56</v>
      </c>
      <c r="H113" s="33">
        <f>Ocupacao_Calendario!D113*D113*31</f>
        <v>1138.32</v>
      </c>
      <c r="I113" s="33">
        <f>Ocupacao_Calendario!E113*D113*30</f>
        <v>979.2</v>
      </c>
      <c r="J113" s="33">
        <f>Ocupacao_Calendario!F113*D113*31</f>
        <v>1075.08</v>
      </c>
      <c r="K113" s="33">
        <f>Ocupacao_Calendario!G113*D113*30</f>
        <v>1387.2</v>
      </c>
      <c r="L113" s="33">
        <f>Ocupacao_Calendario!H113*D113*31</f>
        <v>2065.84</v>
      </c>
      <c r="M113" s="33">
        <f>Ocupacao_Calendario!I113*D113*31</f>
        <v>1581</v>
      </c>
      <c r="N113" s="33">
        <f>Ocupacao_Calendario!J113*D113*30</f>
        <v>1693.2</v>
      </c>
      <c r="O113" s="33">
        <f>Ocupacao_Calendario!K113*D113*31</f>
        <v>1897.2</v>
      </c>
      <c r="P113" s="33">
        <f>Ocupacao_Calendario!L113*D113*31</f>
        <v>1897.2</v>
      </c>
      <c r="Q113" s="33">
        <f>Ocupacao_Calendario!M113*D113*31</f>
        <v>1833.96</v>
      </c>
      <c r="R113" s="33">
        <f t="shared" si="2"/>
        <v>18950.24</v>
      </c>
      <c r="S113" s="33">
        <f>IFS(E113=2,vacation_home_main_costs!$M$2,E113=3,vacation_home_main_costs!$M$3,E113=4,vacation_home_main_costs!$M$4,E113=5,vacation_home_main_costs!$M$5,E113=6,vacation_home_main_costs!$M$6)</f>
        <v>34800</v>
      </c>
      <c r="T113" s="33">
        <f t="shared" si="12"/>
        <v>-15849.76</v>
      </c>
      <c r="U113" s="41" t="str">
        <f t="shared" si="4"/>
        <v>Prejuizo</v>
      </c>
    </row>
    <row r="114" ht="12.75" customHeight="1">
      <c r="A114" s="8">
        <v>1.3046652E7</v>
      </c>
      <c r="B114" s="30" t="s">
        <v>158</v>
      </c>
      <c r="C114" s="11">
        <v>79.0</v>
      </c>
      <c r="D114" s="11">
        <f t="shared" si="1"/>
        <v>63.2</v>
      </c>
      <c r="E114" s="24">
        <v>3.0</v>
      </c>
      <c r="F114" s="33">
        <f>Ocupacao_Calendario!B114*D114*31</f>
        <v>1782.872</v>
      </c>
      <c r="G114" s="33">
        <f>Ocupacao_Calendario!C114*D114*28</f>
        <v>1415.68</v>
      </c>
      <c r="H114" s="33">
        <f>Ocupacao_Calendario!D114*D114*31</f>
        <v>1136.336</v>
      </c>
      <c r="I114" s="33">
        <f>Ocupacao_Calendario!E114*D114*30</f>
        <v>872.16</v>
      </c>
      <c r="J114" s="33">
        <f>Ocupacao_Calendario!F114*D114*31</f>
        <v>862.048</v>
      </c>
      <c r="K114" s="33">
        <f>Ocupacao_Calendario!G114*D114*30</f>
        <v>1649.52</v>
      </c>
      <c r="L114" s="33">
        <f>Ocupacao_Calendario!H114*D114*31</f>
        <v>1763.28</v>
      </c>
      <c r="M114" s="33">
        <f>Ocupacao_Calendario!I114*D114*31</f>
        <v>1371.44</v>
      </c>
      <c r="N114" s="33">
        <f>Ocupacao_Calendario!J114*D114*30</f>
        <v>1839.12</v>
      </c>
      <c r="O114" s="33">
        <f>Ocupacao_Calendario!K114*D114*31</f>
        <v>1410.624</v>
      </c>
      <c r="P114" s="33">
        <f>Ocupacao_Calendario!L114*D114*31</f>
        <v>1802.464</v>
      </c>
      <c r="Q114" s="33">
        <f>Ocupacao_Calendario!M114*D114*31</f>
        <v>1391.032</v>
      </c>
      <c r="R114" s="33">
        <f t="shared" si="2"/>
        <v>17296.576</v>
      </c>
      <c r="S114" s="33">
        <f>IFS(E114=2,vacation_home_main_costs!$M$2,E114=3,vacation_home_main_costs!$M$3,E114=4,vacation_home_main_costs!$M$4,E114=5,vacation_home_main_costs!$M$5,E114=6,vacation_home_main_costs!$M$6)</f>
        <v>34800</v>
      </c>
      <c r="T114" s="33">
        <f t="shared" si="12"/>
        <v>-17503.424</v>
      </c>
      <c r="U114" s="41" t="str">
        <f t="shared" si="4"/>
        <v>Prejuizo</v>
      </c>
    </row>
    <row r="115" ht="12.75" customHeight="1">
      <c r="A115" s="8">
        <v>1.7211159E7</v>
      </c>
      <c r="B115" s="30" t="s">
        <v>159</v>
      </c>
      <c r="C115" s="11">
        <v>100.0</v>
      </c>
      <c r="D115" s="11">
        <f t="shared" si="1"/>
        <v>80</v>
      </c>
      <c r="E115" s="24">
        <v>4.0</v>
      </c>
      <c r="F115" s="33">
        <f>Ocupacao_Calendario!B115*D115*31</f>
        <v>1884.8</v>
      </c>
      <c r="G115" s="33">
        <f>Ocupacao_Calendario!C115*D115*28</f>
        <v>2195.2</v>
      </c>
      <c r="H115" s="33">
        <f>Ocupacao_Calendario!D115*D115*31</f>
        <v>1364</v>
      </c>
      <c r="I115" s="33">
        <f>Ocupacao_Calendario!E115*D115*30</f>
        <v>1776</v>
      </c>
      <c r="J115" s="33">
        <f>Ocupacao_Calendario!F115*D115*31</f>
        <v>967.2</v>
      </c>
      <c r="K115" s="33">
        <f>Ocupacao_Calendario!G115*D115*30</f>
        <v>2376</v>
      </c>
      <c r="L115" s="33">
        <f>Ocupacao_Calendario!H115*D115*31</f>
        <v>1736</v>
      </c>
      <c r="M115" s="33">
        <f>Ocupacao_Calendario!I115*D115*31</f>
        <v>2108</v>
      </c>
      <c r="N115" s="33">
        <f>Ocupacao_Calendario!J115*D115*30</f>
        <v>2088</v>
      </c>
      <c r="O115" s="33">
        <f>Ocupacao_Calendario!K115*D115*31</f>
        <v>1934.4</v>
      </c>
      <c r="P115" s="33">
        <f>Ocupacao_Calendario!L115*D115*31</f>
        <v>2132.8</v>
      </c>
      <c r="Q115" s="33">
        <f>Ocupacao_Calendario!M115*D115*31</f>
        <v>2132.8</v>
      </c>
      <c r="R115" s="33">
        <f t="shared" si="2"/>
        <v>22695.2</v>
      </c>
      <c r="S115" s="33">
        <f>IFS(E115=2,vacation_home_main_costs!$M$2,E115=3,vacation_home_main_costs!$M$3,E115=4,vacation_home_main_costs!$M$4,E115=5,vacation_home_main_costs!$M$5,E115=6,vacation_home_main_costs!$M$6)</f>
        <v>40660</v>
      </c>
      <c r="T115" s="33">
        <f t="shared" si="12"/>
        <v>-17964.8</v>
      </c>
      <c r="U115" s="41" t="str">
        <f t="shared" si="4"/>
        <v>Prejuizo</v>
      </c>
    </row>
    <row r="116" ht="12.75" customHeight="1">
      <c r="A116" s="8">
        <v>3.0132944E7</v>
      </c>
      <c r="B116" s="30" t="s">
        <v>160</v>
      </c>
      <c r="C116" s="11">
        <v>65.0</v>
      </c>
      <c r="D116" s="11">
        <f t="shared" si="1"/>
        <v>52</v>
      </c>
      <c r="E116" s="24">
        <v>1.0</v>
      </c>
      <c r="F116" s="33">
        <f>Ocupacao_Calendario!B116*D116*31</f>
        <v>1225.12</v>
      </c>
      <c r="G116" s="33">
        <f>Ocupacao_Calendario!C116*D116*28</f>
        <v>1456</v>
      </c>
      <c r="H116" s="33">
        <f>Ocupacao_Calendario!D116*D116*31</f>
        <v>1386.32</v>
      </c>
      <c r="I116" s="33">
        <f>Ocupacao_Calendario!E116*D116*30</f>
        <v>1185.6</v>
      </c>
      <c r="J116" s="33">
        <f>Ocupacao_Calendario!F116*D116*31</f>
        <v>1354.08</v>
      </c>
      <c r="K116" s="33">
        <f>Ocupacao_Calendario!G116*D116*30</f>
        <v>1528.8</v>
      </c>
      <c r="L116" s="33">
        <f>Ocupacao_Calendario!H116*D116*31</f>
        <v>1450.8</v>
      </c>
      <c r="M116" s="33">
        <f>Ocupacao_Calendario!I116*D116*31</f>
        <v>1192.88</v>
      </c>
      <c r="N116" s="33">
        <f>Ocupacao_Calendario!J116*D116*30</f>
        <v>1294.8</v>
      </c>
      <c r="O116" s="33">
        <f>Ocupacao_Calendario!K116*D116*31</f>
        <v>1563.64</v>
      </c>
      <c r="P116" s="33">
        <f>Ocupacao_Calendario!L116*D116*31</f>
        <v>1531.4</v>
      </c>
      <c r="Q116" s="33">
        <f>Ocupacao_Calendario!M116*D116*31</f>
        <v>1547.52</v>
      </c>
      <c r="R116" s="33">
        <f t="shared" si="2"/>
        <v>16716.96</v>
      </c>
      <c r="S116" s="37" t="str">
        <f>IFS(E116=2,vacation_home_main_costs!$M$2,E116=3,vacation_home_main_costs!$M$3,E116=4,vacation_home_main_costs!$M$4,E116=5,vacation_home_main_costs!$M$5,E116=6,vacation_home_main_costs!$M$6)</f>
        <v>#N/A</v>
      </c>
      <c r="T116" s="38" t="s">
        <v>55</v>
      </c>
      <c r="U116" s="41" t="str">
        <f t="shared" si="4"/>
        <v>Lucro</v>
      </c>
    </row>
    <row r="117" ht="12.75" customHeight="1">
      <c r="A117" s="8">
        <v>2.7815137E7</v>
      </c>
      <c r="B117" s="30" t="s">
        <v>161</v>
      </c>
      <c r="C117" s="11">
        <v>112.0</v>
      </c>
      <c r="D117" s="11">
        <f t="shared" si="1"/>
        <v>89.6</v>
      </c>
      <c r="E117" s="24">
        <v>5.0</v>
      </c>
      <c r="F117" s="33">
        <f>Ocupacao_Calendario!B117*D117*31</f>
        <v>2083.2</v>
      </c>
      <c r="G117" s="33">
        <f>Ocupacao_Calendario!C117*D117*28</f>
        <v>1680.896</v>
      </c>
      <c r="H117" s="33">
        <f>Ocupacao_Calendario!D117*D117*31</f>
        <v>1999.872</v>
      </c>
      <c r="I117" s="33">
        <f>Ocupacao_Calendario!E117*D117*30</f>
        <v>2096.64</v>
      </c>
      <c r="J117" s="33">
        <f>Ocupacao_Calendario!F117*D117*31</f>
        <v>1555.456</v>
      </c>
      <c r="K117" s="33">
        <f>Ocupacao_Calendario!G117*D117*30</f>
        <v>1827.84</v>
      </c>
      <c r="L117" s="33">
        <f>Ocupacao_Calendario!H117*D117*31</f>
        <v>2194.304</v>
      </c>
      <c r="M117" s="33">
        <f>Ocupacao_Calendario!I117*D117*31</f>
        <v>1944.32</v>
      </c>
      <c r="N117" s="33">
        <f>Ocupacao_Calendario!J117*D117*30</f>
        <v>2069.76</v>
      </c>
      <c r="O117" s="33">
        <f>Ocupacao_Calendario!K117*D117*31</f>
        <v>2666.496</v>
      </c>
      <c r="P117" s="33">
        <f>Ocupacao_Calendario!L117*D117*31</f>
        <v>2666.496</v>
      </c>
      <c r="Q117" s="33">
        <f>Ocupacao_Calendario!M117*D117*31</f>
        <v>1916.544</v>
      </c>
      <c r="R117" s="33">
        <f t="shared" si="2"/>
        <v>24701.824</v>
      </c>
      <c r="S117" s="33">
        <f>IFS(E117=2,vacation_home_main_costs!$M$2,E117=3,vacation_home_main_costs!$M$3,E117=4,vacation_home_main_costs!$M$4,E117=5,vacation_home_main_costs!$M$5,E117=6,vacation_home_main_costs!$M$6)</f>
        <v>45400</v>
      </c>
      <c r="T117" s="33">
        <f t="shared" ref="T117:T129" si="13">R117-S117</f>
        <v>-20698.176</v>
      </c>
      <c r="U117" s="41" t="str">
        <f t="shared" si="4"/>
        <v>Prejuizo</v>
      </c>
    </row>
    <row r="118" ht="12.75" customHeight="1">
      <c r="A118" s="8">
        <v>7843162.0</v>
      </c>
      <c r="B118" s="30" t="s">
        <v>162</v>
      </c>
      <c r="C118" s="11">
        <v>80.0</v>
      </c>
      <c r="D118" s="11">
        <f t="shared" si="1"/>
        <v>64</v>
      </c>
      <c r="E118" s="24">
        <v>3.0</v>
      </c>
      <c r="F118" s="33">
        <f>Ocupacao_Calendario!B118*D118*31</f>
        <v>1428.48</v>
      </c>
      <c r="G118" s="33">
        <f>Ocupacao_Calendario!C118*D118*28</f>
        <v>1236.48</v>
      </c>
      <c r="H118" s="33">
        <f>Ocupacao_Calendario!D118*D118*31</f>
        <v>1646.72</v>
      </c>
      <c r="I118" s="33">
        <f>Ocupacao_Calendario!E118*D118*30</f>
        <v>1305.6</v>
      </c>
      <c r="J118" s="33">
        <f>Ocupacao_Calendario!F118*D118*31</f>
        <v>853.12</v>
      </c>
      <c r="K118" s="33">
        <f>Ocupacao_Calendario!G118*D118*30</f>
        <v>1344</v>
      </c>
      <c r="L118" s="33">
        <f>Ocupacao_Calendario!H118*D118*31</f>
        <v>1964.16</v>
      </c>
      <c r="M118" s="33">
        <f>Ocupacao_Calendario!I118*D118*31</f>
        <v>1825.28</v>
      </c>
      <c r="N118" s="33">
        <f>Ocupacao_Calendario!J118*D118*30</f>
        <v>1900.8</v>
      </c>
      <c r="O118" s="33">
        <f>Ocupacao_Calendario!K118*D118*31</f>
        <v>1944.32</v>
      </c>
      <c r="P118" s="33">
        <f>Ocupacao_Calendario!L118*D118*31</f>
        <v>1845.12</v>
      </c>
      <c r="Q118" s="33">
        <f>Ocupacao_Calendario!M118*D118*31</f>
        <v>1825.28</v>
      </c>
      <c r="R118" s="33">
        <f t="shared" si="2"/>
        <v>19119.36</v>
      </c>
      <c r="S118" s="33">
        <f>IFS(E118=2,vacation_home_main_costs!$M$2,E118=3,vacation_home_main_costs!$M$3,E118=4,vacation_home_main_costs!$M$4,E118=5,vacation_home_main_costs!$M$5,E118=6,vacation_home_main_costs!$M$6)</f>
        <v>34800</v>
      </c>
      <c r="T118" s="33">
        <f t="shared" si="13"/>
        <v>-15680.64</v>
      </c>
      <c r="U118" s="41" t="str">
        <f t="shared" si="4"/>
        <v>Prejuizo</v>
      </c>
    </row>
    <row r="119" ht="12.75" customHeight="1">
      <c r="A119" s="8">
        <v>73009.0</v>
      </c>
      <c r="B119" s="30" t="s">
        <v>163</v>
      </c>
      <c r="C119" s="11">
        <v>80.0</v>
      </c>
      <c r="D119" s="11">
        <f t="shared" si="1"/>
        <v>64</v>
      </c>
      <c r="E119" s="24">
        <v>3.0</v>
      </c>
      <c r="F119" s="33">
        <f>Ocupacao_Calendario!B119*D119*31</f>
        <v>1686.4</v>
      </c>
      <c r="G119" s="33">
        <f>Ocupacao_Calendario!C119*D119*28</f>
        <v>1594.88</v>
      </c>
      <c r="H119" s="33">
        <f>Ocupacao_Calendario!D119*D119*31</f>
        <v>1428.48</v>
      </c>
      <c r="I119" s="33">
        <f>Ocupacao_Calendario!E119*D119*30</f>
        <v>1555.2</v>
      </c>
      <c r="J119" s="33">
        <f>Ocupacao_Calendario!F119*D119*31</f>
        <v>932.48</v>
      </c>
      <c r="K119" s="33">
        <f>Ocupacao_Calendario!G119*D119*30</f>
        <v>1382.4</v>
      </c>
      <c r="L119" s="33">
        <f>Ocupacao_Calendario!H119*D119*31</f>
        <v>1488</v>
      </c>
      <c r="M119" s="33">
        <f>Ocupacao_Calendario!I119*D119*31</f>
        <v>1547.52</v>
      </c>
      <c r="N119" s="33">
        <f>Ocupacao_Calendario!J119*D119*30</f>
        <v>1920</v>
      </c>
      <c r="O119" s="33">
        <f>Ocupacao_Calendario!K119*D119*31</f>
        <v>1785.6</v>
      </c>
      <c r="P119" s="33">
        <f>Ocupacao_Calendario!L119*D119*31</f>
        <v>1924.48</v>
      </c>
      <c r="Q119" s="33">
        <f>Ocupacao_Calendario!M119*D119*31</f>
        <v>1745.92</v>
      </c>
      <c r="R119" s="33">
        <f t="shared" si="2"/>
        <v>18991.36</v>
      </c>
      <c r="S119" s="33">
        <f>IFS(E119=2,vacation_home_main_costs!$M$2,E119=3,vacation_home_main_costs!$M$3,E119=4,vacation_home_main_costs!$M$4,E119=5,vacation_home_main_costs!$M$5,E119=6,vacation_home_main_costs!$M$6)</f>
        <v>34800</v>
      </c>
      <c r="T119" s="33">
        <f t="shared" si="13"/>
        <v>-15808.64</v>
      </c>
      <c r="U119" s="41" t="str">
        <f t="shared" si="4"/>
        <v>Prejuizo</v>
      </c>
    </row>
    <row r="120" ht="12.75" customHeight="1">
      <c r="A120" s="8">
        <v>5900089.0</v>
      </c>
      <c r="B120" s="30" t="s">
        <v>164</v>
      </c>
      <c r="C120" s="11">
        <v>119.0</v>
      </c>
      <c r="D120" s="11">
        <f t="shared" si="1"/>
        <v>95.2</v>
      </c>
      <c r="E120" s="24">
        <v>2.0</v>
      </c>
      <c r="F120" s="33">
        <f>Ocupacao_Calendario!B120*D120*31</f>
        <v>2213.4</v>
      </c>
      <c r="G120" s="33">
        <f>Ocupacao_Calendario!C120*D120*28</f>
        <v>2239.104</v>
      </c>
      <c r="H120" s="33">
        <f>Ocupacao_Calendario!D120*D120*31</f>
        <v>2213.4</v>
      </c>
      <c r="I120" s="33">
        <f>Ocupacao_Calendario!E120*D120*30</f>
        <v>2256.24</v>
      </c>
      <c r="J120" s="33">
        <f>Ocupacao_Calendario!F120*D120*31</f>
        <v>2006.816</v>
      </c>
      <c r="K120" s="33">
        <f>Ocupacao_Calendario!G120*D120*30</f>
        <v>2798.88</v>
      </c>
      <c r="L120" s="33">
        <f>Ocupacao_Calendario!H120*D120*31</f>
        <v>2124.864</v>
      </c>
      <c r="M120" s="33">
        <f>Ocupacao_Calendario!I120*D120*31</f>
        <v>2951.2</v>
      </c>
      <c r="N120" s="33">
        <f>Ocupacao_Calendario!J120*D120*30</f>
        <v>2713.2</v>
      </c>
      <c r="O120" s="33">
        <f>Ocupacao_Calendario!K120*D120*31</f>
        <v>2154.376</v>
      </c>
      <c r="P120" s="33">
        <f>Ocupacao_Calendario!L120*D120*31</f>
        <v>2360.96</v>
      </c>
      <c r="Q120" s="33">
        <f>Ocupacao_Calendario!M120*D120*31</f>
        <v>2095.352</v>
      </c>
      <c r="R120" s="33">
        <f t="shared" si="2"/>
        <v>28127.792</v>
      </c>
      <c r="S120" s="33">
        <f>IFS(E120=2,vacation_home_main_costs!$M$2,E120=3,vacation_home_main_costs!$M$3,E120=4,vacation_home_main_costs!$M$4,E120=5,vacation_home_main_costs!$M$5,E120=6,vacation_home_main_costs!$M$6)</f>
        <v>31100</v>
      </c>
      <c r="T120" s="33">
        <f t="shared" si="13"/>
        <v>-2972.208</v>
      </c>
      <c r="U120" s="41" t="str">
        <f t="shared" si="4"/>
        <v>Prejuizo</v>
      </c>
    </row>
    <row r="121" ht="12.75" customHeight="1">
      <c r="A121" s="8">
        <v>1.5780218E7</v>
      </c>
      <c r="B121" s="30" t="s">
        <v>165</v>
      </c>
      <c r="C121" s="11">
        <v>105.0</v>
      </c>
      <c r="D121" s="11">
        <f t="shared" si="1"/>
        <v>84</v>
      </c>
      <c r="E121" s="24">
        <v>4.0</v>
      </c>
      <c r="F121" s="33">
        <f>Ocupacao_Calendario!B121*D121*31</f>
        <v>2525.88</v>
      </c>
      <c r="G121" s="33">
        <f>Ocupacao_Calendario!C121*D121*28</f>
        <v>2352</v>
      </c>
      <c r="H121" s="33">
        <f>Ocupacao_Calendario!D121*D121*31</f>
        <v>1536.36</v>
      </c>
      <c r="I121" s="33">
        <f>Ocupacao_Calendario!E121*D121*30</f>
        <v>2041.2</v>
      </c>
      <c r="J121" s="33">
        <f>Ocupacao_Calendario!F121*D121*31</f>
        <v>1536.36</v>
      </c>
      <c r="K121" s="33">
        <f>Ocupacao_Calendario!G121*D121*30</f>
        <v>2469.6</v>
      </c>
      <c r="L121" s="33">
        <f>Ocupacao_Calendario!H121*D121*31</f>
        <v>1979.04</v>
      </c>
      <c r="M121" s="33">
        <f>Ocupacao_Calendario!I121*D121*31</f>
        <v>1953</v>
      </c>
      <c r="N121" s="33">
        <f>Ocupacao_Calendario!J121*D121*30</f>
        <v>2192.4</v>
      </c>
      <c r="O121" s="33">
        <f>Ocupacao_Calendario!K121*D121*31</f>
        <v>1848.84</v>
      </c>
      <c r="P121" s="33">
        <f>Ocupacao_Calendario!L121*D121*31</f>
        <v>2525.88</v>
      </c>
      <c r="Q121" s="33">
        <f>Ocupacao_Calendario!M121*D121*31</f>
        <v>2265.48</v>
      </c>
      <c r="R121" s="33">
        <f t="shared" si="2"/>
        <v>25226.04</v>
      </c>
      <c r="S121" s="33">
        <f>IFS(E121=2,vacation_home_main_costs!$M$2,E121=3,vacation_home_main_costs!$M$3,E121=4,vacation_home_main_costs!$M$4,E121=5,vacation_home_main_costs!$M$5,E121=6,vacation_home_main_costs!$M$6)</f>
        <v>40660</v>
      </c>
      <c r="T121" s="33">
        <f t="shared" si="13"/>
        <v>-15433.96</v>
      </c>
      <c r="U121" s="41" t="str">
        <f t="shared" si="4"/>
        <v>Prejuizo</v>
      </c>
    </row>
    <row r="122" ht="12.75" customHeight="1">
      <c r="A122" s="8">
        <v>1.507865E7</v>
      </c>
      <c r="B122" s="30" t="s">
        <v>166</v>
      </c>
      <c r="C122" s="11">
        <v>180.0</v>
      </c>
      <c r="D122" s="11">
        <f t="shared" si="1"/>
        <v>144</v>
      </c>
      <c r="E122" s="24">
        <v>6.0</v>
      </c>
      <c r="F122" s="33">
        <f>Ocupacao_Calendario!B122*D122*31</f>
        <v>3660.48</v>
      </c>
      <c r="G122" s="33">
        <f>Ocupacao_Calendario!C122*D122*28</f>
        <v>3669.12</v>
      </c>
      <c r="H122" s="33">
        <f>Ocupacao_Calendario!D122*D122*31</f>
        <v>2946.24</v>
      </c>
      <c r="I122" s="33">
        <f>Ocupacao_Calendario!E122*D122*30</f>
        <v>3931.2</v>
      </c>
      <c r="J122" s="33">
        <f>Ocupacao_Calendario!F122*D122*31</f>
        <v>2544.48</v>
      </c>
      <c r="K122" s="33">
        <f>Ocupacao_Calendario!G122*D122*30</f>
        <v>3024</v>
      </c>
      <c r="L122" s="33">
        <f>Ocupacao_Calendario!H122*D122*31</f>
        <v>3571.2</v>
      </c>
      <c r="M122" s="33">
        <f>Ocupacao_Calendario!I122*D122*31</f>
        <v>3615.84</v>
      </c>
      <c r="N122" s="33">
        <f>Ocupacao_Calendario!J122*D122*30</f>
        <v>3931.2</v>
      </c>
      <c r="O122" s="33">
        <f>Ocupacao_Calendario!K122*D122*31</f>
        <v>3303.36</v>
      </c>
      <c r="P122" s="33">
        <f>Ocupacao_Calendario!L122*D122*31</f>
        <v>4464</v>
      </c>
      <c r="Q122" s="33">
        <f>Ocupacao_Calendario!M122*D122*31</f>
        <v>4017.6</v>
      </c>
      <c r="R122" s="33">
        <f t="shared" si="2"/>
        <v>42678.72</v>
      </c>
      <c r="S122" s="33">
        <f>IFS(E122=2,vacation_home_main_costs!$M$2,E122=3,vacation_home_main_costs!$M$3,E122=4,vacation_home_main_costs!$M$4,E122=5,vacation_home_main_costs!$M$5,E122=6,vacation_home_main_costs!$M$6)</f>
        <v>51900</v>
      </c>
      <c r="T122" s="33">
        <f t="shared" si="13"/>
        <v>-9221.28</v>
      </c>
      <c r="U122" s="41" t="str">
        <f t="shared" si="4"/>
        <v>Prejuizo</v>
      </c>
    </row>
    <row r="123" ht="12.75" customHeight="1">
      <c r="A123" s="8">
        <v>1.5569611E7</v>
      </c>
      <c r="B123" s="30" t="s">
        <v>167</v>
      </c>
      <c r="C123" s="11">
        <v>162.0</v>
      </c>
      <c r="D123" s="11">
        <f t="shared" si="1"/>
        <v>129.6</v>
      </c>
      <c r="E123" s="24">
        <v>4.0</v>
      </c>
      <c r="F123" s="33">
        <f>Ocupacao_Calendario!B123*D123*31</f>
        <v>3656.016</v>
      </c>
      <c r="G123" s="33">
        <f>Ocupacao_Calendario!C123*D123*28</f>
        <v>3519.936</v>
      </c>
      <c r="H123" s="33">
        <f>Ocupacao_Calendario!D123*D123*31</f>
        <v>2450.736</v>
      </c>
      <c r="I123" s="33">
        <f>Ocupacao_Calendario!E123*D123*30</f>
        <v>2177.28</v>
      </c>
      <c r="J123" s="33">
        <f>Ocupacao_Calendario!F123*D123*31</f>
        <v>2973.024</v>
      </c>
      <c r="K123" s="33">
        <f>Ocupacao_Calendario!G123*D123*30</f>
        <v>3265.92</v>
      </c>
      <c r="L123" s="33">
        <f>Ocupacao_Calendario!H123*D123*31</f>
        <v>3776.544</v>
      </c>
      <c r="M123" s="33">
        <f>Ocupacao_Calendario!I123*D123*31</f>
        <v>2852.496</v>
      </c>
      <c r="N123" s="33">
        <f>Ocupacao_Calendario!J123*D123*30</f>
        <v>3110.4</v>
      </c>
      <c r="O123" s="33">
        <f>Ocupacao_Calendario!K123*D123*31</f>
        <v>3455.136</v>
      </c>
      <c r="P123" s="33">
        <f>Ocupacao_Calendario!L123*D123*31</f>
        <v>3816.72</v>
      </c>
      <c r="Q123" s="33">
        <f>Ocupacao_Calendario!M123*D123*31</f>
        <v>2932.848</v>
      </c>
      <c r="R123" s="33">
        <f t="shared" si="2"/>
        <v>37987.056</v>
      </c>
      <c r="S123" s="33">
        <f>IFS(E123=2,vacation_home_main_costs!$M$2,E123=3,vacation_home_main_costs!$M$3,E123=4,vacation_home_main_costs!$M$4,E123=5,vacation_home_main_costs!$M$5,E123=6,vacation_home_main_costs!$M$6)</f>
        <v>40660</v>
      </c>
      <c r="T123" s="33">
        <f t="shared" si="13"/>
        <v>-2672.944</v>
      </c>
      <c r="U123" s="41" t="str">
        <f t="shared" si="4"/>
        <v>Prejuizo</v>
      </c>
    </row>
    <row r="124" ht="12.75" customHeight="1">
      <c r="A124" s="8">
        <v>2.5860016E7</v>
      </c>
      <c r="B124" s="30" t="s">
        <v>168</v>
      </c>
      <c r="C124" s="11">
        <v>287.0</v>
      </c>
      <c r="D124" s="11">
        <f t="shared" si="1"/>
        <v>229.6</v>
      </c>
      <c r="E124" s="24">
        <v>6.0</v>
      </c>
      <c r="F124" s="33">
        <f>Ocupacao_Calendario!B124*D124*31</f>
        <v>6192.312</v>
      </c>
      <c r="G124" s="33">
        <f>Ocupacao_Calendario!C124*D124*28</f>
        <v>5335.904</v>
      </c>
      <c r="H124" s="33">
        <f>Ocupacao_Calendario!D124*D124*31</f>
        <v>5907.608</v>
      </c>
      <c r="I124" s="33">
        <f>Ocupacao_Calendario!E124*D124*30</f>
        <v>6130.32</v>
      </c>
      <c r="J124" s="33">
        <f>Ocupacao_Calendario!F124*D124*31</f>
        <v>5053.496</v>
      </c>
      <c r="K124" s="33">
        <f>Ocupacao_Calendario!G124*D124*30</f>
        <v>5372.64</v>
      </c>
      <c r="L124" s="33">
        <f>Ocupacao_Calendario!H124*D124*31</f>
        <v>6619.368</v>
      </c>
      <c r="M124" s="33">
        <f>Ocupacao_Calendario!I124*D124*31</f>
        <v>6405.84</v>
      </c>
      <c r="N124" s="33">
        <f>Ocupacao_Calendario!J124*D124*30</f>
        <v>6819.12</v>
      </c>
      <c r="O124" s="33">
        <f>Ocupacao_Calendario!K124*D124*31</f>
        <v>5907.608</v>
      </c>
      <c r="P124" s="33">
        <f>Ocupacao_Calendario!L124*D124*31</f>
        <v>6761.72</v>
      </c>
      <c r="Q124" s="33">
        <f>Ocupacao_Calendario!M124*D124*31</f>
        <v>5836.432</v>
      </c>
      <c r="R124" s="33">
        <f t="shared" si="2"/>
        <v>72342.368</v>
      </c>
      <c r="S124" s="33">
        <f>IFS(E124=2,vacation_home_main_costs!$M$2,E124=3,vacation_home_main_costs!$M$3,E124=4,vacation_home_main_costs!$M$4,E124=5,vacation_home_main_costs!$M$5,E124=6,vacation_home_main_costs!$M$6)</f>
        <v>51900</v>
      </c>
      <c r="T124" s="33">
        <f t="shared" si="13"/>
        <v>20442.368</v>
      </c>
      <c r="U124" s="41" t="str">
        <f t="shared" si="4"/>
        <v>Lucro</v>
      </c>
    </row>
    <row r="125" ht="12.75" customHeight="1">
      <c r="A125" s="8">
        <v>2.2317216E7</v>
      </c>
      <c r="B125" s="30" t="s">
        <v>169</v>
      </c>
      <c r="C125" s="11">
        <v>100.0</v>
      </c>
      <c r="D125" s="11">
        <f t="shared" si="1"/>
        <v>80</v>
      </c>
      <c r="E125" s="24">
        <v>3.0</v>
      </c>
      <c r="F125" s="33">
        <f>Ocupacao_Calendario!B125*D125*31</f>
        <v>2232</v>
      </c>
      <c r="G125" s="33">
        <f>Ocupacao_Calendario!C125*D125*28</f>
        <v>1814.4</v>
      </c>
      <c r="H125" s="33">
        <f>Ocupacao_Calendario!D125*D125*31</f>
        <v>1289.6</v>
      </c>
      <c r="I125" s="33">
        <f>Ocupacao_Calendario!E125*D125*30</f>
        <v>2136</v>
      </c>
      <c r="J125" s="33">
        <f>Ocupacao_Calendario!F125*D125*31</f>
        <v>2033.6</v>
      </c>
      <c r="K125" s="33">
        <f>Ocupacao_Calendario!G125*D125*30</f>
        <v>1992</v>
      </c>
      <c r="L125" s="33">
        <f>Ocupacao_Calendario!H125*D125*31</f>
        <v>1760.8</v>
      </c>
      <c r="M125" s="33">
        <f>Ocupacao_Calendario!I125*D125*31</f>
        <v>2182.4</v>
      </c>
      <c r="N125" s="33">
        <f>Ocupacao_Calendario!J125*D125*30</f>
        <v>2184</v>
      </c>
      <c r="O125" s="33">
        <f>Ocupacao_Calendario!K125*D125*31</f>
        <v>1984</v>
      </c>
      <c r="P125" s="33">
        <f>Ocupacao_Calendario!L125*D125*31</f>
        <v>2157.6</v>
      </c>
      <c r="Q125" s="33">
        <f>Ocupacao_Calendario!M125*D125*31</f>
        <v>1934.4</v>
      </c>
      <c r="R125" s="33">
        <f t="shared" si="2"/>
        <v>23700.8</v>
      </c>
      <c r="S125" s="33">
        <f>IFS(E125=2,vacation_home_main_costs!$M$2,E125=3,vacation_home_main_costs!$M$3,E125=4,vacation_home_main_costs!$M$4,E125=5,vacation_home_main_costs!$M$5,E125=6,vacation_home_main_costs!$M$6)</f>
        <v>34800</v>
      </c>
      <c r="T125" s="33">
        <f t="shared" si="13"/>
        <v>-11099.2</v>
      </c>
      <c r="U125" s="41" t="str">
        <f t="shared" si="4"/>
        <v>Prejuizo</v>
      </c>
    </row>
    <row r="126" ht="12.75" customHeight="1">
      <c r="A126" s="8">
        <v>1.0588229E7</v>
      </c>
      <c r="B126" s="30" t="s">
        <v>170</v>
      </c>
      <c r="C126" s="11">
        <v>69.0</v>
      </c>
      <c r="D126" s="11">
        <f t="shared" si="1"/>
        <v>55.2</v>
      </c>
      <c r="E126" s="24">
        <v>4.0</v>
      </c>
      <c r="F126" s="33">
        <f>Ocupacao_Calendario!B126*D126*31</f>
        <v>1557.192</v>
      </c>
      <c r="G126" s="33">
        <f>Ocupacao_Calendario!C126*D126*28</f>
        <v>1437.408</v>
      </c>
      <c r="H126" s="33">
        <f>Ocupacao_Calendario!D126*D126*31</f>
        <v>1180.728</v>
      </c>
      <c r="I126" s="33">
        <f>Ocupacao_Calendario!E126*D126*30</f>
        <v>1175.76</v>
      </c>
      <c r="J126" s="33">
        <f>Ocupacao_Calendario!F126*D126*31</f>
        <v>1078.056</v>
      </c>
      <c r="K126" s="33">
        <f>Ocupacao_Calendario!G126*D126*30</f>
        <v>1374.48</v>
      </c>
      <c r="L126" s="33">
        <f>Ocupacao_Calendario!H126*D126*31</f>
        <v>1676.976</v>
      </c>
      <c r="M126" s="33">
        <f>Ocupacao_Calendario!I126*D126*31</f>
        <v>1676.976</v>
      </c>
      <c r="N126" s="33">
        <f>Ocupacao_Calendario!J126*D126*30</f>
        <v>1308.24</v>
      </c>
      <c r="O126" s="33">
        <f>Ocupacao_Calendario!K126*D126*31</f>
        <v>1368.96</v>
      </c>
      <c r="P126" s="33">
        <f>Ocupacao_Calendario!L126*D126*31</f>
        <v>1437.408</v>
      </c>
      <c r="Q126" s="33">
        <f>Ocupacao_Calendario!M126*D126*31</f>
        <v>1471.632</v>
      </c>
      <c r="R126" s="33">
        <f t="shared" si="2"/>
        <v>16743.816</v>
      </c>
      <c r="S126" s="33">
        <f>IFS(E126=2,vacation_home_main_costs!$M$2,E126=3,vacation_home_main_costs!$M$3,E126=4,vacation_home_main_costs!$M$4,E126=5,vacation_home_main_costs!$M$5,E126=6,vacation_home_main_costs!$M$6)</f>
        <v>40660</v>
      </c>
      <c r="T126" s="33">
        <f t="shared" si="13"/>
        <v>-23916.184</v>
      </c>
      <c r="U126" s="41" t="str">
        <f t="shared" si="4"/>
        <v>Prejuizo</v>
      </c>
    </row>
    <row r="127" ht="12.75" customHeight="1">
      <c r="A127" s="8">
        <v>2.1571069E7</v>
      </c>
      <c r="B127" s="30" t="s">
        <v>171</v>
      </c>
      <c r="C127" s="11">
        <v>98.0</v>
      </c>
      <c r="D127" s="11">
        <f t="shared" si="1"/>
        <v>78.4</v>
      </c>
      <c r="E127" s="24">
        <v>4.0</v>
      </c>
      <c r="F127" s="33">
        <f>Ocupacao_Calendario!B127*D127*31</f>
        <v>1847.104</v>
      </c>
      <c r="G127" s="33">
        <f>Ocupacao_Calendario!C127*D127*28</f>
        <v>2129.344</v>
      </c>
      <c r="H127" s="33">
        <f>Ocupacao_Calendario!D127*D127*31</f>
        <v>1166.592</v>
      </c>
      <c r="I127" s="33">
        <f>Ocupacao_Calendario!E127*D127*30</f>
        <v>1340.64</v>
      </c>
      <c r="J127" s="33">
        <f>Ocupacao_Calendario!F127*D127*31</f>
        <v>1239.504</v>
      </c>
      <c r="K127" s="33">
        <f>Ocupacao_Calendario!G127*D127*30</f>
        <v>2234.4</v>
      </c>
      <c r="L127" s="33">
        <f>Ocupacao_Calendario!H127*D127*31</f>
        <v>2090.144</v>
      </c>
      <c r="M127" s="33">
        <f>Ocupacao_Calendario!I127*D127*31</f>
        <v>2065.84</v>
      </c>
      <c r="N127" s="33">
        <f>Ocupacao_Calendario!J127*D127*30</f>
        <v>2163.84</v>
      </c>
      <c r="O127" s="33">
        <f>Ocupacao_Calendario!K127*D127*31</f>
        <v>2114.448</v>
      </c>
      <c r="P127" s="33">
        <f>Ocupacao_Calendario!L127*D127*31</f>
        <v>2187.36</v>
      </c>
      <c r="Q127" s="33">
        <f>Ocupacao_Calendario!M127*D127*31</f>
        <v>2211.664</v>
      </c>
      <c r="R127" s="33">
        <f t="shared" si="2"/>
        <v>22790.88</v>
      </c>
      <c r="S127" s="33">
        <f>IFS(E127=2,vacation_home_main_costs!$M$2,E127=3,vacation_home_main_costs!$M$3,E127=4,vacation_home_main_costs!$M$4,E127=5,vacation_home_main_costs!$M$5,E127=6,vacation_home_main_costs!$M$6)</f>
        <v>40660</v>
      </c>
      <c r="T127" s="33">
        <f t="shared" si="13"/>
        <v>-17869.12</v>
      </c>
      <c r="U127" s="41" t="str">
        <f t="shared" si="4"/>
        <v>Prejuizo</v>
      </c>
    </row>
    <row r="128" ht="12.75" customHeight="1">
      <c r="A128" s="8">
        <v>1.784226E7</v>
      </c>
      <c r="B128" s="30" t="s">
        <v>172</v>
      </c>
      <c r="C128" s="11">
        <v>142.0</v>
      </c>
      <c r="D128" s="11">
        <f t="shared" si="1"/>
        <v>113.6</v>
      </c>
      <c r="E128" s="24">
        <v>6.0</v>
      </c>
      <c r="F128" s="33">
        <f>Ocupacao_Calendario!B128*D128*31</f>
        <v>2500.336</v>
      </c>
      <c r="G128" s="33">
        <f>Ocupacao_Calendario!C128*D128*28</f>
        <v>2290.176</v>
      </c>
      <c r="H128" s="33">
        <f>Ocupacao_Calendario!D128*D128*31</f>
        <v>2993.36</v>
      </c>
      <c r="I128" s="33">
        <f>Ocupacao_Calendario!E128*D128*30</f>
        <v>2249.28</v>
      </c>
      <c r="J128" s="33">
        <f>Ocupacao_Calendario!F128*D128*31</f>
        <v>1584.72</v>
      </c>
      <c r="K128" s="33">
        <f>Ocupacao_Calendario!G128*D128*30</f>
        <v>2828.64</v>
      </c>
      <c r="L128" s="33">
        <f>Ocupacao_Calendario!H128*D128*31</f>
        <v>3310.304</v>
      </c>
      <c r="M128" s="33">
        <f>Ocupacao_Calendario!I128*D128*31</f>
        <v>3063.792</v>
      </c>
      <c r="N128" s="33">
        <f>Ocupacao_Calendario!J128*D128*30</f>
        <v>2487.84</v>
      </c>
      <c r="O128" s="33">
        <f>Ocupacao_Calendario!K128*D128*31</f>
        <v>3239.872</v>
      </c>
      <c r="P128" s="33">
        <f>Ocupacao_Calendario!L128*D128*31</f>
        <v>3134.224</v>
      </c>
      <c r="Q128" s="33">
        <f>Ocupacao_Calendario!M128*D128*31</f>
        <v>2605.984</v>
      </c>
      <c r="R128" s="33">
        <f t="shared" si="2"/>
        <v>32288.528</v>
      </c>
      <c r="S128" s="33">
        <f>IFS(E128=2,vacation_home_main_costs!$M$2,E128=3,vacation_home_main_costs!$M$3,E128=4,vacation_home_main_costs!$M$4,E128=5,vacation_home_main_costs!$M$5,E128=6,vacation_home_main_costs!$M$6)</f>
        <v>51900</v>
      </c>
      <c r="T128" s="33">
        <f t="shared" si="13"/>
        <v>-19611.472</v>
      </c>
      <c r="U128" s="41" t="str">
        <f t="shared" si="4"/>
        <v>Prejuizo</v>
      </c>
    </row>
    <row r="129" ht="12.75" customHeight="1">
      <c r="A129" s="8">
        <v>1.9193485E7</v>
      </c>
      <c r="B129" s="30" t="s">
        <v>173</v>
      </c>
      <c r="C129" s="11">
        <v>80.0</v>
      </c>
      <c r="D129" s="11">
        <f t="shared" si="1"/>
        <v>64</v>
      </c>
      <c r="E129" s="24">
        <v>3.0</v>
      </c>
      <c r="F129" s="33">
        <f>Ocupacao_Calendario!B129*D129*31</f>
        <v>1785.6</v>
      </c>
      <c r="G129" s="33">
        <f>Ocupacao_Calendario!C129*D129*28</f>
        <v>1308.16</v>
      </c>
      <c r="H129" s="33">
        <f>Ocupacao_Calendario!D129*D129*31</f>
        <v>1309.44</v>
      </c>
      <c r="I129" s="33">
        <f>Ocupacao_Calendario!E129*D129*30</f>
        <v>1536</v>
      </c>
      <c r="J129" s="33">
        <f>Ocupacao_Calendario!F129*D129*31</f>
        <v>1130.88</v>
      </c>
      <c r="K129" s="33">
        <f>Ocupacao_Calendario!G129*D129*30</f>
        <v>1574.4</v>
      </c>
      <c r="L129" s="33">
        <f>Ocupacao_Calendario!H129*D129*31</f>
        <v>1765.76</v>
      </c>
      <c r="M129" s="33">
        <f>Ocupacao_Calendario!I129*D129*31</f>
        <v>1408.64</v>
      </c>
      <c r="N129" s="33">
        <f>Ocupacao_Calendario!J129*D129*30</f>
        <v>1900.8</v>
      </c>
      <c r="O129" s="33">
        <f>Ocupacao_Calendario!K129*D129*31</f>
        <v>1825.28</v>
      </c>
      <c r="P129" s="33">
        <f>Ocupacao_Calendario!L129*D129*31</f>
        <v>1507.84</v>
      </c>
      <c r="Q129" s="33">
        <f>Ocupacao_Calendario!M129*D129*31</f>
        <v>1666.56</v>
      </c>
      <c r="R129" s="33">
        <f t="shared" si="2"/>
        <v>18719.36</v>
      </c>
      <c r="S129" s="33">
        <f>IFS(E129=2,vacation_home_main_costs!$M$2,E129=3,vacation_home_main_costs!$M$3,E129=4,vacation_home_main_costs!$M$4,E129=5,vacation_home_main_costs!$M$5,E129=6,vacation_home_main_costs!$M$6)</f>
        <v>34800</v>
      </c>
      <c r="T129" s="33">
        <f t="shared" si="13"/>
        <v>-16080.64</v>
      </c>
      <c r="U129" s="41" t="str">
        <f t="shared" si="4"/>
        <v>Prejuizo</v>
      </c>
    </row>
    <row r="130" ht="12.75" customHeight="1">
      <c r="A130" s="8">
        <v>2.0863366E7</v>
      </c>
      <c r="B130" s="30" t="s">
        <v>174</v>
      </c>
      <c r="C130" s="11">
        <v>308.0</v>
      </c>
      <c r="D130" s="11">
        <f t="shared" si="1"/>
        <v>246.4</v>
      </c>
      <c r="E130" s="24">
        <v>7.0</v>
      </c>
      <c r="F130" s="33">
        <f>Ocupacao_Calendario!B130*D130*31</f>
        <v>5194.112</v>
      </c>
      <c r="G130" s="33">
        <f>Ocupacao_Calendario!C130*D130*28</f>
        <v>5381.376</v>
      </c>
      <c r="H130" s="33">
        <f>Ocupacao_Calendario!D130*D130*31</f>
        <v>5728.8</v>
      </c>
      <c r="I130" s="33">
        <f>Ocupacao_Calendario!E130*D130*30</f>
        <v>3843.84</v>
      </c>
      <c r="J130" s="33">
        <f>Ocupacao_Calendario!F130*D130*31</f>
        <v>3666.432</v>
      </c>
      <c r="K130" s="33">
        <f>Ocupacao_Calendario!G130*D130*30</f>
        <v>4878.72</v>
      </c>
      <c r="L130" s="33">
        <f>Ocupacao_Calendario!H130*D130*31</f>
        <v>7256.48</v>
      </c>
      <c r="M130" s="33">
        <f>Ocupacao_Calendario!I130*D130*31</f>
        <v>5194.112</v>
      </c>
      <c r="N130" s="33">
        <f>Ocupacao_Calendario!J130*D130*30</f>
        <v>6948.48</v>
      </c>
      <c r="O130" s="33">
        <f>Ocupacao_Calendario!K130*D130*31</f>
        <v>5728.8</v>
      </c>
      <c r="P130" s="33">
        <f>Ocupacao_Calendario!L130*D130*31</f>
        <v>6721.792</v>
      </c>
      <c r="Q130" s="33">
        <f>Ocupacao_Calendario!M130*D130*31</f>
        <v>6187.104</v>
      </c>
      <c r="R130" s="33">
        <f t="shared" si="2"/>
        <v>66730.048</v>
      </c>
      <c r="S130" s="37" t="str">
        <f>IFS(E130=2,vacation_home_main_costs!$M$2,E130=3,vacation_home_main_costs!$M$3,E130=4,vacation_home_main_costs!$M$4,E130=5,vacation_home_main_costs!$M$5,E130=6,vacation_home_main_costs!$M$6)</f>
        <v>#N/A</v>
      </c>
      <c r="T130" s="38" t="s">
        <v>55</v>
      </c>
      <c r="U130" s="41" t="str">
        <f t="shared" si="4"/>
        <v>Lucro</v>
      </c>
    </row>
    <row r="131" ht="12.75" customHeight="1">
      <c r="A131" s="8">
        <v>1.8734906E7</v>
      </c>
      <c r="B131" s="30" t="s">
        <v>175</v>
      </c>
      <c r="C131" s="11">
        <v>159.0</v>
      </c>
      <c r="D131" s="11">
        <f t="shared" si="1"/>
        <v>127.2</v>
      </c>
      <c r="E131" s="24">
        <v>4.0</v>
      </c>
      <c r="F131" s="33">
        <f>Ocupacao_Calendario!B131*D131*31</f>
        <v>2641.944</v>
      </c>
      <c r="G131" s="33">
        <f>Ocupacao_Calendario!C131*D131*28</f>
        <v>3276.672</v>
      </c>
      <c r="H131" s="33">
        <f>Ocupacao_Calendario!D131*D131*31</f>
        <v>2641.944</v>
      </c>
      <c r="I131" s="33">
        <f>Ocupacao_Calendario!E131*D131*30</f>
        <v>2633.04</v>
      </c>
      <c r="J131" s="33">
        <f>Ocupacao_Calendario!F131*D131*31</f>
        <v>2720.808</v>
      </c>
      <c r="K131" s="33">
        <f>Ocupacao_Calendario!G131*D131*30</f>
        <v>2976.48</v>
      </c>
      <c r="L131" s="33">
        <f>Ocupacao_Calendario!H131*D131*31</f>
        <v>3509.448</v>
      </c>
      <c r="M131" s="33">
        <f>Ocupacao_Calendario!I131*D131*31</f>
        <v>3075.696</v>
      </c>
      <c r="N131" s="33">
        <f>Ocupacao_Calendario!J131*D131*30</f>
        <v>3090.96</v>
      </c>
      <c r="O131" s="33">
        <f>Ocupacao_Calendario!K131*D131*31</f>
        <v>3548.88</v>
      </c>
      <c r="P131" s="33">
        <f>Ocupacao_Calendario!L131*D131*31</f>
        <v>2957.4</v>
      </c>
      <c r="Q131" s="33">
        <f>Ocupacao_Calendario!M131*D131*31</f>
        <v>3312.288</v>
      </c>
      <c r="R131" s="33">
        <f t="shared" si="2"/>
        <v>36385.56</v>
      </c>
      <c r="S131" s="33">
        <f>IFS(E131=2,vacation_home_main_costs!$M$2,E131=3,vacation_home_main_costs!$M$3,E131=4,vacation_home_main_costs!$M$4,E131=5,vacation_home_main_costs!$M$5,E131=6,vacation_home_main_costs!$M$6)</f>
        <v>40660</v>
      </c>
      <c r="T131" s="33">
        <f>R131-S131</f>
        <v>-4274.44</v>
      </c>
      <c r="U131" s="41" t="str">
        <f t="shared" si="4"/>
        <v>Prejuizo</v>
      </c>
    </row>
    <row r="132" ht="12.75" customHeight="1">
      <c r="A132" s="8">
        <v>2.2011059E7</v>
      </c>
      <c r="B132" s="30" t="s">
        <v>176</v>
      </c>
      <c r="C132" s="11">
        <v>48.0</v>
      </c>
      <c r="D132" s="11">
        <f t="shared" si="1"/>
        <v>38.4</v>
      </c>
      <c r="E132" s="24">
        <v>1.0</v>
      </c>
      <c r="F132" s="33">
        <f>Ocupacao_Calendario!B132*D132*31</f>
        <v>773.76</v>
      </c>
      <c r="G132" s="33">
        <f>Ocupacao_Calendario!C132*D132*28</f>
        <v>827.904</v>
      </c>
      <c r="H132" s="33">
        <f>Ocupacao_Calendario!D132*D132*31</f>
        <v>892.8</v>
      </c>
      <c r="I132" s="33">
        <f>Ocupacao_Calendario!E132*D132*30</f>
        <v>691.2</v>
      </c>
      <c r="J132" s="33">
        <f>Ocupacao_Calendario!F132*D132*31</f>
        <v>916.608</v>
      </c>
      <c r="K132" s="33">
        <f>Ocupacao_Calendario!G132*D132*30</f>
        <v>1048.32</v>
      </c>
      <c r="L132" s="33">
        <f>Ocupacao_Calendario!H132*D132*31</f>
        <v>1154.688</v>
      </c>
      <c r="M132" s="33">
        <f>Ocupacao_Calendario!I132*D132*31</f>
        <v>1083.264</v>
      </c>
      <c r="N132" s="33">
        <f>Ocupacao_Calendario!J132*D132*30</f>
        <v>967.68</v>
      </c>
      <c r="O132" s="33">
        <f>Ocupacao_Calendario!K132*D132*31</f>
        <v>868.992</v>
      </c>
      <c r="P132" s="33">
        <f>Ocupacao_Calendario!L132*D132*31</f>
        <v>1166.592</v>
      </c>
      <c r="Q132" s="33">
        <f>Ocupacao_Calendario!M132*D132*31</f>
        <v>1130.88</v>
      </c>
      <c r="R132" s="33">
        <f t="shared" si="2"/>
        <v>11522.688</v>
      </c>
      <c r="S132" s="37" t="str">
        <f>IFS(E132=2,vacation_home_main_costs!$M$2,E132=3,vacation_home_main_costs!$M$3,E132=4,vacation_home_main_costs!$M$4,E132=5,vacation_home_main_costs!$M$5,E132=6,vacation_home_main_costs!$M$6)</f>
        <v>#N/A</v>
      </c>
      <c r="T132" s="38" t="s">
        <v>55</v>
      </c>
      <c r="U132" s="41" t="str">
        <f t="shared" si="4"/>
        <v>Lucro</v>
      </c>
    </row>
    <row r="133" ht="12.75" customHeight="1">
      <c r="A133" s="8">
        <v>1.1412539E7</v>
      </c>
      <c r="B133" s="30" t="s">
        <v>177</v>
      </c>
      <c r="C133" s="11">
        <v>269.0</v>
      </c>
      <c r="D133" s="11">
        <f t="shared" si="1"/>
        <v>215.2</v>
      </c>
      <c r="E133" s="24">
        <v>6.0</v>
      </c>
      <c r="F133" s="33">
        <f>Ocupacao_Calendario!B133*D133*31</f>
        <v>4202.856</v>
      </c>
      <c r="G133" s="33">
        <f>Ocupacao_Calendario!C133*D133*28</f>
        <v>5603.808</v>
      </c>
      <c r="H133" s="33">
        <f>Ocupacao_Calendario!D133*D133*31</f>
        <v>3735.872</v>
      </c>
      <c r="I133" s="33">
        <f>Ocupacao_Calendario!E133*D133*30</f>
        <v>3098.88</v>
      </c>
      <c r="J133" s="33">
        <f>Ocupacao_Calendario!F133*D133*31</f>
        <v>4936.688</v>
      </c>
      <c r="K133" s="33">
        <f>Ocupacao_Calendario!G133*D133*30</f>
        <v>5681.28</v>
      </c>
      <c r="L133" s="33">
        <f>Ocupacao_Calendario!H133*D133*31</f>
        <v>6604.488</v>
      </c>
      <c r="M133" s="33">
        <f>Ocupacao_Calendario!I133*D133*31</f>
        <v>5070.112</v>
      </c>
      <c r="N133" s="33">
        <f>Ocupacao_Calendario!J133*D133*30</f>
        <v>5035.68</v>
      </c>
      <c r="O133" s="33">
        <f>Ocupacao_Calendario!K133*D133*31</f>
        <v>6004.08</v>
      </c>
      <c r="P133" s="33">
        <f>Ocupacao_Calendario!L133*D133*31</f>
        <v>4803.264</v>
      </c>
      <c r="Q133" s="33">
        <f>Ocupacao_Calendario!M133*D133*31</f>
        <v>5937.368</v>
      </c>
      <c r="R133" s="33">
        <f t="shared" si="2"/>
        <v>60714.376</v>
      </c>
      <c r="S133" s="33">
        <f>IFS(E133=2,vacation_home_main_costs!$M$2,E133=3,vacation_home_main_costs!$M$3,E133=4,vacation_home_main_costs!$M$4,E133=5,vacation_home_main_costs!$M$5,E133=6,vacation_home_main_costs!$M$6)</f>
        <v>51900</v>
      </c>
      <c r="T133" s="33">
        <f t="shared" ref="T133:T134" si="14">R133-S133</f>
        <v>8814.376</v>
      </c>
      <c r="U133" s="41" t="str">
        <f t="shared" si="4"/>
        <v>Lucro</v>
      </c>
    </row>
    <row r="134" ht="12.75" customHeight="1">
      <c r="A134" s="8">
        <v>1.9468709E7</v>
      </c>
      <c r="B134" s="30" t="s">
        <v>178</v>
      </c>
      <c r="C134" s="11">
        <v>98.0</v>
      </c>
      <c r="D134" s="11">
        <f t="shared" si="1"/>
        <v>78.4</v>
      </c>
      <c r="E134" s="24">
        <v>6.0</v>
      </c>
      <c r="F134" s="33">
        <f>Ocupacao_Calendario!B134*D134*31</f>
        <v>2114.448</v>
      </c>
      <c r="G134" s="33">
        <f>Ocupacao_Calendario!C134*D134*28</f>
        <v>2041.536</v>
      </c>
      <c r="H134" s="33">
        <f>Ocupacao_Calendario!D134*D134*31</f>
        <v>1263.808</v>
      </c>
      <c r="I134" s="33">
        <f>Ocupacao_Calendario!E134*D134*30</f>
        <v>1740.48</v>
      </c>
      <c r="J134" s="33">
        <f>Ocupacao_Calendario!F134*D134*31</f>
        <v>1433.936</v>
      </c>
      <c r="K134" s="33">
        <f>Ocupacao_Calendario!G134*D134*30</f>
        <v>1881.6</v>
      </c>
      <c r="L134" s="33">
        <f>Ocupacao_Calendario!H134*D134*31</f>
        <v>2114.448</v>
      </c>
      <c r="M134" s="33">
        <f>Ocupacao_Calendario!I134*D134*31</f>
        <v>1895.712</v>
      </c>
      <c r="N134" s="33">
        <f>Ocupacao_Calendario!J134*D134*30</f>
        <v>2257.92</v>
      </c>
      <c r="O134" s="33">
        <f>Ocupacao_Calendario!K134*D134*31</f>
        <v>2090.144</v>
      </c>
      <c r="P134" s="33">
        <f>Ocupacao_Calendario!L134*D134*31</f>
        <v>2187.36</v>
      </c>
      <c r="Q134" s="33">
        <f>Ocupacao_Calendario!M134*D134*31</f>
        <v>1749.888</v>
      </c>
      <c r="R134" s="33">
        <f t="shared" si="2"/>
        <v>22771.28</v>
      </c>
      <c r="S134" s="33">
        <f>IFS(E134=2,vacation_home_main_costs!$M$2,E134=3,vacation_home_main_costs!$M$3,E134=4,vacation_home_main_costs!$M$4,E134=5,vacation_home_main_costs!$M$5,E134=6,vacation_home_main_costs!$M$6)</f>
        <v>51900</v>
      </c>
      <c r="T134" s="33">
        <f t="shared" si="14"/>
        <v>-29128.72</v>
      </c>
      <c r="U134" s="41" t="str">
        <f t="shared" si="4"/>
        <v>Prejuizo</v>
      </c>
    </row>
    <row r="135" ht="12.75" customHeight="1">
      <c r="A135" s="8">
        <v>5406160.0</v>
      </c>
      <c r="B135" s="30" t="s">
        <v>179</v>
      </c>
      <c r="C135" s="11">
        <v>158.0</v>
      </c>
      <c r="D135" s="11">
        <f t="shared" si="1"/>
        <v>126.4</v>
      </c>
      <c r="E135" s="24">
        <v>7.0</v>
      </c>
      <c r="F135" s="33">
        <f>Ocupacao_Calendario!B135*D135*31</f>
        <v>3213.088</v>
      </c>
      <c r="G135" s="33">
        <f>Ocupacao_Calendario!C135*D135*28</f>
        <v>3008.32</v>
      </c>
      <c r="H135" s="33">
        <f>Ocupacao_Calendario!D135*D135*31</f>
        <v>3330.64</v>
      </c>
      <c r="I135" s="33">
        <f>Ocupacao_Calendario!E135*D135*30</f>
        <v>3033.6</v>
      </c>
      <c r="J135" s="33">
        <f>Ocupacao_Calendario!F135*D135*31</f>
        <v>1802.464</v>
      </c>
      <c r="K135" s="33">
        <f>Ocupacao_Calendario!G135*D135*30</f>
        <v>3716.16</v>
      </c>
      <c r="L135" s="33">
        <f>Ocupacao_Calendario!H135*D135*31</f>
        <v>3683.296</v>
      </c>
      <c r="M135" s="33">
        <f>Ocupacao_Calendario!I135*D135*31</f>
        <v>2821.248</v>
      </c>
      <c r="N135" s="33">
        <f>Ocupacao_Calendario!J135*D135*30</f>
        <v>3299.04</v>
      </c>
      <c r="O135" s="33">
        <f>Ocupacao_Calendario!K135*D135*31</f>
        <v>3056.352</v>
      </c>
      <c r="P135" s="33">
        <f>Ocupacao_Calendario!L135*D135*31</f>
        <v>3722.48</v>
      </c>
      <c r="Q135" s="33">
        <f>Ocupacao_Calendario!M135*D135*31</f>
        <v>3252.272</v>
      </c>
      <c r="R135" s="33">
        <f t="shared" si="2"/>
        <v>37938.96</v>
      </c>
      <c r="S135" s="37" t="str">
        <f>IFS(E135=2,vacation_home_main_costs!$M$2,E135=3,vacation_home_main_costs!$M$3,E135=4,vacation_home_main_costs!$M$4,E135=5,vacation_home_main_costs!$M$5,E135=6,vacation_home_main_costs!$M$6)</f>
        <v>#N/A</v>
      </c>
      <c r="T135" s="38" t="s">
        <v>55</v>
      </c>
      <c r="U135" s="41" t="str">
        <f t="shared" si="4"/>
        <v>Lucro</v>
      </c>
    </row>
    <row r="136" ht="12.75" customHeight="1">
      <c r="A136" s="8">
        <v>2.1334223E7</v>
      </c>
      <c r="B136" s="30" t="s">
        <v>180</v>
      </c>
      <c r="C136" s="11">
        <v>129.0</v>
      </c>
      <c r="D136" s="11">
        <f t="shared" si="1"/>
        <v>103.2</v>
      </c>
      <c r="E136" s="24">
        <v>5.0</v>
      </c>
      <c r="F136" s="33">
        <f>Ocupacao_Calendario!B136*D136*31</f>
        <v>2527.368</v>
      </c>
      <c r="G136" s="33">
        <f>Ocupacao_Calendario!C136*D136*28</f>
        <v>2196.096</v>
      </c>
      <c r="H136" s="33">
        <f>Ocupacao_Calendario!D136*D136*31</f>
        <v>1951.512</v>
      </c>
      <c r="I136" s="33">
        <f>Ocupacao_Calendario!E136*D136*30</f>
        <v>2352.96</v>
      </c>
      <c r="J136" s="33">
        <f>Ocupacao_Calendario!F136*D136*31</f>
        <v>1279.68</v>
      </c>
      <c r="K136" s="33">
        <f>Ocupacao_Calendario!G136*D136*30</f>
        <v>2167.2</v>
      </c>
      <c r="L136" s="33">
        <f>Ocupacao_Calendario!H136*D136*31</f>
        <v>3007.248</v>
      </c>
      <c r="M136" s="33">
        <f>Ocupacao_Calendario!I136*D136*31</f>
        <v>2719.32</v>
      </c>
      <c r="N136" s="33">
        <f>Ocupacao_Calendario!J136*D136*30</f>
        <v>2569.68</v>
      </c>
      <c r="O136" s="33">
        <f>Ocupacao_Calendario!K136*D136*31</f>
        <v>2303.424</v>
      </c>
      <c r="P136" s="33">
        <f>Ocupacao_Calendario!L136*D136*31</f>
        <v>2335.416</v>
      </c>
      <c r="Q136" s="33">
        <f>Ocupacao_Calendario!M136*D136*31</f>
        <v>2879.28</v>
      </c>
      <c r="R136" s="33">
        <f t="shared" si="2"/>
        <v>28289.184</v>
      </c>
      <c r="S136" s="33">
        <f>IFS(E136=2,vacation_home_main_costs!$M$2,E136=3,vacation_home_main_costs!$M$3,E136=4,vacation_home_main_costs!$M$4,E136=5,vacation_home_main_costs!$M$5,E136=6,vacation_home_main_costs!$M$6)</f>
        <v>45400</v>
      </c>
      <c r="T136" s="33">
        <f t="shared" ref="T136:T138" si="15">R136-S136</f>
        <v>-17110.816</v>
      </c>
      <c r="U136" s="41" t="str">
        <f t="shared" si="4"/>
        <v>Prejuizo</v>
      </c>
    </row>
    <row r="137" ht="12.75" customHeight="1">
      <c r="A137" s="8">
        <v>2.9000584E7</v>
      </c>
      <c r="B137" s="30" t="s">
        <v>181</v>
      </c>
      <c r="C137" s="11">
        <v>118.0</v>
      </c>
      <c r="D137" s="11">
        <f t="shared" si="1"/>
        <v>94.4</v>
      </c>
      <c r="E137" s="24">
        <v>2.0</v>
      </c>
      <c r="F137" s="33">
        <f>Ocupacao_Calendario!B137*D137*31</f>
        <v>2107.008</v>
      </c>
      <c r="G137" s="33">
        <f>Ocupacao_Calendario!C137*D137*28</f>
        <v>2193.856</v>
      </c>
      <c r="H137" s="33">
        <f>Ocupacao_Calendario!D137*D137*31</f>
        <v>2194.8</v>
      </c>
      <c r="I137" s="33">
        <f>Ocupacao_Calendario!E137*D137*30</f>
        <v>2435.52</v>
      </c>
      <c r="J137" s="33">
        <f>Ocupacao_Calendario!F137*D137*31</f>
        <v>2048.48</v>
      </c>
      <c r="K137" s="33">
        <f>Ocupacao_Calendario!G137*D137*30</f>
        <v>2293.92</v>
      </c>
      <c r="L137" s="33">
        <f>Ocupacao_Calendario!H137*D137*31</f>
        <v>2545.968</v>
      </c>
      <c r="M137" s="33">
        <f>Ocupacao_Calendario!I137*D137*31</f>
        <v>2370.384</v>
      </c>
      <c r="N137" s="33">
        <f>Ocupacao_Calendario!J137*D137*30</f>
        <v>2718.72</v>
      </c>
      <c r="O137" s="33">
        <f>Ocupacao_Calendario!K137*D137*31</f>
        <v>2136.272</v>
      </c>
      <c r="P137" s="33">
        <f>Ocupacao_Calendario!L137*D137*31</f>
        <v>2165.536</v>
      </c>
      <c r="Q137" s="33">
        <f>Ocupacao_Calendario!M137*D137*31</f>
        <v>2545.968</v>
      </c>
      <c r="R137" s="33">
        <f t="shared" si="2"/>
        <v>27756.432</v>
      </c>
      <c r="S137" s="33">
        <f>IFS(E137=2,vacation_home_main_costs!$M$2,E137=3,vacation_home_main_costs!$M$3,E137=4,vacation_home_main_costs!$M$4,E137=5,vacation_home_main_costs!$M$5,E137=6,vacation_home_main_costs!$M$6)</f>
        <v>31100</v>
      </c>
      <c r="T137" s="33">
        <f t="shared" si="15"/>
        <v>-3343.568</v>
      </c>
      <c r="U137" s="41" t="str">
        <f t="shared" si="4"/>
        <v>Prejuizo</v>
      </c>
    </row>
    <row r="138" ht="12.75" customHeight="1">
      <c r="A138" s="8">
        <v>8568443.0</v>
      </c>
      <c r="B138" s="30" t="s">
        <v>182</v>
      </c>
      <c r="C138" s="11">
        <v>230.0</v>
      </c>
      <c r="D138" s="11">
        <f t="shared" si="1"/>
        <v>184</v>
      </c>
      <c r="E138" s="24">
        <v>6.0</v>
      </c>
      <c r="F138" s="33">
        <f>Ocupacao_Calendario!B138*D138*31</f>
        <v>5418.8</v>
      </c>
      <c r="G138" s="33">
        <f>Ocupacao_Calendario!C138*D138*28</f>
        <v>4276.16</v>
      </c>
      <c r="H138" s="33">
        <f>Ocupacao_Calendario!D138*D138*31</f>
        <v>4734.32</v>
      </c>
      <c r="I138" s="33">
        <f>Ocupacao_Calendario!E138*D138*30</f>
        <v>3698.4</v>
      </c>
      <c r="J138" s="33">
        <f>Ocupacao_Calendario!F138*D138*31</f>
        <v>2452.72</v>
      </c>
      <c r="K138" s="33">
        <f>Ocupacao_Calendario!G138*D138*30</f>
        <v>4195.2</v>
      </c>
      <c r="L138" s="33">
        <f>Ocupacao_Calendario!H138*D138*31</f>
        <v>4392.08</v>
      </c>
      <c r="M138" s="33">
        <f>Ocupacao_Calendario!I138*D138*31</f>
        <v>5646.96</v>
      </c>
      <c r="N138" s="33">
        <f>Ocupacao_Calendario!J138*D138*30</f>
        <v>4305.6</v>
      </c>
      <c r="O138" s="33">
        <f>Ocupacao_Calendario!K138*D138*31</f>
        <v>4278</v>
      </c>
      <c r="P138" s="33">
        <f>Ocupacao_Calendario!L138*D138*31</f>
        <v>4106.88</v>
      </c>
      <c r="Q138" s="33">
        <f>Ocupacao_Calendario!M138*D138*31</f>
        <v>4049.84</v>
      </c>
      <c r="R138" s="33">
        <f t="shared" si="2"/>
        <v>51554.96</v>
      </c>
      <c r="S138" s="33">
        <f>IFS(E138=2,vacation_home_main_costs!$M$2,E138=3,vacation_home_main_costs!$M$3,E138=4,vacation_home_main_costs!$M$4,E138=5,vacation_home_main_costs!$M$5,E138=6,vacation_home_main_costs!$M$6)</f>
        <v>51900</v>
      </c>
      <c r="T138" s="33">
        <f t="shared" si="15"/>
        <v>-345.04</v>
      </c>
      <c r="U138" s="41" t="str">
        <f t="shared" si="4"/>
        <v>Prejuizo</v>
      </c>
    </row>
    <row r="139" ht="12.75" customHeight="1">
      <c r="A139" s="8">
        <v>2.14405E7</v>
      </c>
      <c r="B139" s="30" t="s">
        <v>183</v>
      </c>
      <c r="C139" s="11">
        <v>295.0</v>
      </c>
      <c r="D139" s="11">
        <f t="shared" si="1"/>
        <v>236</v>
      </c>
      <c r="E139" s="24">
        <v>9.0</v>
      </c>
      <c r="F139" s="33">
        <f>Ocupacao_Calendario!B139*D139*31</f>
        <v>4828.56</v>
      </c>
      <c r="G139" s="33">
        <f>Ocupacao_Calendario!C139*D139*28</f>
        <v>5815.04</v>
      </c>
      <c r="H139" s="33">
        <f>Ocupacao_Calendario!D139*D139*31</f>
        <v>3292.2</v>
      </c>
      <c r="I139" s="33">
        <f>Ocupacao_Calendario!E139*D139*30</f>
        <v>4602</v>
      </c>
      <c r="J139" s="33">
        <f>Ocupacao_Calendario!F139*D139*31</f>
        <v>4609.08</v>
      </c>
      <c r="K139" s="33">
        <f>Ocupacao_Calendario!G139*D139*30</f>
        <v>6230.4</v>
      </c>
      <c r="L139" s="33">
        <f>Ocupacao_Calendario!H139*D139*31</f>
        <v>6730.72</v>
      </c>
      <c r="M139" s="33">
        <f>Ocupacao_Calendario!I139*D139*31</f>
        <v>7242.84</v>
      </c>
      <c r="N139" s="33">
        <f>Ocupacao_Calendario!J139*D139*30</f>
        <v>5310</v>
      </c>
      <c r="O139" s="33">
        <f>Ocupacao_Calendario!K139*D139*31</f>
        <v>5267.52</v>
      </c>
      <c r="P139" s="33">
        <f>Ocupacao_Calendario!L139*D139*31</f>
        <v>7242.84</v>
      </c>
      <c r="Q139" s="33">
        <f>Ocupacao_Calendario!M139*D139*31</f>
        <v>5340.68</v>
      </c>
      <c r="R139" s="33">
        <f t="shared" si="2"/>
        <v>66511.88</v>
      </c>
      <c r="S139" s="37" t="str">
        <f>IFS(E139=2,vacation_home_main_costs!$M$2,E139=3,vacation_home_main_costs!$M$3,E139=4,vacation_home_main_costs!$M$4,E139=5,vacation_home_main_costs!$M$5,E139=6,vacation_home_main_costs!$M$6)</f>
        <v>#N/A</v>
      </c>
      <c r="T139" s="38" t="s">
        <v>55</v>
      </c>
      <c r="U139" s="41" t="str">
        <f t="shared" si="4"/>
        <v>Lucro</v>
      </c>
    </row>
    <row r="140" ht="12.75" customHeight="1">
      <c r="A140" s="8">
        <v>1.5973953E7</v>
      </c>
      <c r="B140" s="30" t="s">
        <v>184</v>
      </c>
      <c r="C140" s="11">
        <v>99.0</v>
      </c>
      <c r="D140" s="11">
        <f t="shared" si="1"/>
        <v>79.2</v>
      </c>
      <c r="E140" s="24">
        <v>4.0</v>
      </c>
      <c r="F140" s="33">
        <f>Ocupacao_Calendario!B140*D140*31</f>
        <v>2406.096</v>
      </c>
      <c r="G140" s="33">
        <f>Ocupacao_Calendario!C140*D140*28</f>
        <v>2173.248</v>
      </c>
      <c r="H140" s="33">
        <f>Ocupacao_Calendario!D140*D140*31</f>
        <v>1718.64</v>
      </c>
      <c r="I140" s="33">
        <f>Ocupacao_Calendario!E140*D140*30</f>
        <v>1829.52</v>
      </c>
      <c r="J140" s="33">
        <f>Ocupacao_Calendario!F140*D140*31</f>
        <v>1767.744</v>
      </c>
      <c r="K140" s="33">
        <f>Ocupacao_Calendario!G140*D140*30</f>
        <v>2067.12</v>
      </c>
      <c r="L140" s="33">
        <f>Ocupacao_Calendario!H140*D140*31</f>
        <v>1988.712</v>
      </c>
      <c r="M140" s="33">
        <f>Ocupacao_Calendario!I140*D140*31</f>
        <v>1743.192</v>
      </c>
      <c r="N140" s="33">
        <f>Ocupacao_Calendario!J140*D140*30</f>
        <v>2090.88</v>
      </c>
      <c r="O140" s="33">
        <f>Ocupacao_Calendario!K140*D140*31</f>
        <v>1865.952</v>
      </c>
      <c r="P140" s="33">
        <f>Ocupacao_Calendario!L140*D140*31</f>
        <v>2209.68</v>
      </c>
      <c r="Q140" s="33">
        <f>Ocupacao_Calendario!M140*D140*31</f>
        <v>2013.264</v>
      </c>
      <c r="R140" s="33">
        <f t="shared" si="2"/>
        <v>23874.048</v>
      </c>
      <c r="S140" s="33">
        <f>IFS(E140=2,vacation_home_main_costs!$M$2,E140=3,vacation_home_main_costs!$M$3,E140=4,vacation_home_main_costs!$M$4,E140=5,vacation_home_main_costs!$M$5,E140=6,vacation_home_main_costs!$M$6)</f>
        <v>40660</v>
      </c>
      <c r="T140" s="33">
        <f t="shared" ref="T140:T149" si="16">R140-S140</f>
        <v>-16785.952</v>
      </c>
      <c r="U140" s="41" t="str">
        <f t="shared" si="4"/>
        <v>Prejuizo</v>
      </c>
    </row>
    <row r="141" ht="12.75" customHeight="1">
      <c r="A141" s="8">
        <v>1.9310996E7</v>
      </c>
      <c r="B141" s="30" t="s">
        <v>185</v>
      </c>
      <c r="C141" s="11">
        <v>93.0</v>
      </c>
      <c r="D141" s="11">
        <f t="shared" si="1"/>
        <v>74.4</v>
      </c>
      <c r="E141" s="24">
        <v>4.0</v>
      </c>
      <c r="F141" s="33">
        <f>Ocupacao_Calendario!B141*D141*31</f>
        <v>2168.016</v>
      </c>
      <c r="G141" s="33">
        <f>Ocupacao_Calendario!C141*D141*28</f>
        <v>1520.736</v>
      </c>
      <c r="H141" s="33">
        <f>Ocupacao_Calendario!D141*D141*31</f>
        <v>1014.816</v>
      </c>
      <c r="I141" s="33">
        <f>Ocupacao_Calendario!E141*D141*30</f>
        <v>1763.28</v>
      </c>
      <c r="J141" s="33">
        <f>Ocupacao_Calendario!F141*D141*31</f>
        <v>1245.456</v>
      </c>
      <c r="K141" s="33">
        <f>Ocupacao_Calendario!G141*D141*30</f>
        <v>1785.6</v>
      </c>
      <c r="L141" s="33">
        <f>Ocupacao_Calendario!H141*D141*31</f>
        <v>1729.8</v>
      </c>
      <c r="M141" s="33">
        <f>Ocupacao_Calendario!I141*D141*31</f>
        <v>2237.208</v>
      </c>
      <c r="N141" s="33">
        <f>Ocupacao_Calendario!J141*D141*30</f>
        <v>1964.16</v>
      </c>
      <c r="O141" s="33">
        <f>Ocupacao_Calendario!K141*D141*31</f>
        <v>1983.504</v>
      </c>
      <c r="P141" s="33">
        <f>Ocupacao_Calendario!L141*D141*31</f>
        <v>1660.608</v>
      </c>
      <c r="Q141" s="33">
        <f>Ocupacao_Calendario!M141*D141*31</f>
        <v>1798.992</v>
      </c>
      <c r="R141" s="33">
        <f t="shared" si="2"/>
        <v>20872.176</v>
      </c>
      <c r="S141" s="33">
        <f>IFS(E141=2,vacation_home_main_costs!$M$2,E141=3,vacation_home_main_costs!$M$3,E141=4,vacation_home_main_costs!$M$4,E141=5,vacation_home_main_costs!$M$5,E141=6,vacation_home_main_costs!$M$6)</f>
        <v>40660</v>
      </c>
      <c r="T141" s="33">
        <f t="shared" si="16"/>
        <v>-19787.824</v>
      </c>
      <c r="U141" s="41" t="str">
        <f t="shared" si="4"/>
        <v>Prejuizo</v>
      </c>
    </row>
    <row r="142" ht="12.75" customHeight="1">
      <c r="A142" s="8">
        <v>3050658.0</v>
      </c>
      <c r="B142" s="30" t="s">
        <v>186</v>
      </c>
      <c r="C142" s="11">
        <v>91.0</v>
      </c>
      <c r="D142" s="11">
        <f t="shared" si="1"/>
        <v>72.8</v>
      </c>
      <c r="E142" s="24">
        <v>4.0</v>
      </c>
      <c r="F142" s="33">
        <f>Ocupacao_Calendario!B142*D142*31</f>
        <v>1512.056</v>
      </c>
      <c r="G142" s="33">
        <f>Ocupacao_Calendario!C142*D142*28</f>
        <v>1426.88</v>
      </c>
      <c r="H142" s="33">
        <f>Ocupacao_Calendario!D142*D142*31</f>
        <v>1218.672</v>
      </c>
      <c r="I142" s="33">
        <f>Ocupacao_Calendario!E142*D142*30</f>
        <v>1310.4</v>
      </c>
      <c r="J142" s="33">
        <f>Ocupacao_Calendario!F142*D142*31</f>
        <v>1150.968</v>
      </c>
      <c r="K142" s="33">
        <f>Ocupacao_Calendario!G142*D142*30</f>
        <v>1856.4</v>
      </c>
      <c r="L142" s="33">
        <f>Ocupacao_Calendario!H142*D142*31</f>
        <v>1760.304</v>
      </c>
      <c r="M142" s="33">
        <f>Ocupacao_Calendario!I142*D142*31</f>
        <v>1760.304</v>
      </c>
      <c r="N142" s="33">
        <f>Ocupacao_Calendario!J142*D142*30</f>
        <v>2009.28</v>
      </c>
      <c r="O142" s="33">
        <f>Ocupacao_Calendario!K142*D142*31</f>
        <v>1805.44</v>
      </c>
      <c r="P142" s="33">
        <f>Ocupacao_Calendario!L142*D142*31</f>
        <v>1692.6</v>
      </c>
      <c r="Q142" s="33">
        <f>Ocupacao_Calendario!M142*D142*31</f>
        <v>1760.304</v>
      </c>
      <c r="R142" s="33">
        <f t="shared" si="2"/>
        <v>19263.608</v>
      </c>
      <c r="S142" s="33">
        <f>IFS(E142=2,vacation_home_main_costs!$M$2,E142=3,vacation_home_main_costs!$M$3,E142=4,vacation_home_main_costs!$M$4,E142=5,vacation_home_main_costs!$M$5,E142=6,vacation_home_main_costs!$M$6)</f>
        <v>40660</v>
      </c>
      <c r="T142" s="33">
        <f t="shared" si="16"/>
        <v>-21396.392</v>
      </c>
      <c r="U142" s="41" t="str">
        <f t="shared" si="4"/>
        <v>Prejuizo</v>
      </c>
    </row>
    <row r="143" ht="12.75" customHeight="1">
      <c r="A143" s="8">
        <v>2.4676791E7</v>
      </c>
      <c r="B143" s="30" t="s">
        <v>187</v>
      </c>
      <c r="C143" s="11">
        <v>99.0</v>
      </c>
      <c r="D143" s="11">
        <f t="shared" si="1"/>
        <v>79.2</v>
      </c>
      <c r="E143" s="24">
        <v>2.0</v>
      </c>
      <c r="F143" s="33">
        <f>Ocupacao_Calendario!B143*D143*31</f>
        <v>2356.992</v>
      </c>
      <c r="G143" s="33">
        <f>Ocupacao_Calendario!C143*D143*28</f>
        <v>1707.552</v>
      </c>
      <c r="H143" s="33">
        <f>Ocupacao_Calendario!D143*D143*31</f>
        <v>1252.152</v>
      </c>
      <c r="I143" s="33">
        <f>Ocupacao_Calendario!E143*D143*30</f>
        <v>1140.48</v>
      </c>
      <c r="J143" s="33">
        <f>Ocupacao_Calendario!F143*D143*31</f>
        <v>1988.712</v>
      </c>
      <c r="K143" s="33">
        <f>Ocupacao_Calendario!G143*D143*30</f>
        <v>1591.92</v>
      </c>
      <c r="L143" s="33">
        <f>Ocupacao_Calendario!H143*D143*31</f>
        <v>2258.784</v>
      </c>
      <c r="M143" s="33">
        <f>Ocupacao_Calendario!I143*D143*31</f>
        <v>2111.472</v>
      </c>
      <c r="N143" s="33">
        <f>Ocupacao_Calendario!J143*D143*30</f>
        <v>2138.4</v>
      </c>
      <c r="O143" s="33">
        <f>Ocupacao_Calendario!K143*D143*31</f>
        <v>2013.264</v>
      </c>
      <c r="P143" s="33">
        <f>Ocupacao_Calendario!L143*D143*31</f>
        <v>2283.336</v>
      </c>
      <c r="Q143" s="33">
        <f>Ocupacao_Calendario!M143*D143*31</f>
        <v>2136.024</v>
      </c>
      <c r="R143" s="33">
        <f t="shared" si="2"/>
        <v>22979.088</v>
      </c>
      <c r="S143" s="33">
        <f>IFS(E143=2,vacation_home_main_costs!$M$2,E143=3,vacation_home_main_costs!$M$3,E143=4,vacation_home_main_costs!$M$4,E143=5,vacation_home_main_costs!$M$5,E143=6,vacation_home_main_costs!$M$6)</f>
        <v>31100</v>
      </c>
      <c r="T143" s="33">
        <f t="shared" si="16"/>
        <v>-8120.912</v>
      </c>
      <c r="U143" s="41" t="str">
        <f t="shared" si="4"/>
        <v>Prejuizo</v>
      </c>
    </row>
    <row r="144" ht="12.75" customHeight="1">
      <c r="A144" s="8">
        <v>1.314218E7</v>
      </c>
      <c r="B144" s="30" t="s">
        <v>188</v>
      </c>
      <c r="C144" s="11">
        <v>140.0</v>
      </c>
      <c r="D144" s="11">
        <f t="shared" si="1"/>
        <v>112</v>
      </c>
      <c r="E144" s="24">
        <v>4.0</v>
      </c>
      <c r="F144" s="33">
        <f>Ocupacao_Calendario!B144*D144*31</f>
        <v>2117.92</v>
      </c>
      <c r="G144" s="33">
        <f>Ocupacao_Calendario!C144*D144*28</f>
        <v>2979.2</v>
      </c>
      <c r="H144" s="33">
        <f>Ocupacao_Calendario!D144*D144*31</f>
        <v>2604</v>
      </c>
      <c r="I144" s="33">
        <f>Ocupacao_Calendario!E144*D144*30</f>
        <v>1713.6</v>
      </c>
      <c r="J144" s="33">
        <f>Ocupacao_Calendario!F144*D144*31</f>
        <v>1423.52</v>
      </c>
      <c r="K144" s="33">
        <f>Ocupacao_Calendario!G144*D144*30</f>
        <v>2620.8</v>
      </c>
      <c r="L144" s="33">
        <f>Ocupacao_Calendario!H144*D144*31</f>
        <v>2569.28</v>
      </c>
      <c r="M144" s="33">
        <f>Ocupacao_Calendario!I144*D144*31</f>
        <v>2430.4</v>
      </c>
      <c r="N144" s="33">
        <f>Ocupacao_Calendario!J144*D144*30</f>
        <v>3124.8</v>
      </c>
      <c r="O144" s="33">
        <f>Ocupacao_Calendario!K144*D144*31</f>
        <v>2985.92</v>
      </c>
      <c r="P144" s="33">
        <f>Ocupacao_Calendario!L144*D144*31</f>
        <v>2742.88</v>
      </c>
      <c r="Q144" s="33">
        <f>Ocupacao_Calendario!M144*D144*31</f>
        <v>2708.16</v>
      </c>
      <c r="R144" s="33">
        <f t="shared" si="2"/>
        <v>30020.48</v>
      </c>
      <c r="S144" s="33">
        <f>IFS(E144=2,vacation_home_main_costs!$M$2,E144=3,vacation_home_main_costs!$M$3,E144=4,vacation_home_main_costs!$M$4,E144=5,vacation_home_main_costs!$M$5,E144=6,vacation_home_main_costs!$M$6)</f>
        <v>40660</v>
      </c>
      <c r="T144" s="33">
        <f t="shared" si="16"/>
        <v>-10639.52</v>
      </c>
      <c r="U144" s="41" t="str">
        <f t="shared" si="4"/>
        <v>Prejuizo</v>
      </c>
    </row>
    <row r="145" ht="12.75" customHeight="1">
      <c r="A145" s="8">
        <v>2.2854916E7</v>
      </c>
      <c r="B145" s="30" t="s">
        <v>189</v>
      </c>
      <c r="C145" s="11">
        <v>85.0</v>
      </c>
      <c r="D145" s="11">
        <f t="shared" si="1"/>
        <v>68</v>
      </c>
      <c r="E145" s="24">
        <v>4.0</v>
      </c>
      <c r="F145" s="33">
        <f>Ocupacao_Calendario!B145*D145*31</f>
        <v>1433.44</v>
      </c>
      <c r="G145" s="33">
        <f>Ocupacao_Calendario!C145*D145*28</f>
        <v>1313.76</v>
      </c>
      <c r="H145" s="33">
        <f>Ocupacao_Calendario!D145*D145*31</f>
        <v>1581</v>
      </c>
      <c r="I145" s="33">
        <f>Ocupacao_Calendario!E145*D145*30</f>
        <v>1285.2</v>
      </c>
      <c r="J145" s="33">
        <f>Ocupacao_Calendario!F145*D145*31</f>
        <v>1581</v>
      </c>
      <c r="K145" s="33">
        <f>Ocupacao_Calendario!G145*D145*30</f>
        <v>1530</v>
      </c>
      <c r="L145" s="33">
        <f>Ocupacao_Calendario!H145*D145*31</f>
        <v>1855.04</v>
      </c>
      <c r="M145" s="33">
        <f>Ocupacao_Calendario!I145*D145*31</f>
        <v>1559.92</v>
      </c>
      <c r="N145" s="33">
        <f>Ocupacao_Calendario!J145*D145*30</f>
        <v>1611.6</v>
      </c>
      <c r="O145" s="33">
        <f>Ocupacao_Calendario!K145*D145*31</f>
        <v>1707.48</v>
      </c>
      <c r="P145" s="33">
        <f>Ocupacao_Calendario!L145*D145*31</f>
        <v>1496.68</v>
      </c>
      <c r="Q145" s="33">
        <f>Ocupacao_Calendario!M145*D145*31</f>
        <v>2086.92</v>
      </c>
      <c r="R145" s="33">
        <f t="shared" si="2"/>
        <v>19042.04</v>
      </c>
      <c r="S145" s="33">
        <f>IFS(E145=2,vacation_home_main_costs!$M$2,E145=3,vacation_home_main_costs!$M$3,E145=4,vacation_home_main_costs!$M$4,E145=5,vacation_home_main_costs!$M$5,E145=6,vacation_home_main_costs!$M$6)</f>
        <v>40660</v>
      </c>
      <c r="T145" s="33">
        <f t="shared" si="16"/>
        <v>-21617.96</v>
      </c>
      <c r="U145" s="41" t="str">
        <f t="shared" si="4"/>
        <v>Prejuizo</v>
      </c>
    </row>
    <row r="146" ht="12.75" customHeight="1">
      <c r="A146" s="8">
        <v>2.4183886E7</v>
      </c>
      <c r="B146" s="30" t="s">
        <v>190</v>
      </c>
      <c r="C146" s="11">
        <v>299.0</v>
      </c>
      <c r="D146" s="11">
        <f t="shared" si="1"/>
        <v>239.2</v>
      </c>
      <c r="E146" s="24">
        <v>6.0</v>
      </c>
      <c r="F146" s="33">
        <f>Ocupacao_Calendario!B146*D146*31</f>
        <v>7044.44</v>
      </c>
      <c r="G146" s="33">
        <f>Ocupacao_Calendario!C146*D146*28</f>
        <v>5492.032</v>
      </c>
      <c r="H146" s="33">
        <f>Ocupacao_Calendario!D146*D146*31</f>
        <v>3410.992</v>
      </c>
      <c r="I146" s="33">
        <f>Ocupacao_Calendario!E146*D146*30</f>
        <v>4736.16</v>
      </c>
      <c r="J146" s="33">
        <f>Ocupacao_Calendario!F146*D146*31</f>
        <v>6080.464</v>
      </c>
      <c r="K146" s="33">
        <f>Ocupacao_Calendario!G146*D146*30</f>
        <v>6386.64</v>
      </c>
      <c r="L146" s="33">
        <f>Ocupacao_Calendario!H146*D146*31</f>
        <v>6599.528</v>
      </c>
      <c r="M146" s="33">
        <f>Ocupacao_Calendario!I146*D146*31</f>
        <v>6154.616</v>
      </c>
      <c r="N146" s="33">
        <f>Ocupacao_Calendario!J146*D146*30</f>
        <v>6817.2</v>
      </c>
      <c r="O146" s="33">
        <f>Ocupacao_Calendario!K146*D146*31</f>
        <v>5858.008</v>
      </c>
      <c r="P146" s="33">
        <f>Ocupacao_Calendario!L146*D146*31</f>
        <v>7341.048</v>
      </c>
      <c r="Q146" s="33">
        <f>Ocupacao_Calendario!M146*D146*31</f>
        <v>5116.488</v>
      </c>
      <c r="R146" s="33">
        <f t="shared" si="2"/>
        <v>71037.616</v>
      </c>
      <c r="S146" s="33">
        <f>IFS(E146=2,vacation_home_main_costs!$M$2,E146=3,vacation_home_main_costs!$M$3,E146=4,vacation_home_main_costs!$M$4,E146=5,vacation_home_main_costs!$M$5,E146=6,vacation_home_main_costs!$M$6)</f>
        <v>51900</v>
      </c>
      <c r="T146" s="33">
        <f t="shared" si="16"/>
        <v>19137.616</v>
      </c>
      <c r="U146" s="41" t="str">
        <f t="shared" si="4"/>
        <v>Lucro</v>
      </c>
    </row>
    <row r="147" ht="12.75" customHeight="1">
      <c r="A147" s="8">
        <v>3847405.0</v>
      </c>
      <c r="B147" s="30" t="s">
        <v>191</v>
      </c>
      <c r="C147" s="11">
        <v>169.0</v>
      </c>
      <c r="D147" s="11">
        <f t="shared" si="1"/>
        <v>135.2</v>
      </c>
      <c r="E147" s="24">
        <v>6.0</v>
      </c>
      <c r="F147" s="33">
        <f>Ocupacao_Calendario!B147*D147*31</f>
        <v>3562.52</v>
      </c>
      <c r="G147" s="33">
        <f>Ocupacao_Calendario!C147*D147*28</f>
        <v>2801.344</v>
      </c>
      <c r="H147" s="33">
        <f>Ocupacao_Calendario!D147*D147*31</f>
        <v>3017.664</v>
      </c>
      <c r="I147" s="33">
        <f>Ocupacao_Calendario!E147*D147*30</f>
        <v>2717.52</v>
      </c>
      <c r="J147" s="33">
        <f>Ocupacao_Calendario!F147*D147*31</f>
        <v>2891.928</v>
      </c>
      <c r="K147" s="33">
        <f>Ocupacao_Calendario!G147*D147*30</f>
        <v>3731.52</v>
      </c>
      <c r="L147" s="33">
        <f>Ocupacao_Calendario!H147*D147*31</f>
        <v>3813.992</v>
      </c>
      <c r="M147" s="33">
        <f>Ocupacao_Calendario!I147*D147*31</f>
        <v>3478.696</v>
      </c>
      <c r="N147" s="33">
        <f>Ocupacao_Calendario!J147*D147*30</f>
        <v>4056</v>
      </c>
      <c r="O147" s="33">
        <f>Ocupacao_Calendario!K147*D147*31</f>
        <v>4107.376</v>
      </c>
      <c r="P147" s="33">
        <f>Ocupacao_Calendario!L147*D147*31</f>
        <v>3227.224</v>
      </c>
      <c r="Q147" s="33">
        <f>Ocupacao_Calendario!M147*D147*31</f>
        <v>3478.696</v>
      </c>
      <c r="R147" s="33">
        <f t="shared" si="2"/>
        <v>40884.48</v>
      </c>
      <c r="S147" s="33">
        <f>IFS(E147=2,vacation_home_main_costs!$M$2,E147=3,vacation_home_main_costs!$M$3,E147=4,vacation_home_main_costs!$M$4,E147=5,vacation_home_main_costs!$M$5,E147=6,vacation_home_main_costs!$M$6)</f>
        <v>51900</v>
      </c>
      <c r="T147" s="33">
        <f t="shared" si="16"/>
        <v>-11015.52</v>
      </c>
      <c r="U147" s="41" t="str">
        <f t="shared" si="4"/>
        <v>Prejuizo</v>
      </c>
    </row>
    <row r="148" ht="12.75" customHeight="1">
      <c r="A148" s="8">
        <v>1.1890736E7</v>
      </c>
      <c r="B148" s="30" t="s">
        <v>192</v>
      </c>
      <c r="C148" s="11">
        <v>169.0</v>
      </c>
      <c r="D148" s="11">
        <f t="shared" si="1"/>
        <v>135.2</v>
      </c>
      <c r="E148" s="24">
        <v>5.0</v>
      </c>
      <c r="F148" s="33">
        <f>Ocupacao_Calendario!B148*D148*31</f>
        <v>3394.872</v>
      </c>
      <c r="G148" s="33">
        <f>Ocupacao_Calendario!C148*D148*28</f>
        <v>3407.04</v>
      </c>
      <c r="H148" s="33">
        <f>Ocupacao_Calendario!D148*D148*31</f>
        <v>1844.128</v>
      </c>
      <c r="I148" s="33">
        <f>Ocupacao_Calendario!E148*D148*30</f>
        <v>2028</v>
      </c>
      <c r="J148" s="33">
        <f>Ocupacao_Calendario!F148*D148*31</f>
        <v>2682.368</v>
      </c>
      <c r="K148" s="33">
        <f>Ocupacao_Calendario!G148*D148*30</f>
        <v>4015.44</v>
      </c>
      <c r="L148" s="33">
        <f>Ocupacao_Calendario!H148*D148*31</f>
        <v>3981.64</v>
      </c>
      <c r="M148" s="33">
        <f>Ocupacao_Calendario!I148*D148*31</f>
        <v>2975.752</v>
      </c>
      <c r="N148" s="33">
        <f>Ocupacao_Calendario!J148*D148*30</f>
        <v>3325.92</v>
      </c>
      <c r="O148" s="33">
        <f>Ocupacao_Calendario!K148*D148*31</f>
        <v>3394.872</v>
      </c>
      <c r="P148" s="33">
        <f>Ocupacao_Calendario!L148*D148*31</f>
        <v>3143.4</v>
      </c>
      <c r="Q148" s="33">
        <f>Ocupacao_Calendario!M148*D148*31</f>
        <v>3478.696</v>
      </c>
      <c r="R148" s="33">
        <f t="shared" si="2"/>
        <v>37672.128</v>
      </c>
      <c r="S148" s="33">
        <f>IFS(E148=2,vacation_home_main_costs!$M$2,E148=3,vacation_home_main_costs!$M$3,E148=4,vacation_home_main_costs!$M$4,E148=5,vacation_home_main_costs!$M$5,E148=6,vacation_home_main_costs!$M$6)</f>
        <v>45400</v>
      </c>
      <c r="T148" s="33">
        <f t="shared" si="16"/>
        <v>-7727.872</v>
      </c>
      <c r="U148" s="41" t="str">
        <f t="shared" si="4"/>
        <v>Prejuizo</v>
      </c>
    </row>
    <row r="149" ht="12.75" customHeight="1">
      <c r="A149" s="8">
        <v>1754734.0</v>
      </c>
      <c r="B149" s="30" t="s">
        <v>193</v>
      </c>
      <c r="C149" s="11">
        <v>85.0</v>
      </c>
      <c r="D149" s="11">
        <f t="shared" si="1"/>
        <v>68</v>
      </c>
      <c r="E149" s="24">
        <v>4.0</v>
      </c>
      <c r="F149" s="33">
        <f>Ocupacao_Calendario!B149*D149*31</f>
        <v>1855.04</v>
      </c>
      <c r="G149" s="33">
        <f>Ocupacao_Calendario!C149*D149*28</f>
        <v>1827.84</v>
      </c>
      <c r="H149" s="33">
        <f>Ocupacao_Calendario!D149*D149*31</f>
        <v>1285.88</v>
      </c>
      <c r="I149" s="33">
        <f>Ocupacao_Calendario!E149*D149*30</f>
        <v>1203.6</v>
      </c>
      <c r="J149" s="33">
        <f>Ocupacao_Calendario!F149*D149*31</f>
        <v>822.12</v>
      </c>
      <c r="K149" s="33">
        <f>Ocupacao_Calendario!G149*D149*30</f>
        <v>1550.4</v>
      </c>
      <c r="L149" s="33">
        <f>Ocupacao_Calendario!H149*D149*31</f>
        <v>2002.6</v>
      </c>
      <c r="M149" s="33">
        <f>Ocupacao_Calendario!I149*D149*31</f>
        <v>1538.84</v>
      </c>
      <c r="N149" s="33">
        <f>Ocupacao_Calendario!J149*D149*30</f>
        <v>1570.8</v>
      </c>
      <c r="O149" s="33">
        <f>Ocupacao_Calendario!K149*D149*31</f>
        <v>1623.16</v>
      </c>
      <c r="P149" s="33">
        <f>Ocupacao_Calendario!L149*D149*31</f>
        <v>1665.32</v>
      </c>
      <c r="Q149" s="33">
        <f>Ocupacao_Calendario!M149*D149*31</f>
        <v>1686.4</v>
      </c>
      <c r="R149" s="33">
        <f t="shared" si="2"/>
        <v>18632</v>
      </c>
      <c r="S149" s="33">
        <f>IFS(E149=2,vacation_home_main_costs!$M$2,E149=3,vacation_home_main_costs!$M$3,E149=4,vacation_home_main_costs!$M$4,E149=5,vacation_home_main_costs!$M$5,E149=6,vacation_home_main_costs!$M$6)</f>
        <v>40660</v>
      </c>
      <c r="T149" s="33">
        <f t="shared" si="16"/>
        <v>-22028</v>
      </c>
      <c r="U149" s="41" t="str">
        <f t="shared" si="4"/>
        <v>Prejuizo</v>
      </c>
    </row>
    <row r="150" ht="12.75" customHeight="1">
      <c r="A150" s="8">
        <v>1.7008608E7</v>
      </c>
      <c r="B150" s="30" t="s">
        <v>194</v>
      </c>
      <c r="C150" s="11">
        <v>180.0</v>
      </c>
      <c r="D150" s="11">
        <f t="shared" si="1"/>
        <v>144</v>
      </c>
      <c r="E150" s="24">
        <v>7.0</v>
      </c>
      <c r="F150" s="33">
        <f>Ocupacao_Calendario!B150*D150*31</f>
        <v>3035.52</v>
      </c>
      <c r="G150" s="33">
        <f>Ocupacao_Calendario!C150*D150*28</f>
        <v>3225.6</v>
      </c>
      <c r="H150" s="33">
        <f>Ocupacao_Calendario!D150*D150*31</f>
        <v>2633.76</v>
      </c>
      <c r="I150" s="33">
        <f>Ocupacao_Calendario!E150*D150*30</f>
        <v>3542.4</v>
      </c>
      <c r="J150" s="33">
        <f>Ocupacao_Calendario!F150*D150*31</f>
        <v>2365.92</v>
      </c>
      <c r="K150" s="33">
        <f>Ocupacao_Calendario!G150*D150*30</f>
        <v>3240</v>
      </c>
      <c r="L150" s="33">
        <f>Ocupacao_Calendario!H150*D150*31</f>
        <v>3303.36</v>
      </c>
      <c r="M150" s="33">
        <f>Ocupacao_Calendario!I150*D150*31</f>
        <v>3839.04</v>
      </c>
      <c r="N150" s="33">
        <f>Ocupacao_Calendario!J150*D150*30</f>
        <v>4147.2</v>
      </c>
      <c r="O150" s="33">
        <f>Ocupacao_Calendario!K150*D150*31</f>
        <v>4196.16</v>
      </c>
      <c r="P150" s="33">
        <f>Ocupacao_Calendario!L150*D150*31</f>
        <v>3928.32</v>
      </c>
      <c r="Q150" s="33">
        <f>Ocupacao_Calendario!M150*D150*31</f>
        <v>4374.72</v>
      </c>
      <c r="R150" s="33">
        <f t="shared" si="2"/>
        <v>41832</v>
      </c>
      <c r="S150" s="37" t="str">
        <f>IFS(E150=2,vacation_home_main_costs!$M$2,E150=3,vacation_home_main_costs!$M$3,E150=4,vacation_home_main_costs!$M$4,E150=5,vacation_home_main_costs!$M$5,E150=6,vacation_home_main_costs!$M$6)</f>
        <v>#N/A</v>
      </c>
      <c r="T150" s="38" t="s">
        <v>55</v>
      </c>
      <c r="U150" s="41" t="str">
        <f t="shared" si="4"/>
        <v>Lucro</v>
      </c>
    </row>
    <row r="151" ht="12.75" customHeight="1">
      <c r="A151" s="8">
        <v>137602.0</v>
      </c>
      <c r="B151" s="30" t="s">
        <v>195</v>
      </c>
      <c r="C151" s="11">
        <v>79.0</v>
      </c>
      <c r="D151" s="11">
        <f t="shared" si="1"/>
        <v>63.2</v>
      </c>
      <c r="E151" s="24">
        <v>3.0</v>
      </c>
      <c r="F151" s="33">
        <f>Ocupacao_Calendario!B151*D151*31</f>
        <v>1430.216</v>
      </c>
      <c r="G151" s="33">
        <f>Ocupacao_Calendario!C151*D151*28</f>
        <v>1274.112</v>
      </c>
      <c r="H151" s="33">
        <f>Ocupacao_Calendario!D151*D151*31</f>
        <v>1195.112</v>
      </c>
      <c r="I151" s="33">
        <f>Ocupacao_Calendario!E151*D151*30</f>
        <v>910.08</v>
      </c>
      <c r="J151" s="33">
        <f>Ocupacao_Calendario!F151*D151*31</f>
        <v>1077.56</v>
      </c>
      <c r="K151" s="33">
        <f>Ocupacao_Calendario!G151*D151*30</f>
        <v>1554.72</v>
      </c>
      <c r="L151" s="33">
        <f>Ocupacao_Calendario!H151*D151*31</f>
        <v>1802.464</v>
      </c>
      <c r="M151" s="33">
        <f>Ocupacao_Calendario!I151*D151*31</f>
        <v>1822.056</v>
      </c>
      <c r="N151" s="33">
        <f>Ocupacao_Calendario!J151*D151*30</f>
        <v>1384.08</v>
      </c>
      <c r="O151" s="33">
        <f>Ocupacao_Calendario!K151*D151*31</f>
        <v>1449.808</v>
      </c>
      <c r="P151" s="33">
        <f>Ocupacao_Calendario!L151*D151*31</f>
        <v>1645.728</v>
      </c>
      <c r="Q151" s="33">
        <f>Ocupacao_Calendario!M151*D151*31</f>
        <v>1547.768</v>
      </c>
      <c r="R151" s="33">
        <f t="shared" si="2"/>
        <v>17093.704</v>
      </c>
      <c r="S151" s="33">
        <f>IFS(E151=2,vacation_home_main_costs!$M$2,E151=3,vacation_home_main_costs!$M$3,E151=4,vacation_home_main_costs!$M$4,E151=5,vacation_home_main_costs!$M$5,E151=6,vacation_home_main_costs!$M$6)</f>
        <v>34800</v>
      </c>
      <c r="T151" s="33">
        <f t="shared" ref="T151:T197" si="17">R151-S151</f>
        <v>-17706.296</v>
      </c>
      <c r="U151" s="41" t="str">
        <f t="shared" si="4"/>
        <v>Prejuizo</v>
      </c>
    </row>
    <row r="152" ht="12.75" customHeight="1">
      <c r="A152" s="8">
        <v>4732934.0</v>
      </c>
      <c r="B152" s="30" t="s">
        <v>196</v>
      </c>
      <c r="C152" s="11">
        <v>81.0</v>
      </c>
      <c r="D152" s="11">
        <f t="shared" si="1"/>
        <v>64.8</v>
      </c>
      <c r="E152" s="24">
        <v>3.0</v>
      </c>
      <c r="F152" s="33">
        <f>Ocupacao_Calendario!B152*D152*31</f>
        <v>1466.424</v>
      </c>
      <c r="G152" s="33">
        <f>Ocupacao_Calendario!C152*D152*28</f>
        <v>1324.512</v>
      </c>
      <c r="H152" s="33">
        <f>Ocupacao_Calendario!D152*D152*31</f>
        <v>1406.16</v>
      </c>
      <c r="I152" s="33">
        <f>Ocupacao_Calendario!E152*D152*30</f>
        <v>1399.68</v>
      </c>
      <c r="J152" s="33">
        <f>Ocupacao_Calendario!F152*D152*31</f>
        <v>823.608</v>
      </c>
      <c r="K152" s="33">
        <f>Ocupacao_Calendario!G152*D152*30</f>
        <v>1652.4</v>
      </c>
      <c r="L152" s="33">
        <f>Ocupacao_Calendario!H152*D152*31</f>
        <v>1426.248</v>
      </c>
      <c r="M152" s="33">
        <f>Ocupacao_Calendario!I152*D152*31</f>
        <v>1908.36</v>
      </c>
      <c r="N152" s="33">
        <f>Ocupacao_Calendario!J152*D152*30</f>
        <v>1905.12</v>
      </c>
      <c r="O152" s="33">
        <f>Ocupacao_Calendario!K152*D152*31</f>
        <v>1828.008</v>
      </c>
      <c r="P152" s="33">
        <f>Ocupacao_Calendario!L152*D152*31</f>
        <v>1526.688</v>
      </c>
      <c r="Q152" s="33">
        <f>Ocupacao_Calendario!M152*D152*31</f>
        <v>1566.864</v>
      </c>
      <c r="R152" s="33">
        <f t="shared" si="2"/>
        <v>18234.072</v>
      </c>
      <c r="S152" s="33">
        <f>IFS(E152=2,vacation_home_main_costs!$M$2,E152=3,vacation_home_main_costs!$M$3,E152=4,vacation_home_main_costs!$M$4,E152=5,vacation_home_main_costs!$M$5,E152=6,vacation_home_main_costs!$M$6)</f>
        <v>34800</v>
      </c>
      <c r="T152" s="33">
        <f t="shared" si="17"/>
        <v>-16565.928</v>
      </c>
      <c r="U152" s="41" t="str">
        <f t="shared" si="4"/>
        <v>Prejuizo</v>
      </c>
    </row>
    <row r="153" ht="12.75" customHeight="1">
      <c r="A153" s="8">
        <v>3238608.0</v>
      </c>
      <c r="B153" s="30" t="s">
        <v>197</v>
      </c>
      <c r="C153" s="11">
        <v>69.0</v>
      </c>
      <c r="D153" s="11">
        <f t="shared" si="1"/>
        <v>55.2</v>
      </c>
      <c r="E153" s="24">
        <v>4.0</v>
      </c>
      <c r="F153" s="33">
        <f>Ocupacao_Calendario!B153*D153*31</f>
        <v>1300.512</v>
      </c>
      <c r="G153" s="33">
        <f>Ocupacao_Calendario!C153*D153*28</f>
        <v>1514.688</v>
      </c>
      <c r="H153" s="33">
        <f>Ocupacao_Calendario!D153*D153*31</f>
        <v>821.376</v>
      </c>
      <c r="I153" s="33">
        <f>Ocupacao_Calendario!E153*D153*30</f>
        <v>1473.84</v>
      </c>
      <c r="J153" s="33">
        <f>Ocupacao_Calendario!F153*D153*31</f>
        <v>1266.288</v>
      </c>
      <c r="K153" s="33">
        <f>Ocupacao_Calendario!G153*D153*30</f>
        <v>1225.44</v>
      </c>
      <c r="L153" s="33">
        <f>Ocupacao_Calendario!H153*D153*31</f>
        <v>1454.52</v>
      </c>
      <c r="M153" s="33">
        <f>Ocupacao_Calendario!I153*D153*31</f>
        <v>1437.408</v>
      </c>
      <c r="N153" s="33">
        <f>Ocupacao_Calendario!J153*D153*30</f>
        <v>1391.04</v>
      </c>
      <c r="O153" s="33">
        <f>Ocupacao_Calendario!K153*D153*31</f>
        <v>1608.528</v>
      </c>
      <c r="P153" s="33">
        <f>Ocupacao_Calendario!L153*D153*31</f>
        <v>1283.4</v>
      </c>
      <c r="Q153" s="33">
        <f>Ocupacao_Calendario!M153*D153*31</f>
        <v>1351.848</v>
      </c>
      <c r="R153" s="33">
        <f t="shared" si="2"/>
        <v>16128.888</v>
      </c>
      <c r="S153" s="33">
        <f>IFS(E153=2,vacation_home_main_costs!$M$2,E153=3,vacation_home_main_costs!$M$3,E153=4,vacation_home_main_costs!$M$4,E153=5,vacation_home_main_costs!$M$5,E153=6,vacation_home_main_costs!$M$6)</f>
        <v>40660</v>
      </c>
      <c r="T153" s="33">
        <f t="shared" si="17"/>
        <v>-24531.112</v>
      </c>
      <c r="U153" s="41" t="str">
        <f t="shared" si="4"/>
        <v>Prejuizo</v>
      </c>
    </row>
    <row r="154" ht="12.75" customHeight="1">
      <c r="A154" s="8">
        <v>2373716.0</v>
      </c>
      <c r="B154" s="30" t="s">
        <v>198</v>
      </c>
      <c r="C154" s="11">
        <v>88.0</v>
      </c>
      <c r="D154" s="11">
        <f t="shared" si="1"/>
        <v>70.4</v>
      </c>
      <c r="E154" s="24">
        <v>5.0</v>
      </c>
      <c r="F154" s="33">
        <f>Ocupacao_Calendario!B154*D154*31</f>
        <v>1505.856</v>
      </c>
      <c r="G154" s="33">
        <f>Ocupacao_Calendario!C154*D154*28</f>
        <v>1478.4</v>
      </c>
      <c r="H154" s="33">
        <f>Ocupacao_Calendario!D154*D154*31</f>
        <v>1113.024</v>
      </c>
      <c r="I154" s="33">
        <f>Ocupacao_Calendario!E154*D154*30</f>
        <v>1393.92</v>
      </c>
      <c r="J154" s="33">
        <f>Ocupacao_Calendario!F154*D154*31</f>
        <v>1047.552</v>
      </c>
      <c r="K154" s="33">
        <f>Ocupacao_Calendario!G154*D154*30</f>
        <v>1964.16</v>
      </c>
      <c r="L154" s="33">
        <f>Ocupacao_Calendario!H154*D154*31</f>
        <v>2029.632</v>
      </c>
      <c r="M154" s="33">
        <f>Ocupacao_Calendario!I154*D154*31</f>
        <v>2051.456</v>
      </c>
      <c r="N154" s="33">
        <f>Ocupacao_Calendario!J154*D154*30</f>
        <v>1816.32</v>
      </c>
      <c r="O154" s="33">
        <f>Ocupacao_Calendario!K154*D154*31</f>
        <v>2116.928</v>
      </c>
      <c r="P154" s="33">
        <f>Ocupacao_Calendario!L154*D154*31</f>
        <v>1789.568</v>
      </c>
      <c r="Q154" s="33">
        <f>Ocupacao_Calendario!M154*D154*31</f>
        <v>1942.336</v>
      </c>
      <c r="R154" s="33">
        <f t="shared" si="2"/>
        <v>20249.152</v>
      </c>
      <c r="S154" s="33">
        <f>IFS(E154=2,vacation_home_main_costs!$M$2,E154=3,vacation_home_main_costs!$M$3,E154=4,vacation_home_main_costs!$M$4,E154=5,vacation_home_main_costs!$M$5,E154=6,vacation_home_main_costs!$M$6)</f>
        <v>45400</v>
      </c>
      <c r="T154" s="33">
        <f t="shared" si="17"/>
        <v>-25150.848</v>
      </c>
      <c r="U154" s="41" t="str">
        <f t="shared" si="4"/>
        <v>Prejuizo</v>
      </c>
    </row>
    <row r="155" ht="12.75" customHeight="1">
      <c r="A155" s="8">
        <v>1.5541665E7</v>
      </c>
      <c r="B155" s="30" t="s">
        <v>199</v>
      </c>
      <c r="C155" s="11">
        <v>89.0</v>
      </c>
      <c r="D155" s="11">
        <f t="shared" si="1"/>
        <v>71.2</v>
      </c>
      <c r="E155" s="24">
        <v>3.0</v>
      </c>
      <c r="F155" s="33">
        <f>Ocupacao_Calendario!B155*D155*31</f>
        <v>1831.976</v>
      </c>
      <c r="G155" s="33">
        <f>Ocupacao_Calendario!C155*D155*28</f>
        <v>1973.664</v>
      </c>
      <c r="H155" s="33">
        <f>Ocupacao_Calendario!D155*D155*31</f>
        <v>1743.688</v>
      </c>
      <c r="I155" s="33">
        <f>Ocupacao_Calendario!E155*D155*30</f>
        <v>1495.2</v>
      </c>
      <c r="J155" s="33">
        <f>Ocupacao_Calendario!F155*D155*31</f>
        <v>971.168</v>
      </c>
      <c r="K155" s="33">
        <f>Ocupacao_Calendario!G155*D155*30</f>
        <v>1901.04</v>
      </c>
      <c r="L155" s="33">
        <f>Ocupacao_Calendario!H155*D155*31</f>
        <v>1633.328</v>
      </c>
      <c r="M155" s="33">
        <f>Ocupacao_Calendario!I155*D155*31</f>
        <v>1986.48</v>
      </c>
      <c r="N155" s="33">
        <f>Ocupacao_Calendario!J155*D155*30</f>
        <v>2007.84</v>
      </c>
      <c r="O155" s="33">
        <f>Ocupacao_Calendario!K155*D155*31</f>
        <v>2185.128</v>
      </c>
      <c r="P155" s="33">
        <f>Ocupacao_Calendario!L155*D155*31</f>
        <v>1611.256</v>
      </c>
      <c r="Q155" s="33">
        <f>Ocupacao_Calendario!M155*D155*31</f>
        <v>1942.336</v>
      </c>
      <c r="R155" s="33">
        <f t="shared" si="2"/>
        <v>21283.104</v>
      </c>
      <c r="S155" s="33">
        <f>IFS(E155=2,vacation_home_main_costs!$M$2,E155=3,vacation_home_main_costs!$M$3,E155=4,vacation_home_main_costs!$M$4,E155=5,vacation_home_main_costs!$M$5,E155=6,vacation_home_main_costs!$M$6)</f>
        <v>34800</v>
      </c>
      <c r="T155" s="33">
        <f t="shared" si="17"/>
        <v>-13516.896</v>
      </c>
      <c r="U155" s="41" t="str">
        <f t="shared" si="4"/>
        <v>Prejuizo</v>
      </c>
    </row>
    <row r="156" ht="12.75" customHeight="1">
      <c r="A156" s="8">
        <v>1.5008309E7</v>
      </c>
      <c r="B156" s="30" t="s">
        <v>200</v>
      </c>
      <c r="C156" s="11">
        <v>248.0</v>
      </c>
      <c r="D156" s="11">
        <f t="shared" si="1"/>
        <v>198.4</v>
      </c>
      <c r="E156" s="24">
        <v>6.0</v>
      </c>
      <c r="F156" s="33">
        <f>Ocupacao_Calendario!B156*D156*31</f>
        <v>5719.872</v>
      </c>
      <c r="G156" s="33">
        <f>Ocupacao_Calendario!C156*D156*28</f>
        <v>5221.888</v>
      </c>
      <c r="H156" s="33">
        <f>Ocupacao_Calendario!D156*D156*31</f>
        <v>4182.272</v>
      </c>
      <c r="I156" s="33">
        <f>Ocupacao_Calendario!E156*D156*30</f>
        <v>4225.92</v>
      </c>
      <c r="J156" s="33">
        <f>Ocupacao_Calendario!F156*D156*31</f>
        <v>4674.304</v>
      </c>
      <c r="K156" s="33">
        <f>Ocupacao_Calendario!G156*D156*30</f>
        <v>4106.88</v>
      </c>
      <c r="L156" s="33">
        <f>Ocupacao_Calendario!H156*D156*31</f>
        <v>5227.84</v>
      </c>
      <c r="M156" s="33">
        <f>Ocupacao_Calendario!I156*D156*31</f>
        <v>5658.368</v>
      </c>
      <c r="N156" s="33">
        <f>Ocupacao_Calendario!J156*D156*30</f>
        <v>5059.2</v>
      </c>
      <c r="O156" s="33">
        <f>Ocupacao_Calendario!K156*D156*31</f>
        <v>5535.36</v>
      </c>
      <c r="P156" s="33">
        <f>Ocupacao_Calendario!L156*D156*31</f>
        <v>5596.864</v>
      </c>
      <c r="Q156" s="33">
        <f>Ocupacao_Calendario!M156*D156*31</f>
        <v>5350.848</v>
      </c>
      <c r="R156" s="33">
        <f t="shared" si="2"/>
        <v>60559.616</v>
      </c>
      <c r="S156" s="33">
        <f>IFS(E156=2,vacation_home_main_costs!$M$2,E156=3,vacation_home_main_costs!$M$3,E156=4,vacation_home_main_costs!$M$4,E156=5,vacation_home_main_costs!$M$5,E156=6,vacation_home_main_costs!$M$6)</f>
        <v>51900</v>
      </c>
      <c r="T156" s="33">
        <f t="shared" si="17"/>
        <v>8659.616</v>
      </c>
      <c r="U156" s="41" t="str">
        <f t="shared" si="4"/>
        <v>Lucro</v>
      </c>
    </row>
    <row r="157" ht="12.75" customHeight="1">
      <c r="A157" s="8">
        <v>7109681.0</v>
      </c>
      <c r="B157" s="30" t="s">
        <v>201</v>
      </c>
      <c r="C157" s="11">
        <v>105.0</v>
      </c>
      <c r="D157" s="11">
        <f t="shared" si="1"/>
        <v>84</v>
      </c>
      <c r="E157" s="24">
        <v>5.0</v>
      </c>
      <c r="F157" s="33">
        <f>Ocupacao_Calendario!B157*D157*31</f>
        <v>2213.4</v>
      </c>
      <c r="G157" s="33">
        <f>Ocupacao_Calendario!C157*D157*28</f>
        <v>1693.44</v>
      </c>
      <c r="H157" s="33">
        <f>Ocupacao_Calendario!D157*D157*31</f>
        <v>2161.32</v>
      </c>
      <c r="I157" s="33">
        <f>Ocupacao_Calendario!E157*D157*30</f>
        <v>1285.2</v>
      </c>
      <c r="J157" s="33">
        <f>Ocupacao_Calendario!F157*D157*31</f>
        <v>2057.16</v>
      </c>
      <c r="K157" s="33">
        <f>Ocupacao_Calendario!G157*D157*30</f>
        <v>2142</v>
      </c>
      <c r="L157" s="33">
        <f>Ocupacao_Calendario!H157*D157*31</f>
        <v>2083.2</v>
      </c>
      <c r="M157" s="33">
        <f>Ocupacao_Calendario!I157*D157*31</f>
        <v>2499.84</v>
      </c>
      <c r="N157" s="33">
        <f>Ocupacao_Calendario!J157*D157*30</f>
        <v>2041.2</v>
      </c>
      <c r="O157" s="33">
        <f>Ocupacao_Calendario!K157*D157*31</f>
        <v>2447.76</v>
      </c>
      <c r="P157" s="33">
        <f>Ocupacao_Calendario!L157*D157*31</f>
        <v>2265.48</v>
      </c>
      <c r="Q157" s="33">
        <f>Ocupacao_Calendario!M157*D157*31</f>
        <v>2343.6</v>
      </c>
      <c r="R157" s="33">
        <f t="shared" si="2"/>
        <v>25233.6</v>
      </c>
      <c r="S157" s="33">
        <f>IFS(E157=2,vacation_home_main_costs!$M$2,E157=3,vacation_home_main_costs!$M$3,E157=4,vacation_home_main_costs!$M$4,E157=5,vacation_home_main_costs!$M$5,E157=6,vacation_home_main_costs!$M$6)</f>
        <v>45400</v>
      </c>
      <c r="T157" s="33">
        <f t="shared" si="17"/>
        <v>-20166.4</v>
      </c>
      <c r="U157" s="41" t="str">
        <f t="shared" si="4"/>
        <v>Prejuizo</v>
      </c>
    </row>
    <row r="158" ht="12.75" customHeight="1">
      <c r="A158" s="8">
        <v>2.1311169E7</v>
      </c>
      <c r="B158" s="30" t="s">
        <v>202</v>
      </c>
      <c r="C158" s="11">
        <v>127.0</v>
      </c>
      <c r="D158" s="11">
        <f t="shared" si="1"/>
        <v>101.6</v>
      </c>
      <c r="E158" s="24">
        <v>4.0</v>
      </c>
      <c r="F158" s="33">
        <f>Ocupacao_Calendario!B158*D158*31</f>
        <v>2078.736</v>
      </c>
      <c r="G158" s="33">
        <f>Ocupacao_Calendario!C158*D158*28</f>
        <v>1991.36</v>
      </c>
      <c r="H158" s="33">
        <f>Ocupacao_Calendario!D158*D158*31</f>
        <v>1574.8</v>
      </c>
      <c r="I158" s="33">
        <f>Ocupacao_Calendario!E158*D158*30</f>
        <v>2590.8</v>
      </c>
      <c r="J158" s="33">
        <f>Ocupacao_Calendario!F158*D158*31</f>
        <v>2173.224</v>
      </c>
      <c r="K158" s="33">
        <f>Ocupacao_Calendario!G158*D158*30</f>
        <v>2682.24</v>
      </c>
      <c r="L158" s="33">
        <f>Ocupacao_Calendario!H158*D158*31</f>
        <v>2456.688</v>
      </c>
      <c r="M158" s="33">
        <f>Ocupacao_Calendario!I158*D158*31</f>
        <v>3149.6</v>
      </c>
      <c r="N158" s="33">
        <f>Ocupacao_Calendario!J158*D158*30</f>
        <v>2712.72</v>
      </c>
      <c r="O158" s="33">
        <f>Ocupacao_Calendario!K158*D158*31</f>
        <v>2929.128</v>
      </c>
      <c r="P158" s="33">
        <f>Ocupacao_Calendario!L158*D158*31</f>
        <v>2897.632</v>
      </c>
      <c r="Q158" s="33">
        <f>Ocupacao_Calendario!M158*D158*31</f>
        <v>2456.688</v>
      </c>
      <c r="R158" s="33">
        <f t="shared" si="2"/>
        <v>29693.616</v>
      </c>
      <c r="S158" s="33">
        <f>IFS(E158=2,vacation_home_main_costs!$M$2,E158=3,vacation_home_main_costs!$M$3,E158=4,vacation_home_main_costs!$M$4,E158=5,vacation_home_main_costs!$M$5,E158=6,vacation_home_main_costs!$M$6)</f>
        <v>40660</v>
      </c>
      <c r="T158" s="33">
        <f t="shared" si="17"/>
        <v>-10966.384</v>
      </c>
      <c r="U158" s="41" t="str">
        <f t="shared" si="4"/>
        <v>Prejuizo</v>
      </c>
    </row>
    <row r="159" ht="12.75" customHeight="1">
      <c r="A159" s="8">
        <v>3666988.0</v>
      </c>
      <c r="B159" s="30" t="s">
        <v>203</v>
      </c>
      <c r="C159" s="11">
        <v>160.0</v>
      </c>
      <c r="D159" s="11">
        <f t="shared" si="1"/>
        <v>128</v>
      </c>
      <c r="E159" s="24">
        <v>5.0</v>
      </c>
      <c r="F159" s="33">
        <f>Ocupacao_Calendario!B159*D159*31</f>
        <v>3650.56</v>
      </c>
      <c r="G159" s="33">
        <f>Ocupacao_Calendario!C159*D159*28</f>
        <v>2831.36</v>
      </c>
      <c r="H159" s="33">
        <f>Ocupacao_Calendario!D159*D159*31</f>
        <v>1984</v>
      </c>
      <c r="I159" s="33">
        <f>Ocupacao_Calendario!E159*D159*30</f>
        <v>1804.8</v>
      </c>
      <c r="J159" s="33">
        <f>Ocupacao_Calendario!F159*D159*31</f>
        <v>3253.76</v>
      </c>
      <c r="K159" s="33">
        <f>Ocupacao_Calendario!G159*D159*30</f>
        <v>3379.2</v>
      </c>
      <c r="L159" s="33">
        <f>Ocupacao_Calendario!H159*D159*31</f>
        <v>3095.04</v>
      </c>
      <c r="M159" s="33">
        <f>Ocupacao_Calendario!I159*D159*31</f>
        <v>2936.32</v>
      </c>
      <c r="N159" s="33">
        <f>Ocupacao_Calendario!J159*D159*30</f>
        <v>2841.6</v>
      </c>
      <c r="O159" s="33">
        <f>Ocupacao_Calendario!K159*D159*31</f>
        <v>2936.32</v>
      </c>
      <c r="P159" s="33">
        <f>Ocupacao_Calendario!L159*D159*31</f>
        <v>3610.88</v>
      </c>
      <c r="Q159" s="33">
        <f>Ocupacao_Calendario!M159*D159*31</f>
        <v>3174.4</v>
      </c>
      <c r="R159" s="33">
        <f t="shared" si="2"/>
        <v>35498.24</v>
      </c>
      <c r="S159" s="33">
        <f>IFS(E159=2,vacation_home_main_costs!$M$2,E159=3,vacation_home_main_costs!$M$3,E159=4,vacation_home_main_costs!$M$4,E159=5,vacation_home_main_costs!$M$5,E159=6,vacation_home_main_costs!$M$6)</f>
        <v>45400</v>
      </c>
      <c r="T159" s="33">
        <f t="shared" si="17"/>
        <v>-9901.76</v>
      </c>
      <c r="U159" s="41" t="str">
        <f t="shared" si="4"/>
        <v>Prejuizo</v>
      </c>
    </row>
    <row r="160" ht="12.75" customHeight="1">
      <c r="A160" s="8">
        <v>2.0919696E7</v>
      </c>
      <c r="B160" s="30" t="s">
        <v>204</v>
      </c>
      <c r="C160" s="11">
        <v>90.0</v>
      </c>
      <c r="D160" s="11">
        <f t="shared" si="1"/>
        <v>72</v>
      </c>
      <c r="E160" s="24">
        <v>4.0</v>
      </c>
      <c r="F160" s="33">
        <f>Ocupacao_Calendario!B160*D160*31</f>
        <v>2120.4</v>
      </c>
      <c r="G160" s="33">
        <f>Ocupacao_Calendario!C160*D160*28</f>
        <v>1854.72</v>
      </c>
      <c r="H160" s="33">
        <f>Ocupacao_Calendario!D160*D160*31</f>
        <v>1428.48</v>
      </c>
      <c r="I160" s="33">
        <f>Ocupacao_Calendario!E160*D160*30</f>
        <v>1576.8</v>
      </c>
      <c r="J160" s="33">
        <f>Ocupacao_Calendario!F160*D160*31</f>
        <v>1495.44</v>
      </c>
      <c r="K160" s="33">
        <f>Ocupacao_Calendario!G160*D160*30</f>
        <v>1620</v>
      </c>
      <c r="L160" s="33">
        <f>Ocupacao_Calendario!H160*D160*31</f>
        <v>1562.4</v>
      </c>
      <c r="M160" s="33">
        <f>Ocupacao_Calendario!I160*D160*31</f>
        <v>2031.12</v>
      </c>
      <c r="N160" s="33">
        <f>Ocupacao_Calendario!J160*D160*30</f>
        <v>2008.8</v>
      </c>
      <c r="O160" s="33">
        <f>Ocupacao_Calendario!K160*D160*31</f>
        <v>1919.52</v>
      </c>
      <c r="P160" s="33">
        <f>Ocupacao_Calendario!L160*D160*31</f>
        <v>1785.6</v>
      </c>
      <c r="Q160" s="33">
        <f>Ocupacao_Calendario!M160*D160*31</f>
        <v>1696.32</v>
      </c>
      <c r="R160" s="33">
        <f t="shared" si="2"/>
        <v>21099.6</v>
      </c>
      <c r="S160" s="33">
        <f>IFS(E160=2,vacation_home_main_costs!$M$2,E160=3,vacation_home_main_costs!$M$3,E160=4,vacation_home_main_costs!$M$4,E160=5,vacation_home_main_costs!$M$5,E160=6,vacation_home_main_costs!$M$6)</f>
        <v>40660</v>
      </c>
      <c r="T160" s="33">
        <f t="shared" si="17"/>
        <v>-19560.4</v>
      </c>
      <c r="U160" s="41" t="str">
        <f t="shared" si="4"/>
        <v>Prejuizo</v>
      </c>
    </row>
    <row r="161" ht="12.75" customHeight="1">
      <c r="A161" s="8">
        <v>210833.0</v>
      </c>
      <c r="B161" s="30" t="s">
        <v>205</v>
      </c>
      <c r="C161" s="11">
        <v>88.0</v>
      </c>
      <c r="D161" s="11">
        <f t="shared" si="1"/>
        <v>70.4</v>
      </c>
      <c r="E161" s="24">
        <v>5.0</v>
      </c>
      <c r="F161" s="33">
        <f>Ocupacao_Calendario!B161*D161*31</f>
        <v>1571.328</v>
      </c>
      <c r="G161" s="33">
        <f>Ocupacao_Calendario!C161*D161*28</f>
        <v>1892.352</v>
      </c>
      <c r="H161" s="33">
        <f>Ocupacao_Calendario!D161*D161*31</f>
        <v>1156.672</v>
      </c>
      <c r="I161" s="33">
        <f>Ocupacao_Calendario!E161*D161*30</f>
        <v>1605.12</v>
      </c>
      <c r="J161" s="33">
        <f>Ocupacao_Calendario!F161*D161*31</f>
        <v>1091.2</v>
      </c>
      <c r="K161" s="33">
        <f>Ocupacao_Calendario!G161*D161*30</f>
        <v>2027.52</v>
      </c>
      <c r="L161" s="33">
        <f>Ocupacao_Calendario!H161*D161*31</f>
        <v>2095.104</v>
      </c>
      <c r="M161" s="33">
        <f>Ocupacao_Calendario!I161*D161*31</f>
        <v>1876.864</v>
      </c>
      <c r="N161" s="33">
        <f>Ocupacao_Calendario!J161*D161*30</f>
        <v>1668.48</v>
      </c>
      <c r="O161" s="33">
        <f>Ocupacao_Calendario!K161*D161*31</f>
        <v>2095.104</v>
      </c>
      <c r="P161" s="33">
        <f>Ocupacao_Calendario!L161*D161*31</f>
        <v>2182.4</v>
      </c>
      <c r="Q161" s="33">
        <f>Ocupacao_Calendario!M161*D161*31</f>
        <v>1680.448</v>
      </c>
      <c r="R161" s="33">
        <f t="shared" si="2"/>
        <v>20942.592</v>
      </c>
      <c r="S161" s="33">
        <f>IFS(E161=2,vacation_home_main_costs!$M$2,E161=3,vacation_home_main_costs!$M$3,E161=4,vacation_home_main_costs!$M$4,E161=5,vacation_home_main_costs!$M$5,E161=6,vacation_home_main_costs!$M$6)</f>
        <v>45400</v>
      </c>
      <c r="T161" s="33">
        <f t="shared" si="17"/>
        <v>-24457.408</v>
      </c>
      <c r="U161" s="41" t="str">
        <f t="shared" si="4"/>
        <v>Prejuizo</v>
      </c>
    </row>
    <row r="162" ht="12.75" customHeight="1">
      <c r="A162" s="8">
        <v>2.0182582E7</v>
      </c>
      <c r="B162" s="30" t="s">
        <v>206</v>
      </c>
      <c r="C162" s="11">
        <v>89.0</v>
      </c>
      <c r="D162" s="11">
        <f t="shared" si="1"/>
        <v>71.2</v>
      </c>
      <c r="E162" s="24">
        <v>3.0</v>
      </c>
      <c r="F162" s="33">
        <f>Ocupacao_Calendario!B162*D162*31</f>
        <v>1500.896</v>
      </c>
      <c r="G162" s="33">
        <f>Ocupacao_Calendario!C162*D162*28</f>
        <v>1475.264</v>
      </c>
      <c r="H162" s="33">
        <f>Ocupacao_Calendario!D162*D162*31</f>
        <v>1324.32</v>
      </c>
      <c r="I162" s="33">
        <f>Ocupacao_Calendario!E162*D162*30</f>
        <v>961.2</v>
      </c>
      <c r="J162" s="33">
        <f>Ocupacao_Calendario!F162*D162*31</f>
        <v>1677.472</v>
      </c>
      <c r="K162" s="33">
        <f>Ocupacao_Calendario!G162*D162*30</f>
        <v>1879.68</v>
      </c>
      <c r="L162" s="33">
        <f>Ocupacao_Calendario!H162*D162*31</f>
        <v>1699.544</v>
      </c>
      <c r="M162" s="33">
        <f>Ocupacao_Calendario!I162*D162*31</f>
        <v>1787.832</v>
      </c>
      <c r="N162" s="33">
        <f>Ocupacao_Calendario!J162*D162*30</f>
        <v>2071.92</v>
      </c>
      <c r="O162" s="33">
        <f>Ocupacao_Calendario!K162*D162*31</f>
        <v>1898.192</v>
      </c>
      <c r="P162" s="33">
        <f>Ocupacao_Calendario!L162*D162*31</f>
        <v>1831.976</v>
      </c>
      <c r="Q162" s="33">
        <f>Ocupacao_Calendario!M162*D162*31</f>
        <v>1589.184</v>
      </c>
      <c r="R162" s="33">
        <f t="shared" si="2"/>
        <v>19697.48</v>
      </c>
      <c r="S162" s="33">
        <f>IFS(E162=2,vacation_home_main_costs!$M$2,E162=3,vacation_home_main_costs!$M$3,E162=4,vacation_home_main_costs!$M$4,E162=5,vacation_home_main_costs!$M$5,E162=6,vacation_home_main_costs!$M$6)</f>
        <v>34800</v>
      </c>
      <c r="T162" s="33">
        <f t="shared" si="17"/>
        <v>-15102.52</v>
      </c>
      <c r="U162" s="41" t="str">
        <f t="shared" si="4"/>
        <v>Prejuizo</v>
      </c>
    </row>
    <row r="163" ht="12.75" customHeight="1">
      <c r="A163" s="8">
        <v>50006.0</v>
      </c>
      <c r="B163" s="30" t="s">
        <v>207</v>
      </c>
      <c r="C163" s="11">
        <v>80.0</v>
      </c>
      <c r="D163" s="11">
        <f t="shared" si="1"/>
        <v>64</v>
      </c>
      <c r="E163" s="24">
        <v>3.0</v>
      </c>
      <c r="F163" s="33">
        <f>Ocupacao_Calendario!B163*D163*31</f>
        <v>1507.84</v>
      </c>
      <c r="G163" s="33">
        <f>Ocupacao_Calendario!C163*D163*28</f>
        <v>1272.32</v>
      </c>
      <c r="H163" s="33">
        <f>Ocupacao_Calendario!D163*D163*31</f>
        <v>1607.04</v>
      </c>
      <c r="I163" s="33">
        <f>Ocupacao_Calendario!E163*D163*30</f>
        <v>1459.2</v>
      </c>
      <c r="J163" s="33">
        <f>Ocupacao_Calendario!F163*D163*31</f>
        <v>1349.12</v>
      </c>
      <c r="K163" s="33">
        <f>Ocupacao_Calendario!G163*D163*30</f>
        <v>1344</v>
      </c>
      <c r="L163" s="33">
        <f>Ocupacao_Calendario!H163*D163*31</f>
        <v>1448.32</v>
      </c>
      <c r="M163" s="33">
        <f>Ocupacao_Calendario!I163*D163*31</f>
        <v>1527.68</v>
      </c>
      <c r="N163" s="33">
        <f>Ocupacao_Calendario!J163*D163*30</f>
        <v>1766.4</v>
      </c>
      <c r="O163" s="33">
        <f>Ocupacao_Calendario!K163*D163*31</f>
        <v>1924.48</v>
      </c>
      <c r="P163" s="33">
        <f>Ocupacao_Calendario!L163*D163*31</f>
        <v>1944.32</v>
      </c>
      <c r="Q163" s="33">
        <f>Ocupacao_Calendario!M163*D163*31</f>
        <v>1368.96</v>
      </c>
      <c r="R163" s="33">
        <f t="shared" si="2"/>
        <v>18519.68</v>
      </c>
      <c r="S163" s="33">
        <f>IFS(E163=2,vacation_home_main_costs!$M$2,E163=3,vacation_home_main_costs!$M$3,E163=4,vacation_home_main_costs!$M$4,E163=5,vacation_home_main_costs!$M$5,E163=6,vacation_home_main_costs!$M$6)</f>
        <v>34800</v>
      </c>
      <c r="T163" s="33">
        <f t="shared" si="17"/>
        <v>-16280.32</v>
      </c>
      <c r="U163" s="41" t="str">
        <f t="shared" si="4"/>
        <v>Prejuizo</v>
      </c>
    </row>
    <row r="164" ht="12.75" customHeight="1">
      <c r="A164" s="8">
        <v>2.2463E7</v>
      </c>
      <c r="B164" s="30" t="s">
        <v>208</v>
      </c>
      <c r="C164" s="11">
        <v>149.0</v>
      </c>
      <c r="D164" s="11">
        <f t="shared" si="1"/>
        <v>119.2</v>
      </c>
      <c r="E164" s="24">
        <v>4.0</v>
      </c>
      <c r="F164" s="33">
        <f>Ocupacao_Calendario!B164*D164*31</f>
        <v>3140.92</v>
      </c>
      <c r="G164" s="33">
        <f>Ocupacao_Calendario!C164*D164*28</f>
        <v>2903.712</v>
      </c>
      <c r="H164" s="33">
        <f>Ocupacao_Calendario!D164*D164*31</f>
        <v>2549.688</v>
      </c>
      <c r="I164" s="33">
        <f>Ocupacao_Calendario!E164*D164*30</f>
        <v>1716.48</v>
      </c>
      <c r="J164" s="33">
        <f>Ocupacao_Calendario!F164*D164*31</f>
        <v>1773.696</v>
      </c>
      <c r="K164" s="33">
        <f>Ocupacao_Calendario!G164*D164*30</f>
        <v>2753.52</v>
      </c>
      <c r="L164" s="33">
        <f>Ocupacao_Calendario!H164*D164*31</f>
        <v>3473.488</v>
      </c>
      <c r="M164" s="33">
        <f>Ocupacao_Calendario!I164*D164*31</f>
        <v>3325.68</v>
      </c>
      <c r="N164" s="33">
        <f>Ocupacao_Calendario!J164*D164*30</f>
        <v>3361.44</v>
      </c>
      <c r="O164" s="33">
        <f>Ocupacao_Calendario!K164*D164*31</f>
        <v>2956.16</v>
      </c>
      <c r="P164" s="33">
        <f>Ocupacao_Calendario!L164*D164*31</f>
        <v>2623.592</v>
      </c>
      <c r="Q164" s="33">
        <f>Ocupacao_Calendario!M164*D164*31</f>
        <v>3140.92</v>
      </c>
      <c r="R164" s="33">
        <f t="shared" si="2"/>
        <v>33719.296</v>
      </c>
      <c r="S164" s="33">
        <f>IFS(E164=2,vacation_home_main_costs!$M$2,E164=3,vacation_home_main_costs!$M$3,E164=4,vacation_home_main_costs!$M$4,E164=5,vacation_home_main_costs!$M$5,E164=6,vacation_home_main_costs!$M$6)</f>
        <v>40660</v>
      </c>
      <c r="T164" s="33">
        <f t="shared" si="17"/>
        <v>-6940.704</v>
      </c>
      <c r="U164" s="41" t="str">
        <f t="shared" si="4"/>
        <v>Prejuizo</v>
      </c>
    </row>
    <row r="165" ht="12.75" customHeight="1">
      <c r="A165" s="8">
        <v>2.3634628E7</v>
      </c>
      <c r="B165" s="30" t="s">
        <v>209</v>
      </c>
      <c r="C165" s="11">
        <v>114.0</v>
      </c>
      <c r="D165" s="11">
        <f t="shared" si="1"/>
        <v>91.2</v>
      </c>
      <c r="E165" s="24">
        <v>2.0</v>
      </c>
      <c r="F165" s="33">
        <f>Ocupacao_Calendario!B165*D165*31</f>
        <v>2544.48</v>
      </c>
      <c r="G165" s="33">
        <f>Ocupacao_Calendario!C165*D165*28</f>
        <v>2374.848</v>
      </c>
      <c r="H165" s="33">
        <f>Ocupacao_Calendario!D165*D165*31</f>
        <v>1865.952</v>
      </c>
      <c r="I165" s="33">
        <f>Ocupacao_Calendario!E165*D165*30</f>
        <v>1860.48</v>
      </c>
      <c r="J165" s="33">
        <f>Ocupacao_Calendario!F165*D165*31</f>
        <v>2148.672</v>
      </c>
      <c r="K165" s="33">
        <f>Ocupacao_Calendario!G165*D165*30</f>
        <v>1833.12</v>
      </c>
      <c r="L165" s="33">
        <f>Ocupacao_Calendario!H165*D165*31</f>
        <v>2261.76</v>
      </c>
      <c r="M165" s="33">
        <f>Ocupacao_Calendario!I165*D165*31</f>
        <v>2035.584</v>
      </c>
      <c r="N165" s="33">
        <f>Ocupacao_Calendario!J165*D165*30</f>
        <v>2052</v>
      </c>
      <c r="O165" s="33">
        <f>Ocupacao_Calendario!K165*D165*31</f>
        <v>2035.584</v>
      </c>
      <c r="P165" s="33">
        <f>Ocupacao_Calendario!L165*D165*31</f>
        <v>2148.672</v>
      </c>
      <c r="Q165" s="33">
        <f>Ocupacao_Calendario!M165*D165*31</f>
        <v>2035.584</v>
      </c>
      <c r="R165" s="33">
        <f t="shared" si="2"/>
        <v>25196.736</v>
      </c>
      <c r="S165" s="33">
        <f>IFS(E165=2,vacation_home_main_costs!$M$2,E165=3,vacation_home_main_costs!$M$3,E165=4,vacation_home_main_costs!$M$4,E165=5,vacation_home_main_costs!$M$5,E165=6,vacation_home_main_costs!$M$6)</f>
        <v>31100</v>
      </c>
      <c r="T165" s="33">
        <f t="shared" si="17"/>
        <v>-5903.264</v>
      </c>
      <c r="U165" s="41" t="str">
        <f t="shared" si="4"/>
        <v>Prejuizo</v>
      </c>
    </row>
    <row r="166" ht="12.75" customHeight="1">
      <c r="A166" s="8">
        <v>2.0400331E7</v>
      </c>
      <c r="B166" s="30" t="s">
        <v>210</v>
      </c>
      <c r="C166" s="11">
        <v>101.0</v>
      </c>
      <c r="D166" s="11">
        <f t="shared" si="1"/>
        <v>80.8</v>
      </c>
      <c r="E166" s="24">
        <v>4.0</v>
      </c>
      <c r="F166" s="33">
        <f>Ocupacao_Calendario!B166*D166*31</f>
        <v>2254.32</v>
      </c>
      <c r="G166" s="33">
        <f>Ocupacao_Calendario!C166*D166*28</f>
        <v>2013.536</v>
      </c>
      <c r="H166" s="33">
        <f>Ocupacao_Calendario!D166*D166*31</f>
        <v>1352.592</v>
      </c>
      <c r="I166" s="33">
        <f>Ocupacao_Calendario!E166*D166*30</f>
        <v>1381.68</v>
      </c>
      <c r="J166" s="33">
        <f>Ocupacao_Calendario!F166*D166*31</f>
        <v>1352.592</v>
      </c>
      <c r="K166" s="33">
        <f>Ocupacao_Calendario!G166*D166*30</f>
        <v>1745.28</v>
      </c>
      <c r="L166" s="33">
        <f>Ocupacao_Calendario!H166*D166*31</f>
        <v>1978.792</v>
      </c>
      <c r="M166" s="33">
        <f>Ocupacao_Calendario!I166*D166*31</f>
        <v>1903.648</v>
      </c>
      <c r="N166" s="33">
        <f>Ocupacao_Calendario!J166*D166*30</f>
        <v>1914.96</v>
      </c>
      <c r="O166" s="33">
        <f>Ocupacao_Calendario!K166*D166*31</f>
        <v>1778.408</v>
      </c>
      <c r="P166" s="33">
        <f>Ocupacao_Calendario!L166*D166*31</f>
        <v>2479.752</v>
      </c>
      <c r="Q166" s="33">
        <f>Ocupacao_Calendario!M166*D166*31</f>
        <v>1703.264</v>
      </c>
      <c r="R166" s="33">
        <f t="shared" si="2"/>
        <v>21858.824</v>
      </c>
      <c r="S166" s="33">
        <f>IFS(E166=2,vacation_home_main_costs!$M$2,E166=3,vacation_home_main_costs!$M$3,E166=4,vacation_home_main_costs!$M$4,E166=5,vacation_home_main_costs!$M$5,E166=6,vacation_home_main_costs!$M$6)</f>
        <v>40660</v>
      </c>
      <c r="T166" s="33">
        <f t="shared" si="17"/>
        <v>-18801.176</v>
      </c>
      <c r="U166" s="41" t="str">
        <f t="shared" si="4"/>
        <v>Prejuizo</v>
      </c>
    </row>
    <row r="167" ht="12.75" customHeight="1">
      <c r="A167" s="8">
        <v>2.100332E7</v>
      </c>
      <c r="B167" s="30" t="s">
        <v>211</v>
      </c>
      <c r="C167" s="11">
        <v>225.0</v>
      </c>
      <c r="D167" s="11">
        <f t="shared" si="1"/>
        <v>180</v>
      </c>
      <c r="E167" s="24">
        <v>6.0</v>
      </c>
      <c r="F167" s="33">
        <f>Ocupacao_Calendario!B167*D167*31</f>
        <v>3627</v>
      </c>
      <c r="G167" s="33">
        <f>Ocupacao_Calendario!C167*D167*28</f>
        <v>4939.2</v>
      </c>
      <c r="H167" s="33">
        <f>Ocupacao_Calendario!D167*D167*31</f>
        <v>3403.8</v>
      </c>
      <c r="I167" s="33">
        <f>Ocupacao_Calendario!E167*D167*30</f>
        <v>3888</v>
      </c>
      <c r="J167" s="33">
        <f>Ocupacao_Calendario!F167*D167*31</f>
        <v>3180.6</v>
      </c>
      <c r="K167" s="33">
        <f>Ocupacao_Calendario!G167*D167*30</f>
        <v>5184</v>
      </c>
      <c r="L167" s="33">
        <f>Ocupacao_Calendario!H167*D167*31</f>
        <v>4575.6</v>
      </c>
      <c r="M167" s="33">
        <f>Ocupacao_Calendario!I167*D167*31</f>
        <v>4743</v>
      </c>
      <c r="N167" s="33">
        <f>Ocupacao_Calendario!J167*D167*30</f>
        <v>5184</v>
      </c>
      <c r="O167" s="33">
        <f>Ocupacao_Calendario!K167*D167*31</f>
        <v>4408.2</v>
      </c>
      <c r="P167" s="33">
        <f>Ocupacao_Calendario!L167*D167*31</f>
        <v>4798.8</v>
      </c>
      <c r="Q167" s="33">
        <f>Ocupacao_Calendario!M167*D167*31</f>
        <v>3961.8</v>
      </c>
      <c r="R167" s="33">
        <f t="shared" si="2"/>
        <v>51894</v>
      </c>
      <c r="S167" s="33">
        <f>IFS(E167=2,vacation_home_main_costs!$M$2,E167=3,vacation_home_main_costs!$M$3,E167=4,vacation_home_main_costs!$M$4,E167=5,vacation_home_main_costs!$M$5,E167=6,vacation_home_main_costs!$M$6)</f>
        <v>51900</v>
      </c>
      <c r="T167" s="33">
        <f t="shared" si="17"/>
        <v>-6</v>
      </c>
      <c r="U167" s="41" t="str">
        <f t="shared" si="4"/>
        <v>Prejuizo</v>
      </c>
    </row>
    <row r="168" ht="12.75" customHeight="1">
      <c r="A168" s="8">
        <v>2.5180723E7</v>
      </c>
      <c r="B168" s="30" t="s">
        <v>212</v>
      </c>
      <c r="C168" s="11">
        <v>99.0</v>
      </c>
      <c r="D168" s="11">
        <f t="shared" si="1"/>
        <v>79.2</v>
      </c>
      <c r="E168" s="24">
        <v>4.0</v>
      </c>
      <c r="F168" s="33">
        <f>Ocupacao_Calendario!B168*D168*31</f>
        <v>1743.192</v>
      </c>
      <c r="G168" s="33">
        <f>Ocupacao_Calendario!C168*D168*28</f>
        <v>2040.192</v>
      </c>
      <c r="H168" s="33">
        <f>Ocupacao_Calendario!D168*D168*31</f>
        <v>1055.736</v>
      </c>
      <c r="I168" s="33">
        <f>Ocupacao_Calendario!E168*D168*30</f>
        <v>1805.76</v>
      </c>
      <c r="J168" s="33">
        <f>Ocupacao_Calendario!F168*D168*31</f>
        <v>1301.256</v>
      </c>
      <c r="K168" s="33">
        <f>Ocupacao_Calendario!G168*D168*30</f>
        <v>2114.64</v>
      </c>
      <c r="L168" s="33">
        <f>Ocupacao_Calendario!H168*D168*31</f>
        <v>1767.744</v>
      </c>
      <c r="M168" s="33">
        <f>Ocupacao_Calendario!I168*D168*31</f>
        <v>1865.952</v>
      </c>
      <c r="N168" s="33">
        <f>Ocupacao_Calendario!J168*D168*30</f>
        <v>2019.6</v>
      </c>
      <c r="O168" s="33">
        <f>Ocupacao_Calendario!K168*D168*31</f>
        <v>1964.16</v>
      </c>
      <c r="P168" s="33">
        <f>Ocupacao_Calendario!L168*D168*31</f>
        <v>2086.92</v>
      </c>
      <c r="Q168" s="33">
        <f>Ocupacao_Calendario!M168*D168*31</f>
        <v>2381.544</v>
      </c>
      <c r="R168" s="33">
        <f t="shared" si="2"/>
        <v>22146.696</v>
      </c>
      <c r="S168" s="33">
        <f>IFS(E168=2,vacation_home_main_costs!$M$2,E168=3,vacation_home_main_costs!$M$3,E168=4,vacation_home_main_costs!$M$4,E168=5,vacation_home_main_costs!$M$5,E168=6,vacation_home_main_costs!$M$6)</f>
        <v>40660</v>
      </c>
      <c r="T168" s="33">
        <f t="shared" si="17"/>
        <v>-18513.304</v>
      </c>
      <c r="U168" s="41" t="str">
        <f t="shared" si="4"/>
        <v>Prejuizo</v>
      </c>
    </row>
    <row r="169" ht="12.75" customHeight="1">
      <c r="A169" s="8">
        <v>2.2009529E7</v>
      </c>
      <c r="B169" s="30" t="s">
        <v>213</v>
      </c>
      <c r="C169" s="11">
        <v>116.0</v>
      </c>
      <c r="D169" s="11">
        <f t="shared" si="1"/>
        <v>92.8</v>
      </c>
      <c r="E169" s="24">
        <v>3.0</v>
      </c>
      <c r="F169" s="33">
        <f>Ocupacao_Calendario!B169*D169*31</f>
        <v>2272.672</v>
      </c>
      <c r="G169" s="33">
        <f>Ocupacao_Calendario!C169*D169*28</f>
        <v>2182.656</v>
      </c>
      <c r="H169" s="33">
        <f>Ocupacao_Calendario!D169*D169*31</f>
        <v>2215.136</v>
      </c>
      <c r="I169" s="33">
        <f>Ocupacao_Calendario!E169*D169*30</f>
        <v>1809.6</v>
      </c>
      <c r="J169" s="33">
        <f>Ocupacao_Calendario!F169*D169*31</f>
        <v>1956.224</v>
      </c>
      <c r="K169" s="33">
        <f>Ocupacao_Calendario!G169*D169*30</f>
        <v>2422.08</v>
      </c>
      <c r="L169" s="33">
        <f>Ocupacao_Calendario!H169*D169*31</f>
        <v>2790.496</v>
      </c>
      <c r="M169" s="33">
        <f>Ocupacao_Calendario!I169*D169*31</f>
        <v>2617.888</v>
      </c>
      <c r="N169" s="33">
        <f>Ocupacao_Calendario!J169*D169*30</f>
        <v>2394.24</v>
      </c>
      <c r="O169" s="33">
        <f>Ocupacao_Calendario!K169*D169*31</f>
        <v>2186.368</v>
      </c>
      <c r="P169" s="33">
        <f>Ocupacao_Calendario!L169*D169*31</f>
        <v>2502.816</v>
      </c>
      <c r="Q169" s="33">
        <f>Ocupacao_Calendario!M169*D169*31</f>
        <v>2301.44</v>
      </c>
      <c r="R169" s="33">
        <f t="shared" si="2"/>
        <v>27651.616</v>
      </c>
      <c r="S169" s="33">
        <f>IFS(E169=2,vacation_home_main_costs!$M$2,E169=3,vacation_home_main_costs!$M$3,E169=4,vacation_home_main_costs!$M$4,E169=5,vacation_home_main_costs!$M$5,E169=6,vacation_home_main_costs!$M$6)</f>
        <v>34800</v>
      </c>
      <c r="T169" s="33">
        <f t="shared" si="17"/>
        <v>-7148.384</v>
      </c>
      <c r="U169" s="41" t="str">
        <f t="shared" si="4"/>
        <v>Prejuizo</v>
      </c>
    </row>
    <row r="170" ht="12.75" customHeight="1">
      <c r="A170" s="8">
        <v>1.1284092E7</v>
      </c>
      <c r="B170" s="30" t="s">
        <v>214</v>
      </c>
      <c r="C170" s="11">
        <v>129.0</v>
      </c>
      <c r="D170" s="11">
        <f t="shared" si="1"/>
        <v>103.2</v>
      </c>
      <c r="E170" s="24">
        <v>4.0</v>
      </c>
      <c r="F170" s="33">
        <f>Ocupacao_Calendario!B170*D170*31</f>
        <v>2975.256</v>
      </c>
      <c r="G170" s="33">
        <f>Ocupacao_Calendario!C170*D170*28</f>
        <v>2282.784</v>
      </c>
      <c r="H170" s="33">
        <f>Ocupacao_Calendario!D170*D170*31</f>
        <v>2079.48</v>
      </c>
      <c r="I170" s="33">
        <f>Ocupacao_Calendario!E170*D170*30</f>
        <v>2352.96</v>
      </c>
      <c r="J170" s="33">
        <f>Ocupacao_Calendario!F170*D170*31</f>
        <v>2239.44</v>
      </c>
      <c r="K170" s="33">
        <f>Ocupacao_Calendario!G170*D170*30</f>
        <v>2631.6</v>
      </c>
      <c r="L170" s="33">
        <f>Ocupacao_Calendario!H170*D170*31</f>
        <v>2911.272</v>
      </c>
      <c r="M170" s="33">
        <f>Ocupacao_Calendario!I170*D170*31</f>
        <v>2975.256</v>
      </c>
      <c r="N170" s="33">
        <f>Ocupacao_Calendario!J170*D170*30</f>
        <v>2322</v>
      </c>
      <c r="O170" s="33">
        <f>Ocupacao_Calendario!K170*D170*31</f>
        <v>2303.424</v>
      </c>
      <c r="P170" s="33">
        <f>Ocupacao_Calendario!L170*D170*31</f>
        <v>3103.224</v>
      </c>
      <c r="Q170" s="33">
        <f>Ocupacao_Calendario!M170*D170*31</f>
        <v>2303.424</v>
      </c>
      <c r="R170" s="33">
        <f t="shared" si="2"/>
        <v>30480.12</v>
      </c>
      <c r="S170" s="33">
        <f>IFS(E170=2,vacation_home_main_costs!$M$2,E170=3,vacation_home_main_costs!$M$3,E170=4,vacation_home_main_costs!$M$4,E170=5,vacation_home_main_costs!$M$5,E170=6,vacation_home_main_costs!$M$6)</f>
        <v>40660</v>
      </c>
      <c r="T170" s="33">
        <f t="shared" si="17"/>
        <v>-10179.88</v>
      </c>
      <c r="U170" s="41" t="str">
        <f t="shared" si="4"/>
        <v>Prejuizo</v>
      </c>
    </row>
    <row r="171" ht="12.75" customHeight="1">
      <c r="A171" s="8">
        <v>5311851.0</v>
      </c>
      <c r="B171" s="30" t="s">
        <v>215</v>
      </c>
      <c r="C171" s="11">
        <v>92.0</v>
      </c>
      <c r="D171" s="11">
        <f t="shared" si="1"/>
        <v>73.6</v>
      </c>
      <c r="E171" s="24">
        <v>3.0</v>
      </c>
      <c r="F171" s="33">
        <f>Ocupacao_Calendario!B171*D171*31</f>
        <v>2076.256</v>
      </c>
      <c r="G171" s="33">
        <f>Ocupacao_Calendario!C171*D171*28</f>
        <v>1978.368</v>
      </c>
      <c r="H171" s="33">
        <f>Ocupacao_Calendario!D171*D171*31</f>
        <v>1893.728</v>
      </c>
      <c r="I171" s="33">
        <f>Ocupacao_Calendario!E171*D171*30</f>
        <v>1920.96</v>
      </c>
      <c r="J171" s="33">
        <f>Ocupacao_Calendario!F171*D171*31</f>
        <v>1072.352</v>
      </c>
      <c r="K171" s="33">
        <f>Ocupacao_Calendario!G171*D171*30</f>
        <v>1501.44</v>
      </c>
      <c r="L171" s="33">
        <f>Ocupacao_Calendario!H171*D171*31</f>
        <v>2053.44</v>
      </c>
      <c r="M171" s="33">
        <f>Ocupacao_Calendario!I171*D171*31</f>
        <v>2167.52</v>
      </c>
      <c r="N171" s="33">
        <f>Ocupacao_Calendario!J171*D171*30</f>
        <v>1920.96</v>
      </c>
      <c r="O171" s="33">
        <f>Ocupacao_Calendario!K171*D171*31</f>
        <v>2030.624</v>
      </c>
      <c r="P171" s="33">
        <f>Ocupacao_Calendario!L171*D171*31</f>
        <v>1916.544</v>
      </c>
      <c r="Q171" s="33">
        <f>Ocupacao_Calendario!M171*D171*31</f>
        <v>2190.336</v>
      </c>
      <c r="R171" s="33">
        <f t="shared" si="2"/>
        <v>22722.528</v>
      </c>
      <c r="S171" s="33">
        <f>IFS(E171=2,vacation_home_main_costs!$M$2,E171=3,vacation_home_main_costs!$M$3,E171=4,vacation_home_main_costs!$M$4,E171=5,vacation_home_main_costs!$M$5,E171=6,vacation_home_main_costs!$M$6)</f>
        <v>34800</v>
      </c>
      <c r="T171" s="33">
        <f t="shared" si="17"/>
        <v>-12077.472</v>
      </c>
      <c r="U171" s="41" t="str">
        <f t="shared" si="4"/>
        <v>Prejuizo</v>
      </c>
    </row>
    <row r="172" ht="12.75" customHeight="1">
      <c r="A172" s="8">
        <v>1.9283927E7</v>
      </c>
      <c r="B172" s="30" t="s">
        <v>216</v>
      </c>
      <c r="C172" s="11">
        <v>154.0</v>
      </c>
      <c r="D172" s="11">
        <f t="shared" si="1"/>
        <v>123.2</v>
      </c>
      <c r="E172" s="24">
        <v>6.0</v>
      </c>
      <c r="F172" s="33">
        <f>Ocupacao_Calendario!B172*D172*31</f>
        <v>3169.936</v>
      </c>
      <c r="G172" s="33">
        <f>Ocupacao_Calendario!C172*D172*28</f>
        <v>3070.144</v>
      </c>
      <c r="H172" s="33">
        <f>Ocupacao_Calendario!D172*D172*31</f>
        <v>1604.064</v>
      </c>
      <c r="I172" s="33">
        <f>Ocupacao_Calendario!E172*D172*30</f>
        <v>1811.04</v>
      </c>
      <c r="J172" s="33">
        <f>Ocupacao_Calendario!F172*D172*31</f>
        <v>1947.792</v>
      </c>
      <c r="K172" s="33">
        <f>Ocupacao_Calendario!G172*D172*30</f>
        <v>2845.92</v>
      </c>
      <c r="L172" s="33">
        <f>Ocupacao_Calendario!H172*D172*31</f>
        <v>2978.976</v>
      </c>
      <c r="M172" s="33">
        <f>Ocupacao_Calendario!I172*D172*31</f>
        <v>3781.008</v>
      </c>
      <c r="N172" s="33">
        <f>Ocupacao_Calendario!J172*D172*30</f>
        <v>3030.72</v>
      </c>
      <c r="O172" s="33">
        <f>Ocupacao_Calendario!K172*D172*31</f>
        <v>3208.128</v>
      </c>
      <c r="P172" s="33">
        <f>Ocupacao_Calendario!L172*D172*31</f>
        <v>3360.896</v>
      </c>
      <c r="Q172" s="33">
        <f>Ocupacao_Calendario!M172*D172*31</f>
        <v>2902.592</v>
      </c>
      <c r="R172" s="33">
        <f t="shared" si="2"/>
        <v>33711.216</v>
      </c>
      <c r="S172" s="33">
        <f>IFS(E172=2,vacation_home_main_costs!$M$2,E172=3,vacation_home_main_costs!$M$3,E172=4,vacation_home_main_costs!$M$4,E172=5,vacation_home_main_costs!$M$5,E172=6,vacation_home_main_costs!$M$6)</f>
        <v>51900</v>
      </c>
      <c r="T172" s="33">
        <f t="shared" si="17"/>
        <v>-18188.784</v>
      </c>
      <c r="U172" s="41" t="str">
        <f t="shared" si="4"/>
        <v>Prejuizo</v>
      </c>
    </row>
    <row r="173" ht="12.75" customHeight="1">
      <c r="A173" s="8">
        <v>2.9828917E7</v>
      </c>
      <c r="B173" s="30" t="s">
        <v>217</v>
      </c>
      <c r="C173" s="11">
        <v>152.0</v>
      </c>
      <c r="D173" s="11">
        <f t="shared" si="1"/>
        <v>121.6</v>
      </c>
      <c r="E173" s="24">
        <v>5.0</v>
      </c>
      <c r="F173" s="33">
        <f>Ocupacao_Calendario!B173*D173*31</f>
        <v>3581.12</v>
      </c>
      <c r="G173" s="33">
        <f>Ocupacao_Calendario!C173*D173*28</f>
        <v>2349.312</v>
      </c>
      <c r="H173" s="33">
        <f>Ocupacao_Calendario!D173*D173*31</f>
        <v>2676.416</v>
      </c>
      <c r="I173" s="33">
        <f>Ocupacao_Calendario!E173*D173*30</f>
        <v>1787.52</v>
      </c>
      <c r="J173" s="33">
        <f>Ocupacao_Calendario!F173*D173*31</f>
        <v>3166.464</v>
      </c>
      <c r="K173" s="33">
        <f>Ocupacao_Calendario!G173*D173*30</f>
        <v>2444.16</v>
      </c>
      <c r="L173" s="33">
        <f>Ocupacao_Calendario!H173*D173*31</f>
        <v>3430.336</v>
      </c>
      <c r="M173" s="33">
        <f>Ocupacao_Calendario!I173*D173*31</f>
        <v>3053.376</v>
      </c>
      <c r="N173" s="33">
        <f>Ocupacao_Calendario!J173*D173*30</f>
        <v>2699.52</v>
      </c>
      <c r="O173" s="33">
        <f>Ocupacao_Calendario!K173*D173*31</f>
        <v>3128.768</v>
      </c>
      <c r="P173" s="33">
        <f>Ocupacao_Calendario!L173*D173*31</f>
        <v>3279.552</v>
      </c>
      <c r="Q173" s="33">
        <f>Ocupacao_Calendario!M173*D173*31</f>
        <v>2676.416</v>
      </c>
      <c r="R173" s="33">
        <f t="shared" si="2"/>
        <v>34272.96</v>
      </c>
      <c r="S173" s="33">
        <f>IFS(E173=2,vacation_home_main_costs!$M$2,E173=3,vacation_home_main_costs!$M$3,E173=4,vacation_home_main_costs!$M$4,E173=5,vacation_home_main_costs!$M$5,E173=6,vacation_home_main_costs!$M$6)</f>
        <v>45400</v>
      </c>
      <c r="T173" s="33">
        <f t="shared" si="17"/>
        <v>-11127.04</v>
      </c>
      <c r="U173" s="41" t="str">
        <f t="shared" si="4"/>
        <v>Prejuizo</v>
      </c>
    </row>
    <row r="174" ht="12.75" customHeight="1">
      <c r="A174" s="8">
        <v>2.3562057E7</v>
      </c>
      <c r="B174" s="30" t="s">
        <v>218</v>
      </c>
      <c r="C174" s="11">
        <v>149.0</v>
      </c>
      <c r="D174" s="11">
        <f t="shared" si="1"/>
        <v>119.2</v>
      </c>
      <c r="E174" s="24">
        <v>4.0</v>
      </c>
      <c r="F174" s="33">
        <f>Ocupacao_Calendario!B174*D174*31</f>
        <v>3621.296</v>
      </c>
      <c r="G174" s="33">
        <f>Ocupacao_Calendario!C174*D174*28</f>
        <v>2269.568</v>
      </c>
      <c r="H174" s="33">
        <f>Ocupacao_Calendario!D174*D174*31</f>
        <v>2327.976</v>
      </c>
      <c r="I174" s="33">
        <f>Ocupacao_Calendario!E174*D174*30</f>
        <v>2753.52</v>
      </c>
      <c r="J174" s="33">
        <f>Ocupacao_Calendario!F174*D174*31</f>
        <v>1736.744</v>
      </c>
      <c r="K174" s="33">
        <f>Ocupacao_Calendario!G174*D174*30</f>
        <v>3576</v>
      </c>
      <c r="L174" s="33">
        <f>Ocupacao_Calendario!H174*D174*31</f>
        <v>2845.304</v>
      </c>
      <c r="M174" s="33">
        <f>Ocupacao_Calendario!I174*D174*31</f>
        <v>2586.64</v>
      </c>
      <c r="N174" s="33">
        <f>Ocupacao_Calendario!J174*D174*30</f>
        <v>2932.32</v>
      </c>
      <c r="O174" s="33">
        <f>Ocupacao_Calendario!K174*D174*31</f>
        <v>3362.632</v>
      </c>
      <c r="P174" s="33">
        <f>Ocupacao_Calendario!L174*D174*31</f>
        <v>3251.776</v>
      </c>
      <c r="Q174" s="33">
        <f>Ocupacao_Calendario!M174*D174*31</f>
        <v>3214.824</v>
      </c>
      <c r="R174" s="33">
        <f t="shared" si="2"/>
        <v>34478.6</v>
      </c>
      <c r="S174" s="33">
        <f>IFS(E174=2,vacation_home_main_costs!$M$2,E174=3,vacation_home_main_costs!$M$3,E174=4,vacation_home_main_costs!$M$4,E174=5,vacation_home_main_costs!$M$5,E174=6,vacation_home_main_costs!$M$6)</f>
        <v>40660</v>
      </c>
      <c r="T174" s="33">
        <f t="shared" si="17"/>
        <v>-6181.4</v>
      </c>
      <c r="U174" s="41" t="str">
        <f t="shared" si="4"/>
        <v>Prejuizo</v>
      </c>
    </row>
    <row r="175" ht="12.75" customHeight="1">
      <c r="A175" s="8">
        <v>768869.0</v>
      </c>
      <c r="B175" s="30" t="s">
        <v>219</v>
      </c>
      <c r="C175" s="11">
        <v>95.0</v>
      </c>
      <c r="D175" s="11">
        <f t="shared" si="1"/>
        <v>76</v>
      </c>
      <c r="E175" s="24">
        <v>3.0</v>
      </c>
      <c r="F175" s="33">
        <f>Ocupacao_Calendario!B175*D175*31</f>
        <v>2167.52</v>
      </c>
      <c r="G175" s="33">
        <f>Ocupacao_Calendario!C175*D175*28</f>
        <v>1915.2</v>
      </c>
      <c r="H175" s="33">
        <f>Ocupacao_Calendario!D175*D175*31</f>
        <v>2026.16</v>
      </c>
      <c r="I175" s="33">
        <f>Ocupacao_Calendario!E175*D175*30</f>
        <v>1368</v>
      </c>
      <c r="J175" s="33">
        <f>Ocupacao_Calendario!F175*D175*31</f>
        <v>1625.64</v>
      </c>
      <c r="K175" s="33">
        <f>Ocupacao_Calendario!G175*D175*30</f>
        <v>1801.2</v>
      </c>
      <c r="L175" s="33">
        <f>Ocupacao_Calendario!H175*D175*31</f>
        <v>1931.92</v>
      </c>
      <c r="M175" s="33">
        <f>Ocupacao_Calendario!I175*D175*31</f>
        <v>1767</v>
      </c>
      <c r="N175" s="33">
        <f>Ocupacao_Calendario!J175*D175*30</f>
        <v>1687.2</v>
      </c>
      <c r="O175" s="33">
        <f>Ocupacao_Calendario!K175*D175*31</f>
        <v>1931.92</v>
      </c>
      <c r="P175" s="33">
        <f>Ocupacao_Calendario!L175*D175*31</f>
        <v>1979.04</v>
      </c>
      <c r="Q175" s="33">
        <f>Ocupacao_Calendario!M175*D175*31</f>
        <v>1814.12</v>
      </c>
      <c r="R175" s="33">
        <f t="shared" si="2"/>
        <v>22014.92</v>
      </c>
      <c r="S175" s="33">
        <f>IFS(E175=2,vacation_home_main_costs!$M$2,E175=3,vacation_home_main_costs!$M$3,E175=4,vacation_home_main_costs!$M$4,E175=5,vacation_home_main_costs!$M$5,E175=6,vacation_home_main_costs!$M$6)</f>
        <v>34800</v>
      </c>
      <c r="T175" s="33">
        <f t="shared" si="17"/>
        <v>-12785.08</v>
      </c>
      <c r="U175" s="41" t="str">
        <f t="shared" si="4"/>
        <v>Prejuizo</v>
      </c>
    </row>
    <row r="176" ht="12.75" customHeight="1">
      <c r="A176" s="8">
        <v>1.1168851E7</v>
      </c>
      <c r="B176" s="30" t="s">
        <v>220</v>
      </c>
      <c r="C176" s="11">
        <v>79.0</v>
      </c>
      <c r="D176" s="11">
        <f t="shared" si="1"/>
        <v>63.2</v>
      </c>
      <c r="E176" s="24">
        <v>3.0</v>
      </c>
      <c r="F176" s="33">
        <f>Ocupacao_Calendario!B176*D176*31</f>
        <v>1626.136</v>
      </c>
      <c r="G176" s="33">
        <f>Ocupacao_Calendario!C176*D176*28</f>
        <v>1769.6</v>
      </c>
      <c r="H176" s="33">
        <f>Ocupacao_Calendario!D176*D176*31</f>
        <v>1626.136</v>
      </c>
      <c r="I176" s="33">
        <f>Ocupacao_Calendario!E176*D176*30</f>
        <v>1725.36</v>
      </c>
      <c r="J176" s="33">
        <f>Ocupacao_Calendario!F176*D176*31</f>
        <v>1077.56</v>
      </c>
      <c r="K176" s="33">
        <f>Ocupacao_Calendario!G176*D176*30</f>
        <v>1592.64</v>
      </c>
      <c r="L176" s="33">
        <f>Ocupacao_Calendario!H176*D176*31</f>
        <v>1449.808</v>
      </c>
      <c r="M176" s="33">
        <f>Ocupacao_Calendario!I176*D176*31</f>
        <v>1332.256</v>
      </c>
      <c r="N176" s="33">
        <f>Ocupacao_Calendario!J176*D176*30</f>
        <v>1839.12</v>
      </c>
      <c r="O176" s="33">
        <f>Ocupacao_Calendario!K176*D176*31</f>
        <v>1508.584</v>
      </c>
      <c r="P176" s="33">
        <f>Ocupacao_Calendario!L176*D176*31</f>
        <v>1586.952</v>
      </c>
      <c r="Q176" s="33">
        <f>Ocupacao_Calendario!M176*D176*31</f>
        <v>1802.464</v>
      </c>
      <c r="R176" s="33">
        <f t="shared" si="2"/>
        <v>18936.616</v>
      </c>
      <c r="S176" s="33">
        <f>IFS(E176=2,vacation_home_main_costs!$M$2,E176=3,vacation_home_main_costs!$M$3,E176=4,vacation_home_main_costs!$M$4,E176=5,vacation_home_main_costs!$M$5,E176=6,vacation_home_main_costs!$M$6)</f>
        <v>34800</v>
      </c>
      <c r="T176" s="33">
        <f t="shared" si="17"/>
        <v>-15863.384</v>
      </c>
      <c r="U176" s="41" t="str">
        <f t="shared" si="4"/>
        <v>Prejuizo</v>
      </c>
    </row>
    <row r="177" ht="12.75" customHeight="1">
      <c r="A177" s="8">
        <v>1.219526E7</v>
      </c>
      <c r="B177" s="30" t="s">
        <v>221</v>
      </c>
      <c r="C177" s="11">
        <v>97.0</v>
      </c>
      <c r="D177" s="11">
        <f t="shared" si="1"/>
        <v>77.6</v>
      </c>
      <c r="E177" s="24">
        <v>3.0</v>
      </c>
      <c r="F177" s="33">
        <f>Ocupacao_Calendario!B177*D177*31</f>
        <v>1539.584</v>
      </c>
      <c r="G177" s="33">
        <f>Ocupacao_Calendario!C177*D177*28</f>
        <v>2151.072</v>
      </c>
      <c r="H177" s="33">
        <f>Ocupacao_Calendario!D177*D177*31</f>
        <v>1202.8</v>
      </c>
      <c r="I177" s="33">
        <f>Ocupacao_Calendario!E177*D177*30</f>
        <v>1978.8</v>
      </c>
      <c r="J177" s="33">
        <f>Ocupacao_Calendario!F177*D177*31</f>
        <v>1371.192</v>
      </c>
      <c r="K177" s="33">
        <f>Ocupacao_Calendario!G177*D177*30</f>
        <v>1978.8</v>
      </c>
      <c r="L177" s="33">
        <f>Ocupacao_Calendario!H177*D177*31</f>
        <v>2140.984</v>
      </c>
      <c r="M177" s="33">
        <f>Ocupacao_Calendario!I177*D177*31</f>
        <v>2261.264</v>
      </c>
      <c r="N177" s="33">
        <f>Ocupacao_Calendario!J177*D177*30</f>
        <v>1722.72</v>
      </c>
      <c r="O177" s="33">
        <f>Ocupacao_Calendario!K177*D177*31</f>
        <v>1707.976</v>
      </c>
      <c r="P177" s="33">
        <f>Ocupacao_Calendario!L177*D177*31</f>
        <v>1707.976</v>
      </c>
      <c r="Q177" s="33">
        <f>Ocupacao_Calendario!M177*D177*31</f>
        <v>2165.04</v>
      </c>
      <c r="R177" s="33">
        <f t="shared" si="2"/>
        <v>21928.208</v>
      </c>
      <c r="S177" s="33">
        <f>IFS(E177=2,vacation_home_main_costs!$M$2,E177=3,vacation_home_main_costs!$M$3,E177=4,vacation_home_main_costs!$M$4,E177=5,vacation_home_main_costs!$M$5,E177=6,vacation_home_main_costs!$M$6)</f>
        <v>34800</v>
      </c>
      <c r="T177" s="33">
        <f t="shared" si="17"/>
        <v>-12871.792</v>
      </c>
      <c r="U177" s="41" t="str">
        <f t="shared" si="4"/>
        <v>Prejuizo</v>
      </c>
    </row>
    <row r="178" ht="12.75" customHeight="1">
      <c r="A178" s="8">
        <v>1.8140593E7</v>
      </c>
      <c r="B178" s="30" t="s">
        <v>222</v>
      </c>
      <c r="C178" s="11">
        <v>153.0</v>
      </c>
      <c r="D178" s="11">
        <f t="shared" si="1"/>
        <v>122.4</v>
      </c>
      <c r="E178" s="24">
        <v>4.0</v>
      </c>
      <c r="F178" s="33">
        <f>Ocupacao_Calendario!B178*D178*31</f>
        <v>3263.184</v>
      </c>
      <c r="G178" s="33">
        <f>Ocupacao_Calendario!C178*D178*28</f>
        <v>2330.496</v>
      </c>
      <c r="H178" s="33">
        <f>Ocupacao_Calendario!D178*D178*31</f>
        <v>2390.472</v>
      </c>
      <c r="I178" s="33">
        <f>Ocupacao_Calendario!E178*D178*30</f>
        <v>2129.76</v>
      </c>
      <c r="J178" s="33">
        <f>Ocupacao_Calendario!F178*D178*31</f>
        <v>2921.688</v>
      </c>
      <c r="K178" s="33">
        <f>Ocupacao_Calendario!G178*D178*30</f>
        <v>2570.4</v>
      </c>
      <c r="L178" s="33">
        <f>Ocupacao_Calendario!H178*D178*31</f>
        <v>3718.512</v>
      </c>
      <c r="M178" s="33">
        <f>Ocupacao_Calendario!I178*D178*31</f>
        <v>3225.24</v>
      </c>
      <c r="N178" s="33">
        <f>Ocupacao_Calendario!J178*D178*30</f>
        <v>2754</v>
      </c>
      <c r="O178" s="33">
        <f>Ocupacao_Calendario!K178*D178*31</f>
        <v>3377.016</v>
      </c>
      <c r="P178" s="33">
        <f>Ocupacao_Calendario!L178*D178*31</f>
        <v>3452.904</v>
      </c>
      <c r="Q178" s="33">
        <f>Ocupacao_Calendario!M178*D178*31</f>
        <v>2580.192</v>
      </c>
      <c r="R178" s="33">
        <f t="shared" si="2"/>
        <v>34713.864</v>
      </c>
      <c r="S178" s="33">
        <f>IFS(E178=2,vacation_home_main_costs!$M$2,E178=3,vacation_home_main_costs!$M$3,E178=4,vacation_home_main_costs!$M$4,E178=5,vacation_home_main_costs!$M$5,E178=6,vacation_home_main_costs!$M$6)</f>
        <v>40660</v>
      </c>
      <c r="T178" s="33">
        <f t="shared" si="17"/>
        <v>-5946.136</v>
      </c>
      <c r="U178" s="41" t="str">
        <f t="shared" si="4"/>
        <v>Prejuizo</v>
      </c>
    </row>
    <row r="179" ht="12.75" customHeight="1">
      <c r="A179" s="8">
        <v>1.297379E7</v>
      </c>
      <c r="B179" s="30" t="s">
        <v>223</v>
      </c>
      <c r="C179" s="11">
        <v>78.0</v>
      </c>
      <c r="D179" s="11">
        <f t="shared" si="1"/>
        <v>62.4</v>
      </c>
      <c r="E179" s="24">
        <v>3.0</v>
      </c>
      <c r="F179" s="33">
        <f>Ocupacao_Calendario!B179*D179*31</f>
        <v>1547.52</v>
      </c>
      <c r="G179" s="33">
        <f>Ocupacao_Calendario!C179*D179*28</f>
        <v>1292.928</v>
      </c>
      <c r="H179" s="33">
        <f>Ocupacao_Calendario!D179*D179*31</f>
        <v>1528.176</v>
      </c>
      <c r="I179" s="33">
        <f>Ocupacao_Calendario!E179*D179*30</f>
        <v>1235.52</v>
      </c>
      <c r="J179" s="33">
        <f>Ocupacao_Calendario!F179*D179*31</f>
        <v>1354.08</v>
      </c>
      <c r="K179" s="33">
        <f>Ocupacao_Calendario!G179*D179*30</f>
        <v>1404</v>
      </c>
      <c r="L179" s="33">
        <f>Ocupacao_Calendario!H179*D179*31</f>
        <v>1450.8</v>
      </c>
      <c r="M179" s="33">
        <f>Ocupacao_Calendario!I179*D179*31</f>
        <v>1857.024</v>
      </c>
      <c r="N179" s="33">
        <f>Ocupacao_Calendario!J179*D179*30</f>
        <v>1478.88</v>
      </c>
      <c r="O179" s="33">
        <f>Ocupacao_Calendario!K179*D179*31</f>
        <v>1857.024</v>
      </c>
      <c r="P179" s="33">
        <f>Ocupacao_Calendario!L179*D179*31</f>
        <v>1624.896</v>
      </c>
      <c r="Q179" s="33">
        <f>Ocupacao_Calendario!M179*D179*31</f>
        <v>1663.584</v>
      </c>
      <c r="R179" s="33">
        <f t="shared" si="2"/>
        <v>18294.432</v>
      </c>
      <c r="S179" s="33">
        <f>IFS(E179=2,vacation_home_main_costs!$M$2,E179=3,vacation_home_main_costs!$M$3,E179=4,vacation_home_main_costs!$M$4,E179=5,vacation_home_main_costs!$M$5,E179=6,vacation_home_main_costs!$M$6)</f>
        <v>34800</v>
      </c>
      <c r="T179" s="33">
        <f t="shared" si="17"/>
        <v>-16505.568</v>
      </c>
      <c r="U179" s="41" t="str">
        <f t="shared" si="4"/>
        <v>Prejuizo</v>
      </c>
    </row>
    <row r="180" ht="12.75" customHeight="1">
      <c r="A180" s="8">
        <v>1.6032827E7</v>
      </c>
      <c r="B180" s="30" t="s">
        <v>224</v>
      </c>
      <c r="C180" s="11">
        <v>89.0</v>
      </c>
      <c r="D180" s="11">
        <f t="shared" si="1"/>
        <v>71.2</v>
      </c>
      <c r="E180" s="24">
        <v>2.0</v>
      </c>
      <c r="F180" s="33">
        <f>Ocupacao_Calendario!B180*D180*31</f>
        <v>2118.912</v>
      </c>
      <c r="G180" s="33">
        <f>Ocupacao_Calendario!C180*D180*28</f>
        <v>1634.752</v>
      </c>
      <c r="H180" s="33">
        <f>Ocupacao_Calendario!D180*D180*31</f>
        <v>1765.76</v>
      </c>
      <c r="I180" s="33">
        <f>Ocupacao_Calendario!E180*D180*30</f>
        <v>1324.32</v>
      </c>
      <c r="J180" s="33">
        <f>Ocupacao_Calendario!F180*D180*31</f>
        <v>1699.544</v>
      </c>
      <c r="K180" s="33">
        <f>Ocupacao_Calendario!G180*D180*30</f>
        <v>1537.92</v>
      </c>
      <c r="L180" s="33">
        <f>Ocupacao_Calendario!H180*D180*31</f>
        <v>1655.4</v>
      </c>
      <c r="M180" s="33">
        <f>Ocupacao_Calendario!I180*D180*31</f>
        <v>2140.984</v>
      </c>
      <c r="N180" s="33">
        <f>Ocupacao_Calendario!J180*D180*30</f>
        <v>1730.16</v>
      </c>
      <c r="O180" s="33">
        <f>Ocupacao_Calendario!K180*D180*31</f>
        <v>2207.2</v>
      </c>
      <c r="P180" s="33">
        <f>Ocupacao_Calendario!L180*D180*31</f>
        <v>1942.336</v>
      </c>
      <c r="Q180" s="33">
        <f>Ocupacao_Calendario!M180*D180*31</f>
        <v>1986.48</v>
      </c>
      <c r="R180" s="33">
        <f t="shared" si="2"/>
        <v>21743.768</v>
      </c>
      <c r="S180" s="33">
        <f>IFS(E180=2,vacation_home_main_costs!$M$2,E180=3,vacation_home_main_costs!$M$3,E180=4,vacation_home_main_costs!$M$4,E180=5,vacation_home_main_costs!$M$5,E180=6,vacation_home_main_costs!$M$6)</f>
        <v>31100</v>
      </c>
      <c r="T180" s="33">
        <f t="shared" si="17"/>
        <v>-9356.232</v>
      </c>
      <c r="U180" s="41" t="str">
        <f t="shared" si="4"/>
        <v>Prejuizo</v>
      </c>
    </row>
    <row r="181" ht="12.75" customHeight="1">
      <c r="A181" s="8">
        <v>6673970.0</v>
      </c>
      <c r="B181" s="30" t="s">
        <v>225</v>
      </c>
      <c r="C181" s="11">
        <v>100.0</v>
      </c>
      <c r="D181" s="11">
        <f t="shared" si="1"/>
        <v>80</v>
      </c>
      <c r="E181" s="24">
        <v>3.0</v>
      </c>
      <c r="F181" s="33">
        <f>Ocupacao_Calendario!B181*D181*31</f>
        <v>1636.8</v>
      </c>
      <c r="G181" s="33">
        <f>Ocupacao_Calendario!C181*D181*28</f>
        <v>1747.2</v>
      </c>
      <c r="H181" s="33">
        <f>Ocupacao_Calendario!D181*D181*31</f>
        <v>1711.2</v>
      </c>
      <c r="I181" s="33">
        <f>Ocupacao_Calendario!E181*D181*30</f>
        <v>1200</v>
      </c>
      <c r="J181" s="33">
        <f>Ocupacao_Calendario!F181*D181*31</f>
        <v>2008.8</v>
      </c>
      <c r="K181" s="33">
        <f>Ocupacao_Calendario!G181*D181*30</f>
        <v>1992</v>
      </c>
      <c r="L181" s="33">
        <f>Ocupacao_Calendario!H181*D181*31</f>
        <v>2480</v>
      </c>
      <c r="M181" s="33">
        <f>Ocupacao_Calendario!I181*D181*31</f>
        <v>1686.4</v>
      </c>
      <c r="N181" s="33">
        <f>Ocupacao_Calendario!J181*D181*30</f>
        <v>1752</v>
      </c>
      <c r="O181" s="33">
        <f>Ocupacao_Calendario!K181*D181*31</f>
        <v>2108</v>
      </c>
      <c r="P181" s="33">
        <f>Ocupacao_Calendario!L181*D181*31</f>
        <v>2157.6</v>
      </c>
      <c r="Q181" s="33">
        <f>Ocupacao_Calendario!M181*D181*31</f>
        <v>2380.8</v>
      </c>
      <c r="R181" s="33">
        <f t="shared" si="2"/>
        <v>22860.8</v>
      </c>
      <c r="S181" s="33">
        <f>IFS(E181=2,vacation_home_main_costs!$M$2,E181=3,vacation_home_main_costs!$M$3,E181=4,vacation_home_main_costs!$M$4,E181=5,vacation_home_main_costs!$M$5,E181=6,vacation_home_main_costs!$M$6)</f>
        <v>34800</v>
      </c>
      <c r="T181" s="33">
        <f t="shared" si="17"/>
        <v>-11939.2</v>
      </c>
      <c r="U181" s="41" t="str">
        <f t="shared" si="4"/>
        <v>Prejuizo</v>
      </c>
    </row>
    <row r="182" ht="12.75" customHeight="1">
      <c r="A182" s="8">
        <v>2.0412348E7</v>
      </c>
      <c r="B182" s="30" t="s">
        <v>226</v>
      </c>
      <c r="C182" s="11">
        <v>149.0</v>
      </c>
      <c r="D182" s="11">
        <f t="shared" si="1"/>
        <v>119.2</v>
      </c>
      <c r="E182" s="24">
        <v>4.0</v>
      </c>
      <c r="F182" s="33">
        <f>Ocupacao_Calendario!B182*D182*31</f>
        <v>3067.016</v>
      </c>
      <c r="G182" s="33">
        <f>Ocupacao_Calendario!C182*D182*28</f>
        <v>2236.192</v>
      </c>
      <c r="H182" s="33">
        <f>Ocupacao_Calendario!D182*D182*31</f>
        <v>2549.688</v>
      </c>
      <c r="I182" s="33">
        <f>Ocupacao_Calendario!E182*D182*30</f>
        <v>2646.24</v>
      </c>
      <c r="J182" s="33">
        <f>Ocupacao_Calendario!F182*D182*31</f>
        <v>1847.6</v>
      </c>
      <c r="K182" s="33">
        <f>Ocupacao_Calendario!G182*D182*30</f>
        <v>2574.72</v>
      </c>
      <c r="L182" s="33">
        <f>Ocupacao_Calendario!H182*D182*31</f>
        <v>2660.544</v>
      </c>
      <c r="M182" s="33">
        <f>Ocupacao_Calendario!I182*D182*31</f>
        <v>3584.344</v>
      </c>
      <c r="N182" s="33">
        <f>Ocupacao_Calendario!J182*D182*30</f>
        <v>3218.4</v>
      </c>
      <c r="O182" s="33">
        <f>Ocupacao_Calendario!K182*D182*31</f>
        <v>2771.4</v>
      </c>
      <c r="P182" s="33">
        <f>Ocupacao_Calendario!L182*D182*31</f>
        <v>3510.44</v>
      </c>
      <c r="Q182" s="33">
        <f>Ocupacao_Calendario!M182*D182*31</f>
        <v>3658.248</v>
      </c>
      <c r="R182" s="33">
        <f t="shared" si="2"/>
        <v>34324.832</v>
      </c>
      <c r="S182" s="33">
        <f>IFS(E182=2,vacation_home_main_costs!$M$2,E182=3,vacation_home_main_costs!$M$3,E182=4,vacation_home_main_costs!$M$4,E182=5,vacation_home_main_costs!$M$5,E182=6,vacation_home_main_costs!$M$6)</f>
        <v>40660</v>
      </c>
      <c r="T182" s="33">
        <f t="shared" si="17"/>
        <v>-6335.168</v>
      </c>
      <c r="U182" s="41" t="str">
        <f t="shared" si="4"/>
        <v>Prejuizo</v>
      </c>
    </row>
    <row r="183" ht="12.75" customHeight="1">
      <c r="A183" s="8">
        <v>1.3513371E7</v>
      </c>
      <c r="B183" s="30" t="s">
        <v>227</v>
      </c>
      <c r="C183" s="11">
        <v>199.0</v>
      </c>
      <c r="D183" s="11">
        <f t="shared" si="1"/>
        <v>159.2</v>
      </c>
      <c r="E183" s="24">
        <v>5.0</v>
      </c>
      <c r="F183" s="33">
        <f>Ocupacao_Calendario!B183*D183*31</f>
        <v>3503.992</v>
      </c>
      <c r="G183" s="33">
        <f>Ocupacao_Calendario!C183*D183*28</f>
        <v>3833.536</v>
      </c>
      <c r="H183" s="33">
        <f>Ocupacao_Calendario!D183*D183*31</f>
        <v>3257.232</v>
      </c>
      <c r="I183" s="33">
        <f>Ocupacao_Calendario!E183*D183*30</f>
        <v>4059.6</v>
      </c>
      <c r="J183" s="33">
        <f>Ocupacao_Calendario!F183*D183*31</f>
        <v>3405.288</v>
      </c>
      <c r="K183" s="33">
        <f>Ocupacao_Calendario!G183*D183*30</f>
        <v>4584.96</v>
      </c>
      <c r="L183" s="33">
        <f>Ocupacao_Calendario!H183*D183*31</f>
        <v>4589.736</v>
      </c>
      <c r="M183" s="33">
        <f>Ocupacao_Calendario!I183*D183*31</f>
        <v>4046.864</v>
      </c>
      <c r="N183" s="33">
        <f>Ocupacao_Calendario!J183*D183*30</f>
        <v>3773.04</v>
      </c>
      <c r="O183" s="33">
        <f>Ocupacao_Calendario!K183*D183*31</f>
        <v>4046.864</v>
      </c>
      <c r="P183" s="33">
        <f>Ocupacao_Calendario!L183*D183*31</f>
        <v>4885.848</v>
      </c>
      <c r="Q183" s="33">
        <f>Ocupacao_Calendario!M183*D183*31</f>
        <v>4639.088</v>
      </c>
      <c r="R183" s="33">
        <f t="shared" si="2"/>
        <v>48626.048</v>
      </c>
      <c r="S183" s="33">
        <f>IFS(E183=2,vacation_home_main_costs!$M$2,E183=3,vacation_home_main_costs!$M$3,E183=4,vacation_home_main_costs!$M$4,E183=5,vacation_home_main_costs!$M$5,E183=6,vacation_home_main_costs!$M$6)</f>
        <v>45400</v>
      </c>
      <c r="T183" s="33">
        <f t="shared" si="17"/>
        <v>3226.048</v>
      </c>
      <c r="U183" s="41" t="str">
        <f t="shared" si="4"/>
        <v>Lucro</v>
      </c>
    </row>
    <row r="184" ht="12.75" customHeight="1">
      <c r="A184" s="8">
        <v>2.1500202E7</v>
      </c>
      <c r="B184" s="30" t="s">
        <v>228</v>
      </c>
      <c r="C184" s="11">
        <v>250.0</v>
      </c>
      <c r="D184" s="11">
        <f t="shared" si="1"/>
        <v>200</v>
      </c>
      <c r="E184" s="24">
        <v>5.0</v>
      </c>
      <c r="F184" s="33">
        <f>Ocupacao_Calendario!B184*D184*31</f>
        <v>5394</v>
      </c>
      <c r="G184" s="33">
        <f>Ocupacao_Calendario!C184*D184*28</f>
        <v>4928</v>
      </c>
      <c r="H184" s="33">
        <f>Ocupacao_Calendario!D184*D184*31</f>
        <v>3906</v>
      </c>
      <c r="I184" s="33">
        <f>Ocupacao_Calendario!E184*D184*30</f>
        <v>4080</v>
      </c>
      <c r="J184" s="33">
        <f>Ocupacao_Calendario!F184*D184*31</f>
        <v>4340</v>
      </c>
      <c r="K184" s="33">
        <f>Ocupacao_Calendario!G184*D184*30</f>
        <v>4080</v>
      </c>
      <c r="L184" s="33">
        <f>Ocupacao_Calendario!H184*D184*31</f>
        <v>5332</v>
      </c>
      <c r="M184" s="33">
        <f>Ocupacao_Calendario!I184*D184*31</f>
        <v>4278</v>
      </c>
      <c r="N184" s="33">
        <f>Ocupacao_Calendario!J184*D184*30</f>
        <v>5220</v>
      </c>
      <c r="O184" s="33">
        <f>Ocupacao_Calendario!K184*D184*31</f>
        <v>4402</v>
      </c>
      <c r="P184" s="33">
        <f>Ocupacao_Calendario!L184*D184*31</f>
        <v>4712</v>
      </c>
      <c r="Q184" s="33">
        <f>Ocupacao_Calendario!M184*D184*31</f>
        <v>4898</v>
      </c>
      <c r="R184" s="33">
        <f t="shared" si="2"/>
        <v>55570</v>
      </c>
      <c r="S184" s="33">
        <f>IFS(E184=2,vacation_home_main_costs!$M$2,E184=3,vacation_home_main_costs!$M$3,E184=4,vacation_home_main_costs!$M$4,E184=5,vacation_home_main_costs!$M$5,E184=6,vacation_home_main_costs!$M$6)</f>
        <v>45400</v>
      </c>
      <c r="T184" s="33">
        <f t="shared" si="17"/>
        <v>10170</v>
      </c>
      <c r="U184" s="41" t="str">
        <f t="shared" si="4"/>
        <v>Lucro</v>
      </c>
    </row>
    <row r="185" ht="12.75" customHeight="1">
      <c r="A185" s="8">
        <v>1.0500134E7</v>
      </c>
      <c r="B185" s="30" t="s">
        <v>229</v>
      </c>
      <c r="C185" s="11">
        <v>70.0</v>
      </c>
      <c r="D185" s="11">
        <f t="shared" si="1"/>
        <v>56</v>
      </c>
      <c r="E185" s="24">
        <v>3.0</v>
      </c>
      <c r="F185" s="33">
        <f>Ocupacao_Calendario!B185*D185*31</f>
        <v>1545.04</v>
      </c>
      <c r="G185" s="33">
        <f>Ocupacao_Calendario!C185*D185*28</f>
        <v>1050.56</v>
      </c>
      <c r="H185" s="33">
        <f>Ocupacao_Calendario!D185*D185*31</f>
        <v>1145.76</v>
      </c>
      <c r="I185" s="33">
        <f>Ocupacao_Calendario!E185*D185*30</f>
        <v>1276.8</v>
      </c>
      <c r="J185" s="33">
        <f>Ocupacao_Calendario!F185*D185*31</f>
        <v>902.72</v>
      </c>
      <c r="K185" s="33">
        <f>Ocupacao_Calendario!G185*D185*30</f>
        <v>1360.8</v>
      </c>
      <c r="L185" s="33">
        <f>Ocupacao_Calendario!H185*D185*31</f>
        <v>1215.2</v>
      </c>
      <c r="M185" s="33">
        <f>Ocupacao_Calendario!I185*D185*31</f>
        <v>1319.36</v>
      </c>
      <c r="N185" s="33">
        <f>Ocupacao_Calendario!J185*D185*30</f>
        <v>1461.6</v>
      </c>
      <c r="O185" s="33">
        <f>Ocupacao_Calendario!K185*D185*31</f>
        <v>1302</v>
      </c>
      <c r="P185" s="33">
        <f>Ocupacao_Calendario!L185*D185*31</f>
        <v>1545.04</v>
      </c>
      <c r="Q185" s="33">
        <f>Ocupacao_Calendario!M185*D185*31</f>
        <v>1440.88</v>
      </c>
      <c r="R185" s="33">
        <f t="shared" si="2"/>
        <v>15565.76</v>
      </c>
      <c r="S185" s="33">
        <f>IFS(E185=2,vacation_home_main_costs!$M$2,E185=3,vacation_home_main_costs!$M$3,E185=4,vacation_home_main_costs!$M$4,E185=5,vacation_home_main_costs!$M$5,E185=6,vacation_home_main_costs!$M$6)</f>
        <v>34800</v>
      </c>
      <c r="T185" s="33">
        <f t="shared" si="17"/>
        <v>-19234.24</v>
      </c>
      <c r="U185" s="41" t="str">
        <f t="shared" si="4"/>
        <v>Prejuizo</v>
      </c>
    </row>
    <row r="186" ht="12.75" customHeight="1">
      <c r="A186" s="8">
        <v>1.7318001E7</v>
      </c>
      <c r="B186" s="30" t="s">
        <v>230</v>
      </c>
      <c r="C186" s="11">
        <v>83.0</v>
      </c>
      <c r="D186" s="11">
        <f t="shared" si="1"/>
        <v>66.4</v>
      </c>
      <c r="E186" s="24">
        <v>4.0</v>
      </c>
      <c r="F186" s="33">
        <f>Ocupacao_Calendario!B186*D186*31</f>
        <v>1420.296</v>
      </c>
      <c r="G186" s="33">
        <f>Ocupacao_Calendario!C186*D186*28</f>
        <v>1264.256</v>
      </c>
      <c r="H186" s="33">
        <f>Ocupacao_Calendario!D186*D186*31</f>
        <v>1729.056</v>
      </c>
      <c r="I186" s="33">
        <f>Ocupacao_Calendario!E186*D186*30</f>
        <v>1394.4</v>
      </c>
      <c r="J186" s="33">
        <f>Ocupacao_Calendario!F186*D186*31</f>
        <v>1646.72</v>
      </c>
      <c r="K186" s="33">
        <f>Ocupacao_Calendario!G186*D186*30</f>
        <v>1673.28</v>
      </c>
      <c r="L186" s="33">
        <f>Ocupacao_Calendario!H186*D186*31</f>
        <v>1687.888</v>
      </c>
      <c r="M186" s="33">
        <f>Ocupacao_Calendario!I186*D186*31</f>
        <v>1811.392</v>
      </c>
      <c r="N186" s="33">
        <f>Ocupacao_Calendario!J186*D186*30</f>
        <v>1852.56</v>
      </c>
      <c r="O186" s="33">
        <f>Ocupacao_Calendario!K186*D186*31</f>
        <v>1687.888</v>
      </c>
      <c r="P186" s="33">
        <f>Ocupacao_Calendario!L186*D186*31</f>
        <v>1790.808</v>
      </c>
      <c r="Q186" s="33">
        <f>Ocupacao_Calendario!M186*D186*31</f>
        <v>1502.632</v>
      </c>
      <c r="R186" s="33">
        <f t="shared" si="2"/>
        <v>19461.176</v>
      </c>
      <c r="S186" s="33">
        <f>IFS(E186=2,vacation_home_main_costs!$M$2,E186=3,vacation_home_main_costs!$M$3,E186=4,vacation_home_main_costs!$M$4,E186=5,vacation_home_main_costs!$M$5,E186=6,vacation_home_main_costs!$M$6)</f>
        <v>40660</v>
      </c>
      <c r="T186" s="33">
        <f t="shared" si="17"/>
        <v>-21198.824</v>
      </c>
      <c r="U186" s="41" t="str">
        <f t="shared" si="4"/>
        <v>Prejuizo</v>
      </c>
    </row>
    <row r="187" ht="12.75" customHeight="1">
      <c r="A187" s="8">
        <v>7817121.0</v>
      </c>
      <c r="B187" s="30" t="s">
        <v>231</v>
      </c>
      <c r="C187" s="11">
        <v>89.0</v>
      </c>
      <c r="D187" s="11">
        <f t="shared" si="1"/>
        <v>71.2</v>
      </c>
      <c r="E187" s="24">
        <v>2.0</v>
      </c>
      <c r="F187" s="33">
        <f>Ocupacao_Calendario!B187*D187*31</f>
        <v>1545.04</v>
      </c>
      <c r="G187" s="33">
        <f>Ocupacao_Calendario!C187*D187*28</f>
        <v>1415.456</v>
      </c>
      <c r="H187" s="33">
        <f>Ocupacao_Calendario!D187*D187*31</f>
        <v>1147.744</v>
      </c>
      <c r="I187" s="33">
        <f>Ocupacao_Calendario!E187*D187*30</f>
        <v>1794.24</v>
      </c>
      <c r="J187" s="33">
        <f>Ocupacao_Calendario!F187*D187*31</f>
        <v>1346.392</v>
      </c>
      <c r="K187" s="33">
        <f>Ocupacao_Calendario!G187*D187*30</f>
        <v>2029.2</v>
      </c>
      <c r="L187" s="33">
        <f>Ocupacao_Calendario!H187*D187*31</f>
        <v>1633.328</v>
      </c>
      <c r="M187" s="33">
        <f>Ocupacao_Calendario!I187*D187*31</f>
        <v>2074.768</v>
      </c>
      <c r="N187" s="33">
        <f>Ocupacao_Calendario!J187*D187*30</f>
        <v>1965.12</v>
      </c>
      <c r="O187" s="33">
        <f>Ocupacao_Calendario!K187*D187*31</f>
        <v>2207.2</v>
      </c>
      <c r="P187" s="33">
        <f>Ocupacao_Calendario!L187*D187*31</f>
        <v>1964.408</v>
      </c>
      <c r="Q187" s="33">
        <f>Ocupacao_Calendario!M187*D187*31</f>
        <v>2096.84</v>
      </c>
      <c r="R187" s="33">
        <f t="shared" si="2"/>
        <v>21219.736</v>
      </c>
      <c r="S187" s="33">
        <f>IFS(E187=2,vacation_home_main_costs!$M$2,E187=3,vacation_home_main_costs!$M$3,E187=4,vacation_home_main_costs!$M$4,E187=5,vacation_home_main_costs!$M$5,E187=6,vacation_home_main_costs!$M$6)</f>
        <v>31100</v>
      </c>
      <c r="T187" s="33">
        <f t="shared" si="17"/>
        <v>-9880.264</v>
      </c>
      <c r="U187" s="41" t="str">
        <f t="shared" si="4"/>
        <v>Prejuizo</v>
      </c>
    </row>
    <row r="188" ht="12.75" customHeight="1">
      <c r="A188" s="8">
        <v>2.7527822E7</v>
      </c>
      <c r="B188" s="30" t="s">
        <v>232</v>
      </c>
      <c r="C188" s="11">
        <v>149.0</v>
      </c>
      <c r="D188" s="11">
        <f t="shared" si="1"/>
        <v>119.2</v>
      </c>
      <c r="E188" s="24">
        <v>4.0</v>
      </c>
      <c r="F188" s="33">
        <f>Ocupacao_Calendario!B188*D188*31</f>
        <v>2327.976</v>
      </c>
      <c r="G188" s="33">
        <f>Ocupacao_Calendario!C188*D188*28</f>
        <v>2469.824</v>
      </c>
      <c r="H188" s="33">
        <f>Ocupacao_Calendario!D188*D188*31</f>
        <v>1810.648</v>
      </c>
      <c r="I188" s="33">
        <f>Ocupacao_Calendario!E188*D188*30</f>
        <v>1895.28</v>
      </c>
      <c r="J188" s="33">
        <f>Ocupacao_Calendario!F188*D188*31</f>
        <v>1810.648</v>
      </c>
      <c r="K188" s="33">
        <f>Ocupacao_Calendario!G188*D188*30</f>
        <v>3075.36</v>
      </c>
      <c r="L188" s="33">
        <f>Ocupacao_Calendario!H188*D188*31</f>
        <v>3103.968</v>
      </c>
      <c r="M188" s="33">
        <f>Ocupacao_Calendario!I188*D188*31</f>
        <v>2697.496</v>
      </c>
      <c r="N188" s="33">
        <f>Ocupacao_Calendario!J188*D188*30</f>
        <v>2860.8</v>
      </c>
      <c r="O188" s="33">
        <f>Ocupacao_Calendario!K188*D188*31</f>
        <v>2956.16</v>
      </c>
      <c r="P188" s="33">
        <f>Ocupacao_Calendario!L188*D188*31</f>
        <v>3473.488</v>
      </c>
      <c r="Q188" s="33">
        <f>Ocupacao_Calendario!M188*D188*31</f>
        <v>3695.2</v>
      </c>
      <c r="R188" s="33">
        <f t="shared" si="2"/>
        <v>32176.848</v>
      </c>
      <c r="S188" s="33">
        <f>IFS(E188=2,vacation_home_main_costs!$M$2,E188=3,vacation_home_main_costs!$M$3,E188=4,vacation_home_main_costs!$M$4,E188=5,vacation_home_main_costs!$M$5,E188=6,vacation_home_main_costs!$M$6)</f>
        <v>40660</v>
      </c>
      <c r="T188" s="33">
        <f t="shared" si="17"/>
        <v>-8483.152</v>
      </c>
      <c r="U188" s="41" t="str">
        <f t="shared" si="4"/>
        <v>Prejuizo</v>
      </c>
    </row>
    <row r="189" ht="12.75" customHeight="1">
      <c r="A189" s="8">
        <v>2.1800983E7</v>
      </c>
      <c r="B189" s="30" t="s">
        <v>233</v>
      </c>
      <c r="C189" s="11">
        <v>90.0</v>
      </c>
      <c r="D189" s="11">
        <f t="shared" si="1"/>
        <v>72</v>
      </c>
      <c r="E189" s="24">
        <v>5.0</v>
      </c>
      <c r="F189" s="33">
        <f>Ocupacao_Calendario!B189*D189*31</f>
        <v>1785.6</v>
      </c>
      <c r="G189" s="33">
        <f>Ocupacao_Calendario!C189*D189*28</f>
        <v>1955.52</v>
      </c>
      <c r="H189" s="33">
        <f>Ocupacao_Calendario!D189*D189*31</f>
        <v>1696.32</v>
      </c>
      <c r="I189" s="33">
        <f>Ocupacao_Calendario!E189*D189*30</f>
        <v>1512</v>
      </c>
      <c r="J189" s="33">
        <f>Ocupacao_Calendario!F189*D189*31</f>
        <v>1205.28</v>
      </c>
      <c r="K189" s="33">
        <f>Ocupacao_Calendario!G189*D189*30</f>
        <v>1900.8</v>
      </c>
      <c r="L189" s="33">
        <f>Ocupacao_Calendario!H189*D189*31</f>
        <v>1941.84</v>
      </c>
      <c r="M189" s="33">
        <f>Ocupacao_Calendario!I189*D189*31</f>
        <v>1919.52</v>
      </c>
      <c r="N189" s="33">
        <f>Ocupacao_Calendario!J189*D189*30</f>
        <v>1879.2</v>
      </c>
      <c r="O189" s="33">
        <f>Ocupacao_Calendario!K189*D189*31</f>
        <v>1607.04</v>
      </c>
      <c r="P189" s="33">
        <f>Ocupacao_Calendario!L189*D189*31</f>
        <v>2098.08</v>
      </c>
      <c r="Q189" s="33">
        <f>Ocupacao_Calendario!M189*D189*31</f>
        <v>2075.76</v>
      </c>
      <c r="R189" s="33">
        <f t="shared" si="2"/>
        <v>21576.96</v>
      </c>
      <c r="S189" s="33">
        <f>IFS(E189=2,vacation_home_main_costs!$M$2,E189=3,vacation_home_main_costs!$M$3,E189=4,vacation_home_main_costs!$M$4,E189=5,vacation_home_main_costs!$M$5,E189=6,vacation_home_main_costs!$M$6)</f>
        <v>45400</v>
      </c>
      <c r="T189" s="33">
        <f t="shared" si="17"/>
        <v>-23823.04</v>
      </c>
      <c r="U189" s="41" t="str">
        <f t="shared" si="4"/>
        <v>Prejuizo</v>
      </c>
    </row>
    <row r="190" ht="12.75" customHeight="1">
      <c r="A190" s="8">
        <v>2.6957501E7</v>
      </c>
      <c r="B190" s="30" t="s">
        <v>234</v>
      </c>
      <c r="C190" s="11">
        <v>100.0</v>
      </c>
      <c r="D190" s="11">
        <f t="shared" si="1"/>
        <v>80</v>
      </c>
      <c r="E190" s="24">
        <v>3.0</v>
      </c>
      <c r="F190" s="33">
        <f>Ocupacao_Calendario!B190*D190*31</f>
        <v>1860</v>
      </c>
      <c r="G190" s="33">
        <f>Ocupacao_Calendario!C190*D190*28</f>
        <v>1590.4</v>
      </c>
      <c r="H190" s="33">
        <f>Ocupacao_Calendario!D190*D190*31</f>
        <v>1388.8</v>
      </c>
      <c r="I190" s="33">
        <f>Ocupacao_Calendario!E190*D190*30</f>
        <v>2064</v>
      </c>
      <c r="J190" s="33">
        <f>Ocupacao_Calendario!F190*D190*31</f>
        <v>1760.8</v>
      </c>
      <c r="K190" s="33">
        <f>Ocupacao_Calendario!G190*D190*30</f>
        <v>2352</v>
      </c>
      <c r="L190" s="33">
        <f>Ocupacao_Calendario!H190*D190*31</f>
        <v>1835.2</v>
      </c>
      <c r="M190" s="33">
        <f>Ocupacao_Calendario!I190*D190*31</f>
        <v>1909.6</v>
      </c>
      <c r="N190" s="33">
        <f>Ocupacao_Calendario!J190*D190*30</f>
        <v>2376</v>
      </c>
      <c r="O190" s="33">
        <f>Ocupacao_Calendario!K190*D190*31</f>
        <v>1860</v>
      </c>
      <c r="P190" s="33">
        <f>Ocupacao_Calendario!L190*D190*31</f>
        <v>2480</v>
      </c>
      <c r="Q190" s="33">
        <f>Ocupacao_Calendario!M190*D190*31</f>
        <v>2083.2</v>
      </c>
      <c r="R190" s="33">
        <f t="shared" si="2"/>
        <v>23560</v>
      </c>
      <c r="S190" s="33">
        <f>IFS(E190=2,vacation_home_main_costs!$M$2,E190=3,vacation_home_main_costs!$M$3,E190=4,vacation_home_main_costs!$M$4,E190=5,vacation_home_main_costs!$M$5,E190=6,vacation_home_main_costs!$M$6)</f>
        <v>34800</v>
      </c>
      <c r="T190" s="33">
        <f t="shared" si="17"/>
        <v>-11240</v>
      </c>
      <c r="U190" s="41" t="str">
        <f t="shared" si="4"/>
        <v>Prejuizo</v>
      </c>
    </row>
    <row r="191" ht="12.75" customHeight="1">
      <c r="A191" s="8">
        <v>2.3340822E7</v>
      </c>
      <c r="B191" s="30" t="s">
        <v>235</v>
      </c>
      <c r="C191" s="11">
        <v>169.0</v>
      </c>
      <c r="D191" s="11">
        <f t="shared" si="1"/>
        <v>135.2</v>
      </c>
      <c r="E191" s="24">
        <v>4.0</v>
      </c>
      <c r="F191" s="33">
        <f>Ocupacao_Calendario!B191*D191*31</f>
        <v>3730.168</v>
      </c>
      <c r="G191" s="33">
        <f>Ocupacao_Calendario!C191*D191*28</f>
        <v>3255.616</v>
      </c>
      <c r="H191" s="33">
        <f>Ocupacao_Calendario!D191*D191*31</f>
        <v>2766.192</v>
      </c>
      <c r="I191" s="33">
        <f>Ocupacao_Calendario!E191*D191*30</f>
        <v>2879.76</v>
      </c>
      <c r="J191" s="33">
        <f>Ocupacao_Calendario!F191*D191*31</f>
        <v>2766.192</v>
      </c>
      <c r="K191" s="33">
        <f>Ocupacao_Calendario!G191*D191*30</f>
        <v>3285.36</v>
      </c>
      <c r="L191" s="33">
        <f>Ocupacao_Calendario!H191*D191*31</f>
        <v>3185.312</v>
      </c>
      <c r="M191" s="33">
        <f>Ocupacao_Calendario!I191*D191*31</f>
        <v>3227.224</v>
      </c>
      <c r="N191" s="33">
        <f>Ocupacao_Calendario!J191*D191*30</f>
        <v>3325.92</v>
      </c>
      <c r="O191" s="33">
        <f>Ocupacao_Calendario!K191*D191*31</f>
        <v>3646.344</v>
      </c>
      <c r="P191" s="33">
        <f>Ocupacao_Calendario!L191*D191*31</f>
        <v>3017.664</v>
      </c>
      <c r="Q191" s="33">
        <f>Ocupacao_Calendario!M191*D191*31</f>
        <v>3562.52</v>
      </c>
      <c r="R191" s="33">
        <f t="shared" si="2"/>
        <v>38648.272</v>
      </c>
      <c r="S191" s="33">
        <f>IFS(E191=2,vacation_home_main_costs!$M$2,E191=3,vacation_home_main_costs!$M$3,E191=4,vacation_home_main_costs!$M$4,E191=5,vacation_home_main_costs!$M$5,E191=6,vacation_home_main_costs!$M$6)</f>
        <v>40660</v>
      </c>
      <c r="T191" s="33">
        <f t="shared" si="17"/>
        <v>-2011.728</v>
      </c>
      <c r="U191" s="41" t="str">
        <f t="shared" si="4"/>
        <v>Prejuizo</v>
      </c>
    </row>
    <row r="192" ht="12.75" customHeight="1">
      <c r="A192" s="8">
        <v>7005199.0</v>
      </c>
      <c r="B192" s="30" t="s">
        <v>236</v>
      </c>
      <c r="C192" s="11">
        <v>76.0</v>
      </c>
      <c r="D192" s="11">
        <f t="shared" si="1"/>
        <v>60.8</v>
      </c>
      <c r="E192" s="24">
        <v>4.0</v>
      </c>
      <c r="F192" s="33">
        <f>Ocupacao_Calendario!B192*D192*31</f>
        <v>1734.016</v>
      </c>
      <c r="G192" s="33">
        <f>Ocupacao_Calendario!C192*D192*28</f>
        <v>1702.4</v>
      </c>
      <c r="H192" s="33">
        <f>Ocupacao_Calendario!D192*D192*31</f>
        <v>867.008</v>
      </c>
      <c r="I192" s="33">
        <f>Ocupacao_Calendario!E192*D192*30</f>
        <v>1057.92</v>
      </c>
      <c r="J192" s="33">
        <f>Ocupacao_Calendario!F192*D192*31</f>
        <v>1413.6</v>
      </c>
      <c r="K192" s="33">
        <f>Ocupacao_Calendario!G192*D192*30</f>
        <v>1203.84</v>
      </c>
      <c r="L192" s="33">
        <f>Ocupacao_Calendario!H192*D192*31</f>
        <v>1752.864</v>
      </c>
      <c r="M192" s="33">
        <f>Ocupacao_Calendario!I192*D192*31</f>
        <v>1357.056</v>
      </c>
      <c r="N192" s="33">
        <f>Ocupacao_Calendario!J192*D192*30</f>
        <v>1605.12</v>
      </c>
      <c r="O192" s="33">
        <f>Ocupacao_Calendario!K192*D192*31</f>
        <v>1715.168</v>
      </c>
      <c r="P192" s="33">
        <f>Ocupacao_Calendario!L192*D192*31</f>
        <v>1357.056</v>
      </c>
      <c r="Q192" s="33">
        <f>Ocupacao_Calendario!M192*D192*31</f>
        <v>1884.8</v>
      </c>
      <c r="R192" s="33">
        <f t="shared" si="2"/>
        <v>17650.848</v>
      </c>
      <c r="S192" s="33">
        <f>IFS(E192=2,vacation_home_main_costs!$M$2,E192=3,vacation_home_main_costs!$M$3,E192=4,vacation_home_main_costs!$M$4,E192=5,vacation_home_main_costs!$M$5,E192=6,vacation_home_main_costs!$M$6)</f>
        <v>40660</v>
      </c>
      <c r="T192" s="33">
        <f t="shared" si="17"/>
        <v>-23009.152</v>
      </c>
      <c r="U192" s="41" t="str">
        <f t="shared" si="4"/>
        <v>Prejuizo</v>
      </c>
    </row>
    <row r="193" ht="12.75" customHeight="1">
      <c r="A193" s="8">
        <v>2.7680894E7</v>
      </c>
      <c r="B193" s="30" t="s">
        <v>237</v>
      </c>
      <c r="C193" s="11">
        <v>130.0</v>
      </c>
      <c r="D193" s="11">
        <f t="shared" si="1"/>
        <v>104</v>
      </c>
      <c r="E193" s="24">
        <v>4.0</v>
      </c>
      <c r="F193" s="33">
        <f>Ocupacao_Calendario!B193*D193*31</f>
        <v>2321.28</v>
      </c>
      <c r="G193" s="33">
        <f>Ocupacao_Calendario!C193*D193*28</f>
        <v>2912</v>
      </c>
      <c r="H193" s="33">
        <f>Ocupacao_Calendario!D193*D193*31</f>
        <v>1386.32</v>
      </c>
      <c r="I193" s="33">
        <f>Ocupacao_Calendario!E193*D193*30</f>
        <v>2433.6</v>
      </c>
      <c r="J193" s="33">
        <f>Ocupacao_Calendario!F193*D193*31</f>
        <v>2031.12</v>
      </c>
      <c r="K193" s="33">
        <f>Ocupacao_Calendario!G193*D193*30</f>
        <v>2152.8</v>
      </c>
      <c r="L193" s="33">
        <f>Ocupacao_Calendario!H193*D193*31</f>
        <v>2966.08</v>
      </c>
      <c r="M193" s="33">
        <f>Ocupacao_Calendario!I193*D193*31</f>
        <v>3159.52</v>
      </c>
      <c r="N193" s="33">
        <f>Ocupacao_Calendario!J193*D193*30</f>
        <v>2371.2</v>
      </c>
      <c r="O193" s="33">
        <f>Ocupacao_Calendario!K193*D193*31</f>
        <v>2998.32</v>
      </c>
      <c r="P193" s="33">
        <f>Ocupacao_Calendario!L193*D193*31</f>
        <v>2708.16</v>
      </c>
      <c r="Q193" s="33">
        <f>Ocupacao_Calendario!M193*D193*31</f>
        <v>2611.44</v>
      </c>
      <c r="R193" s="33">
        <f t="shared" si="2"/>
        <v>30051.84</v>
      </c>
      <c r="S193" s="33">
        <f>IFS(E193=2,vacation_home_main_costs!$M$2,E193=3,vacation_home_main_costs!$M$3,E193=4,vacation_home_main_costs!$M$4,E193=5,vacation_home_main_costs!$M$5,E193=6,vacation_home_main_costs!$M$6)</f>
        <v>40660</v>
      </c>
      <c r="T193" s="33">
        <f t="shared" si="17"/>
        <v>-10608.16</v>
      </c>
      <c r="U193" s="41" t="str">
        <f t="shared" si="4"/>
        <v>Prejuizo</v>
      </c>
    </row>
    <row r="194" ht="12.75" customHeight="1">
      <c r="A194" s="8">
        <v>2.12895E7</v>
      </c>
      <c r="B194" s="30" t="s">
        <v>238</v>
      </c>
      <c r="C194" s="11">
        <v>250.0</v>
      </c>
      <c r="D194" s="11">
        <f t="shared" si="1"/>
        <v>200</v>
      </c>
      <c r="E194" s="24">
        <v>6.0</v>
      </c>
      <c r="F194" s="33">
        <f>Ocupacao_Calendario!B194*D194*31</f>
        <v>5208</v>
      </c>
      <c r="G194" s="33">
        <f>Ocupacao_Calendario!C194*D194*28</f>
        <v>5208</v>
      </c>
      <c r="H194" s="33">
        <f>Ocupacao_Calendario!D194*D194*31</f>
        <v>3038</v>
      </c>
      <c r="I194" s="33">
        <f>Ocupacao_Calendario!E194*D194*30</f>
        <v>3180</v>
      </c>
      <c r="J194" s="33">
        <f>Ocupacao_Calendario!F194*D194*31</f>
        <v>5146</v>
      </c>
      <c r="K194" s="33">
        <f>Ocupacao_Calendario!G194*D194*30</f>
        <v>4260</v>
      </c>
      <c r="L194" s="33">
        <f>Ocupacao_Calendario!H194*D194*31</f>
        <v>5704</v>
      </c>
      <c r="M194" s="33">
        <f>Ocupacao_Calendario!I194*D194*31</f>
        <v>4278</v>
      </c>
      <c r="N194" s="33">
        <f>Ocupacao_Calendario!J194*D194*30</f>
        <v>5520</v>
      </c>
      <c r="O194" s="33">
        <f>Ocupacao_Calendario!K194*D194*31</f>
        <v>5642</v>
      </c>
      <c r="P194" s="33">
        <f>Ocupacao_Calendario!L194*D194*31</f>
        <v>6200</v>
      </c>
      <c r="Q194" s="33">
        <f>Ocupacao_Calendario!M194*D194*31</f>
        <v>6138</v>
      </c>
      <c r="R194" s="33">
        <f t="shared" si="2"/>
        <v>59522</v>
      </c>
      <c r="S194" s="33">
        <f>IFS(E194=2,vacation_home_main_costs!$M$2,E194=3,vacation_home_main_costs!$M$3,E194=4,vacation_home_main_costs!$M$4,E194=5,vacation_home_main_costs!$M$5,E194=6,vacation_home_main_costs!$M$6)</f>
        <v>51900</v>
      </c>
      <c r="T194" s="33">
        <f t="shared" si="17"/>
        <v>7622</v>
      </c>
      <c r="U194" s="41" t="str">
        <f t="shared" si="4"/>
        <v>Lucro</v>
      </c>
    </row>
    <row r="195" ht="12.75" customHeight="1">
      <c r="A195" s="8">
        <v>1.1351932E7</v>
      </c>
      <c r="B195" s="30" t="s">
        <v>239</v>
      </c>
      <c r="C195" s="11">
        <v>101.0</v>
      </c>
      <c r="D195" s="11">
        <f t="shared" si="1"/>
        <v>80.8</v>
      </c>
      <c r="E195" s="24">
        <v>6.0</v>
      </c>
      <c r="F195" s="33">
        <f>Ocupacao_Calendario!B195*D195*31</f>
        <v>1678.216</v>
      </c>
      <c r="G195" s="33">
        <f>Ocupacao_Calendario!C195*D195*28</f>
        <v>1651.552</v>
      </c>
      <c r="H195" s="33">
        <f>Ocupacao_Calendario!D195*D195*31</f>
        <v>1703.264</v>
      </c>
      <c r="I195" s="33">
        <f>Ocupacao_Calendario!E195*D195*30</f>
        <v>1745.28</v>
      </c>
      <c r="J195" s="33">
        <f>Ocupacao_Calendario!F195*D195*31</f>
        <v>1552.976</v>
      </c>
      <c r="K195" s="33">
        <f>Ocupacao_Calendario!G195*D195*30</f>
        <v>1818</v>
      </c>
      <c r="L195" s="33">
        <f>Ocupacao_Calendario!H195*D195*31</f>
        <v>2078.984</v>
      </c>
      <c r="M195" s="33">
        <f>Ocupacao_Calendario!I195*D195*31</f>
        <v>2129.08</v>
      </c>
      <c r="N195" s="33">
        <f>Ocupacao_Calendario!J195*D195*30</f>
        <v>1793.76</v>
      </c>
      <c r="O195" s="33">
        <f>Ocupacao_Calendario!K195*D195*31</f>
        <v>2329.464</v>
      </c>
      <c r="P195" s="33">
        <f>Ocupacao_Calendario!L195*D195*31</f>
        <v>2354.512</v>
      </c>
      <c r="Q195" s="33">
        <f>Ocupacao_Calendario!M195*D195*31</f>
        <v>2479.752</v>
      </c>
      <c r="R195" s="33">
        <f t="shared" si="2"/>
        <v>23314.84</v>
      </c>
      <c r="S195" s="33">
        <f>IFS(E195=2,vacation_home_main_costs!$M$2,E195=3,vacation_home_main_costs!$M$3,E195=4,vacation_home_main_costs!$M$4,E195=5,vacation_home_main_costs!$M$5,E195=6,vacation_home_main_costs!$M$6)</f>
        <v>51900</v>
      </c>
      <c r="T195" s="33">
        <f t="shared" si="17"/>
        <v>-28585.16</v>
      </c>
      <c r="U195" s="41" t="str">
        <f t="shared" si="4"/>
        <v>Prejuizo</v>
      </c>
    </row>
    <row r="196" ht="12.75" customHeight="1">
      <c r="A196" s="8">
        <v>172917.0</v>
      </c>
      <c r="B196" s="30" t="s">
        <v>240</v>
      </c>
      <c r="C196" s="11">
        <v>70.0</v>
      </c>
      <c r="D196" s="11">
        <f t="shared" si="1"/>
        <v>56</v>
      </c>
      <c r="E196" s="24">
        <v>4.0</v>
      </c>
      <c r="F196" s="33">
        <f>Ocupacao_Calendario!B196*D196*31</f>
        <v>1492.96</v>
      </c>
      <c r="G196" s="33">
        <f>Ocupacao_Calendario!C196*D196*28</f>
        <v>1207.36</v>
      </c>
      <c r="H196" s="33">
        <f>Ocupacao_Calendario!D196*D196*31</f>
        <v>972.16</v>
      </c>
      <c r="I196" s="33">
        <f>Ocupacao_Calendario!E196*D196*30</f>
        <v>907.2</v>
      </c>
      <c r="J196" s="33">
        <f>Ocupacao_Calendario!F196*D196*31</f>
        <v>833.28</v>
      </c>
      <c r="K196" s="33">
        <f>Ocupacao_Calendario!G196*D196*30</f>
        <v>1260</v>
      </c>
      <c r="L196" s="33">
        <f>Ocupacao_Calendario!H196*D196*31</f>
        <v>1631.84</v>
      </c>
      <c r="M196" s="33">
        <f>Ocupacao_Calendario!I196*D196*31</f>
        <v>1406.16</v>
      </c>
      <c r="N196" s="33">
        <f>Ocupacao_Calendario!J196*D196*30</f>
        <v>1310.4</v>
      </c>
      <c r="O196" s="33">
        <f>Ocupacao_Calendario!K196*D196*31</f>
        <v>1388.8</v>
      </c>
      <c r="P196" s="33">
        <f>Ocupacao_Calendario!L196*D196*31</f>
        <v>1440.88</v>
      </c>
      <c r="Q196" s="33">
        <f>Ocupacao_Calendario!M196*D196*31</f>
        <v>1666.56</v>
      </c>
      <c r="R196" s="33">
        <f t="shared" si="2"/>
        <v>15517.6</v>
      </c>
      <c r="S196" s="33">
        <f>IFS(E196=2,vacation_home_main_costs!$M$2,E196=3,vacation_home_main_costs!$M$3,E196=4,vacation_home_main_costs!$M$4,E196=5,vacation_home_main_costs!$M$5,E196=6,vacation_home_main_costs!$M$6)</f>
        <v>40660</v>
      </c>
      <c r="T196" s="33">
        <f t="shared" si="17"/>
        <v>-25142.4</v>
      </c>
      <c r="U196" s="41" t="str">
        <f t="shared" si="4"/>
        <v>Prejuizo</v>
      </c>
    </row>
    <row r="197" ht="12.75" customHeight="1">
      <c r="A197" s="8">
        <v>9698631.0</v>
      </c>
      <c r="B197" s="30" t="s">
        <v>241</v>
      </c>
      <c r="C197" s="11">
        <v>90.0</v>
      </c>
      <c r="D197" s="11">
        <f t="shared" si="1"/>
        <v>72</v>
      </c>
      <c r="E197" s="24">
        <v>3.0</v>
      </c>
      <c r="F197" s="33">
        <f>Ocupacao_Calendario!B197*D197*31</f>
        <v>1428.48</v>
      </c>
      <c r="G197" s="33">
        <f>Ocupacao_Calendario!C197*D197*28</f>
        <v>1612.8</v>
      </c>
      <c r="H197" s="33">
        <f>Ocupacao_Calendario!D197*D197*31</f>
        <v>1919.52</v>
      </c>
      <c r="I197" s="33">
        <f>Ocupacao_Calendario!E197*D197*30</f>
        <v>972</v>
      </c>
      <c r="J197" s="33">
        <f>Ocupacao_Calendario!F197*D197*31</f>
        <v>937.44</v>
      </c>
      <c r="K197" s="33">
        <f>Ocupacao_Calendario!G197*D197*30</f>
        <v>2160</v>
      </c>
      <c r="L197" s="33">
        <f>Ocupacao_Calendario!H197*D197*31</f>
        <v>1674</v>
      </c>
      <c r="M197" s="33">
        <f>Ocupacao_Calendario!I197*D197*31</f>
        <v>2031.12</v>
      </c>
      <c r="N197" s="33">
        <f>Ocupacao_Calendario!J197*D197*30</f>
        <v>1641.6</v>
      </c>
      <c r="O197" s="33">
        <f>Ocupacao_Calendario!K197*D197*31</f>
        <v>2031.12</v>
      </c>
      <c r="P197" s="33">
        <f>Ocupacao_Calendario!L197*D197*31</f>
        <v>1763.28</v>
      </c>
      <c r="Q197" s="33">
        <f>Ocupacao_Calendario!M197*D197*31</f>
        <v>1540.08</v>
      </c>
      <c r="R197" s="33">
        <f t="shared" si="2"/>
        <v>19711.44</v>
      </c>
      <c r="S197" s="33">
        <f>IFS(E197=2,vacation_home_main_costs!$M$2,E197=3,vacation_home_main_costs!$M$3,E197=4,vacation_home_main_costs!$M$4,E197=5,vacation_home_main_costs!$M$5,E197=6,vacation_home_main_costs!$M$6)</f>
        <v>34800</v>
      </c>
      <c r="T197" s="33">
        <f t="shared" si="17"/>
        <v>-15088.56</v>
      </c>
      <c r="U197" s="41" t="str">
        <f t="shared" si="4"/>
        <v>Prejuizo</v>
      </c>
    </row>
    <row r="198" ht="12.75" customHeight="1">
      <c r="A198" s="8">
        <v>2.3566634E7</v>
      </c>
      <c r="B198" s="30" t="s">
        <v>242</v>
      </c>
      <c r="C198" s="11">
        <v>145.0</v>
      </c>
      <c r="D198" s="11">
        <f t="shared" si="1"/>
        <v>116</v>
      </c>
      <c r="E198" s="24">
        <v>7.0</v>
      </c>
      <c r="F198" s="33">
        <f>Ocupacao_Calendario!B198*D198*31</f>
        <v>2984.68</v>
      </c>
      <c r="G198" s="33">
        <f>Ocupacao_Calendario!C198*D198*28</f>
        <v>3248</v>
      </c>
      <c r="H198" s="33">
        <f>Ocupacao_Calendario!D198*D198*31</f>
        <v>1690.12</v>
      </c>
      <c r="I198" s="33">
        <f>Ocupacao_Calendario!E198*D198*30</f>
        <v>2262</v>
      </c>
      <c r="J198" s="33">
        <f>Ocupacao_Calendario!F198*D198*31</f>
        <v>2121.64</v>
      </c>
      <c r="K198" s="33">
        <f>Ocupacao_Calendario!G198*D198*30</f>
        <v>3166.8</v>
      </c>
      <c r="L198" s="33">
        <f>Ocupacao_Calendario!H198*D198*31</f>
        <v>2804.88</v>
      </c>
      <c r="M198" s="33">
        <f>Ocupacao_Calendario!I198*D198*31</f>
        <v>2876.8</v>
      </c>
      <c r="N198" s="33">
        <f>Ocupacao_Calendario!J198*D198*30</f>
        <v>3306</v>
      </c>
      <c r="O198" s="33">
        <f>Ocupacao_Calendario!K198*D198*31</f>
        <v>3128.52</v>
      </c>
      <c r="P198" s="33">
        <f>Ocupacao_Calendario!L198*D198*31</f>
        <v>3128.52</v>
      </c>
      <c r="Q198" s="33">
        <f>Ocupacao_Calendario!M198*D198*31</f>
        <v>2697</v>
      </c>
      <c r="R198" s="33">
        <f t="shared" si="2"/>
        <v>33414.96</v>
      </c>
      <c r="S198" s="37" t="str">
        <f>IFS(E198=2,vacation_home_main_costs!$M$2,E198=3,vacation_home_main_costs!$M$3,E198=4,vacation_home_main_costs!$M$4,E198=5,vacation_home_main_costs!$M$5,E198=6,vacation_home_main_costs!$M$6)</f>
        <v>#N/A</v>
      </c>
      <c r="T198" s="38" t="s">
        <v>55</v>
      </c>
      <c r="U198" s="41" t="str">
        <f t="shared" si="4"/>
        <v>Lucro</v>
      </c>
    </row>
    <row r="199" ht="12.75" customHeight="1">
      <c r="A199" s="8">
        <v>1.1640448E7</v>
      </c>
      <c r="B199" s="30" t="s">
        <v>243</v>
      </c>
      <c r="C199" s="11">
        <v>75.0</v>
      </c>
      <c r="D199" s="11">
        <f t="shared" si="1"/>
        <v>60</v>
      </c>
      <c r="E199" s="24">
        <v>1.0</v>
      </c>
      <c r="F199" s="33">
        <f>Ocupacao_Calendario!B199*D199*31</f>
        <v>1636.8</v>
      </c>
      <c r="G199" s="33">
        <f>Ocupacao_Calendario!C199*D199*28</f>
        <v>1629.6</v>
      </c>
      <c r="H199" s="33">
        <f>Ocupacao_Calendario!D199*D199*31</f>
        <v>855.6</v>
      </c>
      <c r="I199" s="33">
        <f>Ocupacao_Calendario!E199*D199*30</f>
        <v>1008</v>
      </c>
      <c r="J199" s="33">
        <f>Ocupacao_Calendario!F199*D199*31</f>
        <v>1413.6</v>
      </c>
      <c r="K199" s="33">
        <f>Ocupacao_Calendario!G199*D199*30</f>
        <v>1512</v>
      </c>
      <c r="L199" s="33">
        <f>Ocupacao_Calendario!H199*D199*31</f>
        <v>1636.8</v>
      </c>
      <c r="M199" s="33">
        <f>Ocupacao_Calendario!I199*D199*31</f>
        <v>1264.8</v>
      </c>
      <c r="N199" s="33">
        <f>Ocupacao_Calendario!J199*D199*30</f>
        <v>1494</v>
      </c>
      <c r="O199" s="33">
        <f>Ocupacao_Calendario!K199*D199*31</f>
        <v>1618.2</v>
      </c>
      <c r="P199" s="33">
        <f>Ocupacao_Calendario!L199*D199*31</f>
        <v>1599.6</v>
      </c>
      <c r="Q199" s="33">
        <f>Ocupacao_Calendario!M199*D199*31</f>
        <v>1543.8</v>
      </c>
      <c r="R199" s="33">
        <f t="shared" si="2"/>
        <v>17212.8</v>
      </c>
      <c r="S199" s="37" t="str">
        <f>IFS(E199=2,vacation_home_main_costs!$M$2,E199=3,vacation_home_main_costs!$M$3,E199=4,vacation_home_main_costs!$M$4,E199=5,vacation_home_main_costs!$M$5,E199=6,vacation_home_main_costs!$M$6)</f>
        <v>#N/A</v>
      </c>
      <c r="T199" s="38" t="s">
        <v>55</v>
      </c>
      <c r="U199" s="41" t="str">
        <f t="shared" si="4"/>
        <v>Lucro</v>
      </c>
    </row>
    <row r="200" ht="12.75" customHeight="1">
      <c r="A200" s="8">
        <v>1.9364079E7</v>
      </c>
      <c r="B200" s="30" t="s">
        <v>244</v>
      </c>
      <c r="C200" s="11">
        <v>90.0</v>
      </c>
      <c r="D200" s="11">
        <f t="shared" si="1"/>
        <v>72</v>
      </c>
      <c r="E200" s="24">
        <v>3.0</v>
      </c>
      <c r="F200" s="33">
        <f>Ocupacao_Calendario!B200*D200*31</f>
        <v>1450.8</v>
      </c>
      <c r="G200" s="33">
        <f>Ocupacao_Calendario!C200*D200*28</f>
        <v>1834.56</v>
      </c>
      <c r="H200" s="33">
        <f>Ocupacao_Calendario!D200*D200*31</f>
        <v>1584.72</v>
      </c>
      <c r="I200" s="33">
        <f>Ocupacao_Calendario!E200*D200*30</f>
        <v>1620</v>
      </c>
      <c r="J200" s="33">
        <f>Ocupacao_Calendario!F200*D200*31</f>
        <v>1852.56</v>
      </c>
      <c r="K200" s="33">
        <f>Ocupacao_Calendario!G200*D200*30</f>
        <v>2052</v>
      </c>
      <c r="L200" s="33">
        <f>Ocupacao_Calendario!H200*D200*31</f>
        <v>1696.32</v>
      </c>
      <c r="M200" s="33">
        <f>Ocupacao_Calendario!I200*D200*31</f>
        <v>1562.4</v>
      </c>
      <c r="N200" s="33">
        <f>Ocupacao_Calendario!J200*D200*30</f>
        <v>1749.6</v>
      </c>
      <c r="O200" s="33">
        <f>Ocupacao_Calendario!K200*D200*31</f>
        <v>1763.28</v>
      </c>
      <c r="P200" s="33">
        <f>Ocupacao_Calendario!L200*D200*31</f>
        <v>1674</v>
      </c>
      <c r="Q200" s="33">
        <f>Ocupacao_Calendario!M200*D200*31</f>
        <v>1852.56</v>
      </c>
      <c r="R200" s="33">
        <f t="shared" si="2"/>
        <v>20692.8</v>
      </c>
      <c r="S200" s="33">
        <f>IFS(E200=2,vacation_home_main_costs!$M$2,E200=3,vacation_home_main_costs!$M$3,E200=4,vacation_home_main_costs!$M$4,E200=5,vacation_home_main_costs!$M$5,E200=6,vacation_home_main_costs!$M$6)</f>
        <v>34800</v>
      </c>
      <c r="T200" s="33">
        <f>R200-S200</f>
        <v>-14107.2</v>
      </c>
      <c r="U200" s="41" t="str">
        <f t="shared" si="4"/>
        <v>Prejuizo</v>
      </c>
    </row>
    <row r="201" ht="12.75" customHeight="1">
      <c r="A201" s="8">
        <v>1.8812389E7</v>
      </c>
      <c r="B201" s="30" t="s">
        <v>245</v>
      </c>
      <c r="C201" s="11">
        <v>199.0</v>
      </c>
      <c r="D201" s="11">
        <f t="shared" si="1"/>
        <v>159.2</v>
      </c>
      <c r="E201" s="24">
        <v>7.0</v>
      </c>
      <c r="F201" s="33">
        <f>Ocupacao_Calendario!B201*D201*31</f>
        <v>3750.752</v>
      </c>
      <c r="G201" s="33">
        <f>Ocupacao_Calendario!C201*D201*28</f>
        <v>3387.776</v>
      </c>
      <c r="H201" s="33">
        <f>Ocupacao_Calendario!D201*D201*31</f>
        <v>3602.696</v>
      </c>
      <c r="I201" s="33">
        <f>Ocupacao_Calendario!E201*D201*30</f>
        <v>3104.4</v>
      </c>
      <c r="J201" s="33">
        <f>Ocupacao_Calendario!F201*D201*31</f>
        <v>1924.728</v>
      </c>
      <c r="K201" s="33">
        <f>Ocupacao_Calendario!G201*D201*30</f>
        <v>4346.16</v>
      </c>
      <c r="L201" s="33">
        <f>Ocupacao_Calendario!H201*D201*31</f>
        <v>4096.216</v>
      </c>
      <c r="M201" s="33">
        <f>Ocupacao_Calendario!I201*D201*31</f>
        <v>4787.144</v>
      </c>
      <c r="N201" s="33">
        <f>Ocupacao_Calendario!J201*D201*30</f>
        <v>3725.28</v>
      </c>
      <c r="O201" s="33">
        <f>Ocupacao_Calendario!K201*D201*31</f>
        <v>4491.032</v>
      </c>
      <c r="P201" s="33">
        <f>Ocupacao_Calendario!L201*D201*31</f>
        <v>4046.864</v>
      </c>
      <c r="Q201" s="33">
        <f>Ocupacao_Calendario!M201*D201*31</f>
        <v>3553.344</v>
      </c>
      <c r="R201" s="33">
        <f t="shared" si="2"/>
        <v>44816.392</v>
      </c>
      <c r="S201" s="37" t="str">
        <f>IFS(E201=2,vacation_home_main_costs!$M$2,E201=3,vacation_home_main_costs!$M$3,E201=4,vacation_home_main_costs!$M$4,E201=5,vacation_home_main_costs!$M$5,E201=6,vacation_home_main_costs!$M$6)</f>
        <v>#N/A</v>
      </c>
      <c r="T201" s="38" t="s">
        <v>55</v>
      </c>
      <c r="U201" s="41" t="str">
        <f t="shared" si="4"/>
        <v>Lucro</v>
      </c>
    </row>
    <row r="202" ht="12.75" customHeight="1">
      <c r="A202" s="8">
        <v>1.719333E7</v>
      </c>
      <c r="B202" s="30" t="s">
        <v>246</v>
      </c>
      <c r="C202" s="11">
        <v>109.0</v>
      </c>
      <c r="D202" s="11">
        <f t="shared" si="1"/>
        <v>87.2</v>
      </c>
      <c r="E202" s="24">
        <v>4.0</v>
      </c>
      <c r="F202" s="33">
        <f>Ocupacao_Calendario!B202*D202*31</f>
        <v>2162.56</v>
      </c>
      <c r="G202" s="33">
        <f>Ocupacao_Calendario!C202*D202*28</f>
        <v>2075.36</v>
      </c>
      <c r="H202" s="33">
        <f>Ocupacao_Calendario!D202*D202*31</f>
        <v>1216.44</v>
      </c>
      <c r="I202" s="33">
        <f>Ocupacao_Calendario!E202*D202*30</f>
        <v>1621.92</v>
      </c>
      <c r="J202" s="33">
        <f>Ocupacao_Calendario!F202*D202*31</f>
        <v>1486.76</v>
      </c>
      <c r="K202" s="33">
        <f>Ocupacao_Calendario!G202*D202*30</f>
        <v>1883.52</v>
      </c>
      <c r="L202" s="33">
        <f>Ocupacao_Calendario!H202*D202*31</f>
        <v>2459.912</v>
      </c>
      <c r="M202" s="33">
        <f>Ocupacao_Calendario!I202*D202*31</f>
        <v>1946.304</v>
      </c>
      <c r="N202" s="33">
        <f>Ocupacao_Calendario!J202*D202*30</f>
        <v>1988.16</v>
      </c>
      <c r="O202" s="33">
        <f>Ocupacao_Calendario!K202*D202*31</f>
        <v>2432.88</v>
      </c>
      <c r="P202" s="33">
        <f>Ocupacao_Calendario!L202*D202*31</f>
        <v>2568.04</v>
      </c>
      <c r="Q202" s="33">
        <f>Ocupacao_Calendario!M202*D202*31</f>
        <v>2054.432</v>
      </c>
      <c r="R202" s="33">
        <f t="shared" si="2"/>
        <v>23896.288</v>
      </c>
      <c r="S202" s="33">
        <f>IFS(E202=2,vacation_home_main_costs!$M$2,E202=3,vacation_home_main_costs!$M$3,E202=4,vacation_home_main_costs!$M$4,E202=5,vacation_home_main_costs!$M$5,E202=6,vacation_home_main_costs!$M$6)</f>
        <v>40660</v>
      </c>
      <c r="T202" s="33">
        <f t="shared" ref="T202:T203" si="18">R202-S202</f>
        <v>-16763.712</v>
      </c>
      <c r="U202" s="41" t="str">
        <f t="shared" si="4"/>
        <v>Prejuizo</v>
      </c>
    </row>
    <row r="203" ht="12.75" customHeight="1">
      <c r="A203" s="8">
        <v>2.1438273E7</v>
      </c>
      <c r="B203" s="30" t="s">
        <v>247</v>
      </c>
      <c r="C203" s="11">
        <v>75.0</v>
      </c>
      <c r="D203" s="11">
        <f t="shared" si="1"/>
        <v>60</v>
      </c>
      <c r="E203" s="24">
        <v>3.0</v>
      </c>
      <c r="F203" s="33">
        <f>Ocupacao_Calendario!B203*D203*31</f>
        <v>1302</v>
      </c>
      <c r="G203" s="33">
        <f>Ocupacao_Calendario!C203*D203*28</f>
        <v>1125.6</v>
      </c>
      <c r="H203" s="33">
        <f>Ocupacao_Calendario!D203*D203*31</f>
        <v>1562.4</v>
      </c>
      <c r="I203" s="33">
        <f>Ocupacao_Calendario!E203*D203*30</f>
        <v>810</v>
      </c>
      <c r="J203" s="33">
        <f>Ocupacao_Calendario!F203*D203*31</f>
        <v>855.6</v>
      </c>
      <c r="K203" s="33">
        <f>Ocupacao_Calendario!G203*D203*30</f>
        <v>1782</v>
      </c>
      <c r="L203" s="33">
        <f>Ocupacao_Calendario!H203*D203*31</f>
        <v>1432.2</v>
      </c>
      <c r="M203" s="33">
        <f>Ocupacao_Calendario!I203*D203*31</f>
        <v>1320.6</v>
      </c>
      <c r="N203" s="33">
        <f>Ocupacao_Calendario!J203*D203*30</f>
        <v>1350</v>
      </c>
      <c r="O203" s="33">
        <f>Ocupacao_Calendario!K203*D203*31</f>
        <v>1339.2</v>
      </c>
      <c r="P203" s="33">
        <f>Ocupacao_Calendario!L203*D203*31</f>
        <v>1860</v>
      </c>
      <c r="Q203" s="33">
        <f>Ocupacao_Calendario!M203*D203*31</f>
        <v>1543.8</v>
      </c>
      <c r="R203" s="33">
        <f t="shared" si="2"/>
        <v>16283.4</v>
      </c>
      <c r="S203" s="33">
        <f>IFS(E203=2,vacation_home_main_costs!$M$2,E203=3,vacation_home_main_costs!$M$3,E203=4,vacation_home_main_costs!$M$4,E203=5,vacation_home_main_costs!$M$5,E203=6,vacation_home_main_costs!$M$6)</f>
        <v>34800</v>
      </c>
      <c r="T203" s="33">
        <f t="shared" si="18"/>
        <v>-18516.6</v>
      </c>
      <c r="U203" s="41" t="str">
        <f t="shared" si="4"/>
        <v>Prejuizo</v>
      </c>
    </row>
    <row r="204" ht="12.75" customHeight="1">
      <c r="A204" s="8">
        <v>2.103893E7</v>
      </c>
      <c r="B204" s="30" t="s">
        <v>248</v>
      </c>
      <c r="C204" s="11">
        <v>70.0</v>
      </c>
      <c r="D204" s="11">
        <f t="shared" si="1"/>
        <v>56</v>
      </c>
      <c r="E204" s="24">
        <v>1.0</v>
      </c>
      <c r="F204" s="33">
        <f>Ocupacao_Calendario!B204*D204*31</f>
        <v>1128.4</v>
      </c>
      <c r="G204" s="33">
        <f>Ocupacao_Calendario!C204*D204*28</f>
        <v>1332.8</v>
      </c>
      <c r="H204" s="33">
        <f>Ocupacao_Calendario!D204*D204*31</f>
        <v>729.12</v>
      </c>
      <c r="I204" s="33">
        <f>Ocupacao_Calendario!E204*D204*30</f>
        <v>957.6</v>
      </c>
      <c r="J204" s="33">
        <f>Ocupacao_Calendario!F204*D204*31</f>
        <v>1163.12</v>
      </c>
      <c r="K204" s="33">
        <f>Ocupacao_Calendario!G204*D204*30</f>
        <v>1108.8</v>
      </c>
      <c r="L204" s="33">
        <f>Ocupacao_Calendario!H204*D204*31</f>
        <v>1215.2</v>
      </c>
      <c r="M204" s="33">
        <f>Ocupacao_Calendario!I204*D204*31</f>
        <v>1545.04</v>
      </c>
      <c r="N204" s="33">
        <f>Ocupacao_Calendario!J204*D204*30</f>
        <v>1394.4</v>
      </c>
      <c r="O204" s="33">
        <f>Ocupacao_Calendario!K204*D204*31</f>
        <v>1597.12</v>
      </c>
      <c r="P204" s="33">
        <f>Ocupacao_Calendario!L204*D204*31</f>
        <v>1423.52</v>
      </c>
      <c r="Q204" s="33">
        <f>Ocupacao_Calendario!M204*D204*31</f>
        <v>1319.36</v>
      </c>
      <c r="R204" s="33">
        <f t="shared" si="2"/>
        <v>14914.48</v>
      </c>
      <c r="S204" s="37" t="str">
        <f>IFS(E204=2,vacation_home_main_costs!$M$2,E204=3,vacation_home_main_costs!$M$3,E204=4,vacation_home_main_costs!$M$4,E204=5,vacation_home_main_costs!$M$5,E204=6,vacation_home_main_costs!$M$6)</f>
        <v>#N/A</v>
      </c>
      <c r="T204" s="38" t="s">
        <v>55</v>
      </c>
      <c r="U204" s="41" t="str">
        <f t="shared" si="4"/>
        <v>Lucro</v>
      </c>
    </row>
    <row r="205" ht="12.75" customHeight="1">
      <c r="A205" s="8">
        <v>2710757.0</v>
      </c>
      <c r="B205" s="30" t="s">
        <v>249</v>
      </c>
      <c r="C205" s="11">
        <v>125.0</v>
      </c>
      <c r="D205" s="11">
        <f t="shared" si="1"/>
        <v>100</v>
      </c>
      <c r="E205" s="24">
        <v>3.0</v>
      </c>
      <c r="F205" s="33">
        <f>Ocupacao_Calendario!B205*D205*31</f>
        <v>2728</v>
      </c>
      <c r="G205" s="33">
        <f>Ocupacao_Calendario!C205*D205*28</f>
        <v>2352</v>
      </c>
      <c r="H205" s="33">
        <f>Ocupacao_Calendario!D205*D205*31</f>
        <v>2666</v>
      </c>
      <c r="I205" s="33">
        <f>Ocupacao_Calendario!E205*D205*30</f>
        <v>1710</v>
      </c>
      <c r="J205" s="33">
        <f>Ocupacao_Calendario!F205*D205*31</f>
        <v>1519</v>
      </c>
      <c r="K205" s="33">
        <f>Ocupacao_Calendario!G205*D205*30</f>
        <v>2820</v>
      </c>
      <c r="L205" s="33">
        <f>Ocupacao_Calendario!H205*D205*31</f>
        <v>3007</v>
      </c>
      <c r="M205" s="33">
        <f>Ocupacao_Calendario!I205*D205*31</f>
        <v>2356</v>
      </c>
      <c r="N205" s="33">
        <f>Ocupacao_Calendario!J205*D205*30</f>
        <v>3000</v>
      </c>
      <c r="O205" s="33">
        <f>Ocupacao_Calendario!K205*D205*31</f>
        <v>2263</v>
      </c>
      <c r="P205" s="33">
        <f>Ocupacao_Calendario!L205*D205*31</f>
        <v>2573</v>
      </c>
      <c r="Q205" s="33">
        <f>Ocupacao_Calendario!M205*D205*31</f>
        <v>2821</v>
      </c>
      <c r="R205" s="33">
        <f t="shared" si="2"/>
        <v>29815</v>
      </c>
      <c r="S205" s="33">
        <f>IFS(E205=2,vacation_home_main_costs!$M$2,E205=3,vacation_home_main_costs!$M$3,E205=4,vacation_home_main_costs!$M$4,E205=5,vacation_home_main_costs!$M$5,E205=6,vacation_home_main_costs!$M$6)</f>
        <v>34800</v>
      </c>
      <c r="T205" s="33">
        <f>R205-S205</f>
        <v>-4985</v>
      </c>
      <c r="U205" s="41" t="str">
        <f t="shared" si="4"/>
        <v>Prejuizo</v>
      </c>
    </row>
    <row r="206" ht="12.75" customHeight="1">
      <c r="A206" s="8">
        <v>1.534016E7</v>
      </c>
      <c r="B206" s="30" t="s">
        <v>250</v>
      </c>
      <c r="C206" s="11">
        <v>199.0</v>
      </c>
      <c r="D206" s="11">
        <f t="shared" si="1"/>
        <v>159.2</v>
      </c>
      <c r="E206" s="24">
        <v>7.0</v>
      </c>
      <c r="F206" s="33">
        <f>Ocupacao_Calendario!B206*D206*31</f>
        <v>4491.032</v>
      </c>
      <c r="G206" s="33">
        <f>Ocupacao_Calendario!C206*D206*28</f>
        <v>3298.624</v>
      </c>
      <c r="H206" s="33">
        <f>Ocupacao_Calendario!D206*D206*31</f>
        <v>4145.568</v>
      </c>
      <c r="I206" s="33">
        <f>Ocupacao_Calendario!E206*D206*30</f>
        <v>2483.52</v>
      </c>
      <c r="J206" s="33">
        <f>Ocupacao_Calendario!F206*D206*31</f>
        <v>2122.136</v>
      </c>
      <c r="K206" s="33">
        <f>Ocupacao_Calendario!G206*D206*30</f>
        <v>3916.32</v>
      </c>
      <c r="L206" s="33">
        <f>Ocupacao_Calendario!H206*D206*31</f>
        <v>4194.92</v>
      </c>
      <c r="M206" s="33">
        <f>Ocupacao_Calendario!I206*D206*31</f>
        <v>3948.16</v>
      </c>
      <c r="N206" s="33">
        <f>Ocupacao_Calendario!J206*D206*30</f>
        <v>4298.4</v>
      </c>
      <c r="O206" s="33">
        <f>Ocupacao_Calendario!K206*D206*31</f>
        <v>4688.44</v>
      </c>
      <c r="P206" s="33">
        <f>Ocupacao_Calendario!L206*D206*31</f>
        <v>4194.92</v>
      </c>
      <c r="Q206" s="33">
        <f>Ocupacao_Calendario!M206*D206*31</f>
        <v>4540.384</v>
      </c>
      <c r="R206" s="33">
        <f t="shared" si="2"/>
        <v>46322.424</v>
      </c>
      <c r="S206" s="37" t="str">
        <f>IFS(E206=2,vacation_home_main_costs!$M$2,E206=3,vacation_home_main_costs!$M$3,E206=4,vacation_home_main_costs!$M$4,E206=5,vacation_home_main_costs!$M$5,E206=6,vacation_home_main_costs!$M$6)</f>
        <v>#N/A</v>
      </c>
      <c r="T206" s="38" t="s">
        <v>55</v>
      </c>
      <c r="U206" s="41" t="str">
        <f t="shared" si="4"/>
        <v>Lucro</v>
      </c>
    </row>
    <row r="207" ht="12.75" customHeight="1">
      <c r="A207" s="8">
        <v>1.3991836E7</v>
      </c>
      <c r="B207" s="30" t="s">
        <v>251</v>
      </c>
      <c r="C207" s="11">
        <v>199.0</v>
      </c>
      <c r="D207" s="11">
        <f t="shared" si="1"/>
        <v>159.2</v>
      </c>
      <c r="E207" s="24">
        <v>5.0</v>
      </c>
      <c r="F207" s="33">
        <f>Ocupacao_Calendario!B207*D207*31</f>
        <v>3355.936</v>
      </c>
      <c r="G207" s="33">
        <f>Ocupacao_Calendario!C207*D207*28</f>
        <v>4100.992</v>
      </c>
      <c r="H207" s="33">
        <f>Ocupacao_Calendario!D207*D207*31</f>
        <v>3158.528</v>
      </c>
      <c r="I207" s="33">
        <f>Ocupacao_Calendario!E207*D207*30</f>
        <v>4107.36</v>
      </c>
      <c r="J207" s="33">
        <f>Ocupacao_Calendario!F207*D207*31</f>
        <v>3158.528</v>
      </c>
      <c r="K207" s="33">
        <f>Ocupacao_Calendario!G207*D207*30</f>
        <v>3773.04</v>
      </c>
      <c r="L207" s="33">
        <f>Ocupacao_Calendario!H207*D207*31</f>
        <v>4145.568</v>
      </c>
      <c r="M207" s="33">
        <f>Ocupacao_Calendario!I207*D207*31</f>
        <v>3997.512</v>
      </c>
      <c r="N207" s="33">
        <f>Ocupacao_Calendario!J207*D207*30</f>
        <v>4441.68</v>
      </c>
      <c r="O207" s="33">
        <f>Ocupacao_Calendario!K207*D207*31</f>
        <v>4885.848</v>
      </c>
      <c r="P207" s="33">
        <f>Ocupacao_Calendario!L207*D207*31</f>
        <v>4836.496</v>
      </c>
      <c r="Q207" s="33">
        <f>Ocupacao_Calendario!M207*D207*31</f>
        <v>4145.568</v>
      </c>
      <c r="R207" s="33">
        <f t="shared" si="2"/>
        <v>48107.056</v>
      </c>
      <c r="S207" s="33">
        <f>IFS(E207=2,vacation_home_main_costs!$M$2,E207=3,vacation_home_main_costs!$M$3,E207=4,vacation_home_main_costs!$M$4,E207=5,vacation_home_main_costs!$M$5,E207=6,vacation_home_main_costs!$M$6)</f>
        <v>45400</v>
      </c>
      <c r="T207" s="33">
        <f t="shared" ref="T207:T251" si="19">R207-S207</f>
        <v>2707.056</v>
      </c>
      <c r="U207" s="41" t="str">
        <f t="shared" si="4"/>
        <v>Lucro</v>
      </c>
    </row>
    <row r="208" ht="12.75" customHeight="1">
      <c r="A208" s="8">
        <v>1.055056E7</v>
      </c>
      <c r="B208" s="30" t="s">
        <v>252</v>
      </c>
      <c r="C208" s="11">
        <v>159.0</v>
      </c>
      <c r="D208" s="11">
        <f t="shared" si="1"/>
        <v>127.2</v>
      </c>
      <c r="E208" s="24">
        <v>5.0</v>
      </c>
      <c r="F208" s="33">
        <f>Ocupacao_Calendario!B208*D208*31</f>
        <v>3036.264</v>
      </c>
      <c r="G208" s="33">
        <f>Ocupacao_Calendario!C208*D208*28</f>
        <v>3134.208</v>
      </c>
      <c r="H208" s="33">
        <f>Ocupacao_Calendario!D208*D208*31</f>
        <v>3115.128</v>
      </c>
      <c r="I208" s="33">
        <f>Ocupacao_Calendario!E208*D208*30</f>
        <v>3396.24</v>
      </c>
      <c r="J208" s="33">
        <f>Ocupacao_Calendario!F208*D208*31</f>
        <v>2484.216</v>
      </c>
      <c r="K208" s="33">
        <f>Ocupacao_Calendario!G208*D208*30</f>
        <v>2900.16</v>
      </c>
      <c r="L208" s="33">
        <f>Ocupacao_Calendario!H208*D208*31</f>
        <v>3272.856</v>
      </c>
      <c r="M208" s="33">
        <f>Ocupacao_Calendario!I208*D208*31</f>
        <v>2720.808</v>
      </c>
      <c r="N208" s="33">
        <f>Ocupacao_Calendario!J208*D208*30</f>
        <v>3701.52</v>
      </c>
      <c r="O208" s="33">
        <f>Ocupacao_Calendario!K208*D208*31</f>
        <v>3588.312</v>
      </c>
      <c r="P208" s="33">
        <f>Ocupacao_Calendario!L208*D208*31</f>
        <v>3075.696</v>
      </c>
      <c r="Q208" s="33">
        <f>Ocupacao_Calendario!M208*D208*31</f>
        <v>3943.2</v>
      </c>
      <c r="R208" s="33">
        <f t="shared" si="2"/>
        <v>38368.608</v>
      </c>
      <c r="S208" s="33">
        <f>IFS(E208=2,vacation_home_main_costs!$M$2,E208=3,vacation_home_main_costs!$M$3,E208=4,vacation_home_main_costs!$M$4,E208=5,vacation_home_main_costs!$M$5,E208=6,vacation_home_main_costs!$M$6)</f>
        <v>45400</v>
      </c>
      <c r="T208" s="33">
        <f t="shared" si="19"/>
        <v>-7031.392</v>
      </c>
      <c r="U208" s="41" t="str">
        <f t="shared" si="4"/>
        <v>Prejuizo</v>
      </c>
    </row>
    <row r="209" ht="12.75" customHeight="1">
      <c r="A209" s="8">
        <v>1.293262E7</v>
      </c>
      <c r="B209" s="30" t="s">
        <v>253</v>
      </c>
      <c r="C209" s="11">
        <v>65.0</v>
      </c>
      <c r="D209" s="11">
        <f t="shared" si="1"/>
        <v>52</v>
      </c>
      <c r="E209" s="24">
        <v>3.0</v>
      </c>
      <c r="F209" s="33">
        <f>Ocupacao_Calendario!B209*D209*31</f>
        <v>1063.92</v>
      </c>
      <c r="G209" s="33">
        <f>Ocupacao_Calendario!C209*D209*28</f>
        <v>1208.48</v>
      </c>
      <c r="H209" s="33">
        <f>Ocupacao_Calendario!D209*D209*31</f>
        <v>1063.92</v>
      </c>
      <c r="I209" s="33">
        <f>Ocupacao_Calendario!E209*D209*30</f>
        <v>1232.4</v>
      </c>
      <c r="J209" s="33">
        <f>Ocupacao_Calendario!F209*D209*31</f>
        <v>1289.6</v>
      </c>
      <c r="K209" s="33">
        <f>Ocupacao_Calendario!G209*D209*30</f>
        <v>1450.8</v>
      </c>
      <c r="L209" s="33">
        <f>Ocupacao_Calendario!H209*D209*31</f>
        <v>1483.04</v>
      </c>
      <c r="M209" s="33">
        <f>Ocupacao_Calendario!I209*D209*31</f>
        <v>1305.72</v>
      </c>
      <c r="N209" s="33">
        <f>Ocupacao_Calendario!J209*D209*30</f>
        <v>1419.6</v>
      </c>
      <c r="O209" s="33">
        <f>Ocupacao_Calendario!K209*D209*31</f>
        <v>1579.76</v>
      </c>
      <c r="P209" s="33">
        <f>Ocupacao_Calendario!L209*D209*31</f>
        <v>1483.04</v>
      </c>
      <c r="Q209" s="33">
        <f>Ocupacao_Calendario!M209*D209*31</f>
        <v>1160.64</v>
      </c>
      <c r="R209" s="33">
        <f t="shared" si="2"/>
        <v>15740.92</v>
      </c>
      <c r="S209" s="33">
        <f>IFS(E209=2,vacation_home_main_costs!$M$2,E209=3,vacation_home_main_costs!$M$3,E209=4,vacation_home_main_costs!$M$4,E209=5,vacation_home_main_costs!$M$5,E209=6,vacation_home_main_costs!$M$6)</f>
        <v>34800</v>
      </c>
      <c r="T209" s="33">
        <f t="shared" si="19"/>
        <v>-19059.08</v>
      </c>
      <c r="U209" s="41" t="str">
        <f t="shared" si="4"/>
        <v>Prejuizo</v>
      </c>
    </row>
    <row r="210" ht="12.75" customHeight="1">
      <c r="A210" s="8">
        <v>2.2205836E7</v>
      </c>
      <c r="B210" s="30" t="s">
        <v>254</v>
      </c>
      <c r="C210" s="11">
        <v>99.0</v>
      </c>
      <c r="D210" s="11">
        <f t="shared" si="1"/>
        <v>79.2</v>
      </c>
      <c r="E210" s="24">
        <v>3.0</v>
      </c>
      <c r="F210" s="33">
        <f>Ocupacao_Calendario!B210*D210*31</f>
        <v>2258.784</v>
      </c>
      <c r="G210" s="33">
        <f>Ocupacao_Calendario!C210*D210*28</f>
        <v>1796.256</v>
      </c>
      <c r="H210" s="33">
        <f>Ocupacao_Calendario!D210*D210*31</f>
        <v>1178.496</v>
      </c>
      <c r="I210" s="33">
        <f>Ocupacao_Calendario!E210*D210*30</f>
        <v>1164.24</v>
      </c>
      <c r="J210" s="33">
        <f>Ocupacao_Calendario!F210*D210*31</f>
        <v>1964.16</v>
      </c>
      <c r="K210" s="33">
        <f>Ocupacao_Calendario!G210*D210*30</f>
        <v>1948.32</v>
      </c>
      <c r="L210" s="33">
        <f>Ocupacao_Calendario!H210*D210*31</f>
        <v>2037.816</v>
      </c>
      <c r="M210" s="33">
        <f>Ocupacao_Calendario!I210*D210*31</f>
        <v>1865.952</v>
      </c>
      <c r="N210" s="33">
        <f>Ocupacao_Calendario!J210*D210*30</f>
        <v>2257.2</v>
      </c>
      <c r="O210" s="33">
        <f>Ocupacao_Calendario!K210*D210*31</f>
        <v>1890.504</v>
      </c>
      <c r="P210" s="33">
        <f>Ocupacao_Calendario!L210*D210*31</f>
        <v>2111.472</v>
      </c>
      <c r="Q210" s="33">
        <f>Ocupacao_Calendario!M210*D210*31</f>
        <v>2332.44</v>
      </c>
      <c r="R210" s="33">
        <f t="shared" si="2"/>
        <v>22805.64</v>
      </c>
      <c r="S210" s="33">
        <f>IFS(E210=2,vacation_home_main_costs!$M$2,E210=3,vacation_home_main_costs!$M$3,E210=4,vacation_home_main_costs!$M$4,E210=5,vacation_home_main_costs!$M$5,E210=6,vacation_home_main_costs!$M$6)</f>
        <v>34800</v>
      </c>
      <c r="T210" s="33">
        <f t="shared" si="19"/>
        <v>-11994.36</v>
      </c>
      <c r="U210" s="41" t="str">
        <f t="shared" si="4"/>
        <v>Prejuizo</v>
      </c>
    </row>
    <row r="211" ht="12.75" customHeight="1">
      <c r="A211" s="8">
        <v>1.5966051E7</v>
      </c>
      <c r="B211" s="30" t="s">
        <v>255</v>
      </c>
      <c r="C211" s="11">
        <v>82.0</v>
      </c>
      <c r="D211" s="11">
        <f t="shared" si="1"/>
        <v>65.6</v>
      </c>
      <c r="E211" s="24">
        <v>3.0</v>
      </c>
      <c r="F211" s="33">
        <f>Ocupacao_Calendario!B211*D211*31</f>
        <v>1525.2</v>
      </c>
      <c r="G211" s="33">
        <f>Ocupacao_Calendario!C211*D211*28</f>
        <v>1304.128</v>
      </c>
      <c r="H211" s="33">
        <f>Ocupacao_Calendario!D211*D211*31</f>
        <v>1586.208</v>
      </c>
      <c r="I211" s="33">
        <f>Ocupacao_Calendario!E211*D211*30</f>
        <v>1436.64</v>
      </c>
      <c r="J211" s="33">
        <f>Ocupacao_Calendario!F211*D211*31</f>
        <v>1301.504</v>
      </c>
      <c r="K211" s="33">
        <f>Ocupacao_Calendario!G211*D211*30</f>
        <v>1633.44</v>
      </c>
      <c r="L211" s="33">
        <f>Ocupacao_Calendario!H211*D211*31</f>
        <v>1565.872</v>
      </c>
      <c r="M211" s="33">
        <f>Ocupacao_Calendario!I211*D211*31</f>
        <v>1423.52</v>
      </c>
      <c r="N211" s="33">
        <f>Ocupacao_Calendario!J211*D211*30</f>
        <v>1731.84</v>
      </c>
      <c r="O211" s="33">
        <f>Ocupacao_Calendario!K211*D211*31</f>
        <v>1464.192</v>
      </c>
      <c r="P211" s="33">
        <f>Ocupacao_Calendario!L211*D211*31</f>
        <v>1626.88</v>
      </c>
      <c r="Q211" s="33">
        <f>Ocupacao_Calendario!M211*D211*31</f>
        <v>1464.192</v>
      </c>
      <c r="R211" s="33">
        <f t="shared" si="2"/>
        <v>18063.616</v>
      </c>
      <c r="S211" s="33">
        <f>IFS(E211=2,vacation_home_main_costs!$M$2,E211=3,vacation_home_main_costs!$M$3,E211=4,vacation_home_main_costs!$M$4,E211=5,vacation_home_main_costs!$M$5,E211=6,vacation_home_main_costs!$M$6)</f>
        <v>34800</v>
      </c>
      <c r="T211" s="33">
        <f t="shared" si="19"/>
        <v>-16736.384</v>
      </c>
      <c r="U211" s="41" t="str">
        <f t="shared" si="4"/>
        <v>Prejuizo</v>
      </c>
    </row>
    <row r="212" ht="12.75" customHeight="1">
      <c r="A212" s="8">
        <v>2.0652342E7</v>
      </c>
      <c r="B212" s="30" t="s">
        <v>256</v>
      </c>
      <c r="C212" s="11">
        <v>149.0</v>
      </c>
      <c r="D212" s="11">
        <f t="shared" si="1"/>
        <v>119.2</v>
      </c>
      <c r="E212" s="24">
        <v>4.0</v>
      </c>
      <c r="F212" s="33">
        <f>Ocupacao_Calendario!B212*D212*31</f>
        <v>3510.44</v>
      </c>
      <c r="G212" s="33">
        <f>Ocupacao_Calendario!C212*D212*28</f>
        <v>2436.448</v>
      </c>
      <c r="H212" s="33">
        <f>Ocupacao_Calendario!D212*D212*31</f>
        <v>2180.168</v>
      </c>
      <c r="I212" s="33">
        <f>Ocupacao_Calendario!E212*D212*30</f>
        <v>2360.16</v>
      </c>
      <c r="J212" s="33">
        <f>Ocupacao_Calendario!F212*D212*31</f>
        <v>1958.456</v>
      </c>
      <c r="K212" s="33">
        <f>Ocupacao_Calendario!G212*D212*30</f>
        <v>3254.16</v>
      </c>
      <c r="L212" s="33">
        <f>Ocupacao_Calendario!H212*D212*31</f>
        <v>2734.448</v>
      </c>
      <c r="M212" s="33">
        <f>Ocupacao_Calendario!I212*D212*31</f>
        <v>3177.872</v>
      </c>
      <c r="N212" s="33">
        <f>Ocupacao_Calendario!J212*D212*30</f>
        <v>3003.84</v>
      </c>
      <c r="O212" s="33">
        <f>Ocupacao_Calendario!K212*D212*31</f>
        <v>2919.208</v>
      </c>
      <c r="P212" s="33">
        <f>Ocupacao_Calendario!L212*D212*31</f>
        <v>2697.496</v>
      </c>
      <c r="Q212" s="33">
        <f>Ocupacao_Calendario!M212*D212*31</f>
        <v>2919.208</v>
      </c>
      <c r="R212" s="33">
        <f t="shared" si="2"/>
        <v>33151.904</v>
      </c>
      <c r="S212" s="33">
        <f>IFS(E212=2,vacation_home_main_costs!$M$2,E212=3,vacation_home_main_costs!$M$3,E212=4,vacation_home_main_costs!$M$4,E212=5,vacation_home_main_costs!$M$5,E212=6,vacation_home_main_costs!$M$6)</f>
        <v>40660</v>
      </c>
      <c r="T212" s="33">
        <f t="shared" si="19"/>
        <v>-7508.096</v>
      </c>
      <c r="U212" s="41" t="str">
        <f t="shared" si="4"/>
        <v>Prejuizo</v>
      </c>
    </row>
    <row r="213" ht="12.75" customHeight="1">
      <c r="A213" s="8">
        <v>1.9489509E7</v>
      </c>
      <c r="B213" s="30" t="s">
        <v>257</v>
      </c>
      <c r="C213" s="11">
        <v>90.0</v>
      </c>
      <c r="D213" s="11">
        <f t="shared" si="1"/>
        <v>72</v>
      </c>
      <c r="E213" s="24">
        <v>3.0</v>
      </c>
      <c r="F213" s="33">
        <f>Ocupacao_Calendario!B213*D213*31</f>
        <v>1785.6</v>
      </c>
      <c r="G213" s="33">
        <f>Ocupacao_Calendario!C213*D213*28</f>
        <v>1854.72</v>
      </c>
      <c r="H213" s="33">
        <f>Ocupacao_Calendario!D213*D213*31</f>
        <v>1517.76</v>
      </c>
      <c r="I213" s="33">
        <f>Ocupacao_Calendario!E213*D213*30</f>
        <v>1188</v>
      </c>
      <c r="J213" s="33">
        <f>Ocupacao_Calendario!F213*D213*31</f>
        <v>1517.76</v>
      </c>
      <c r="K213" s="33">
        <f>Ocupacao_Calendario!G213*D213*30</f>
        <v>1620</v>
      </c>
      <c r="L213" s="33">
        <f>Ocupacao_Calendario!H213*D213*31</f>
        <v>1763.28</v>
      </c>
      <c r="M213" s="33">
        <f>Ocupacao_Calendario!I213*D213*31</f>
        <v>1607.04</v>
      </c>
      <c r="N213" s="33">
        <f>Ocupacao_Calendario!J213*D213*30</f>
        <v>2073.6</v>
      </c>
      <c r="O213" s="33">
        <f>Ocupacao_Calendario!K213*D213*31</f>
        <v>1785.6</v>
      </c>
      <c r="P213" s="33">
        <f>Ocupacao_Calendario!L213*D213*31</f>
        <v>2120.4</v>
      </c>
      <c r="Q213" s="33">
        <f>Ocupacao_Calendario!M213*D213*31</f>
        <v>1584.72</v>
      </c>
      <c r="R213" s="33">
        <f t="shared" si="2"/>
        <v>20418.48</v>
      </c>
      <c r="S213" s="33">
        <f>IFS(E213=2,vacation_home_main_costs!$M$2,E213=3,vacation_home_main_costs!$M$3,E213=4,vacation_home_main_costs!$M$4,E213=5,vacation_home_main_costs!$M$5,E213=6,vacation_home_main_costs!$M$6)</f>
        <v>34800</v>
      </c>
      <c r="T213" s="33">
        <f t="shared" si="19"/>
        <v>-14381.52</v>
      </c>
      <c r="U213" s="41" t="str">
        <f t="shared" si="4"/>
        <v>Prejuizo</v>
      </c>
    </row>
    <row r="214" ht="12.75" customHeight="1">
      <c r="A214" s="8">
        <v>1.9554341E7</v>
      </c>
      <c r="B214" s="30" t="s">
        <v>258</v>
      </c>
      <c r="C214" s="11">
        <v>95.0</v>
      </c>
      <c r="D214" s="11">
        <f t="shared" si="1"/>
        <v>76</v>
      </c>
      <c r="E214" s="24">
        <v>3.0</v>
      </c>
      <c r="F214" s="33">
        <f>Ocupacao_Calendario!B214*D214*31</f>
        <v>1955.48</v>
      </c>
      <c r="G214" s="33">
        <f>Ocupacao_Calendario!C214*D214*28</f>
        <v>1979.04</v>
      </c>
      <c r="H214" s="33">
        <f>Ocupacao_Calendario!D214*D214*31</f>
        <v>1248.68</v>
      </c>
      <c r="I214" s="33">
        <f>Ocupacao_Calendario!E214*D214*30</f>
        <v>1436.4</v>
      </c>
      <c r="J214" s="33">
        <f>Ocupacao_Calendario!F214*D214*31</f>
        <v>1837.68</v>
      </c>
      <c r="K214" s="33">
        <f>Ocupacao_Calendario!G214*D214*30</f>
        <v>1801.2</v>
      </c>
      <c r="L214" s="33">
        <f>Ocupacao_Calendario!H214*D214*31</f>
        <v>1955.48</v>
      </c>
      <c r="M214" s="33">
        <f>Ocupacao_Calendario!I214*D214*31</f>
        <v>2049.72</v>
      </c>
      <c r="N214" s="33">
        <f>Ocupacao_Calendario!J214*D214*30</f>
        <v>1869.6</v>
      </c>
      <c r="O214" s="33">
        <f>Ocupacao_Calendario!K214*D214*31</f>
        <v>1979.04</v>
      </c>
      <c r="P214" s="33">
        <f>Ocupacao_Calendario!L214*D214*31</f>
        <v>2073.28</v>
      </c>
      <c r="Q214" s="33">
        <f>Ocupacao_Calendario!M214*D214*31</f>
        <v>2073.28</v>
      </c>
      <c r="R214" s="33">
        <f t="shared" si="2"/>
        <v>22258.88</v>
      </c>
      <c r="S214" s="33">
        <f>IFS(E214=2,vacation_home_main_costs!$M$2,E214=3,vacation_home_main_costs!$M$3,E214=4,vacation_home_main_costs!$M$4,E214=5,vacation_home_main_costs!$M$5,E214=6,vacation_home_main_costs!$M$6)</f>
        <v>34800</v>
      </c>
      <c r="T214" s="33">
        <f t="shared" si="19"/>
        <v>-12541.12</v>
      </c>
      <c r="U214" s="41" t="str">
        <f t="shared" si="4"/>
        <v>Prejuizo</v>
      </c>
    </row>
    <row r="215" ht="12.75" customHeight="1">
      <c r="A215" s="8">
        <v>1.0727737E7</v>
      </c>
      <c r="B215" s="30" t="s">
        <v>259</v>
      </c>
      <c r="C215" s="11">
        <v>136.0</v>
      </c>
      <c r="D215" s="11">
        <f t="shared" si="1"/>
        <v>108.8</v>
      </c>
      <c r="E215" s="24">
        <v>4.0</v>
      </c>
      <c r="F215" s="33">
        <f>Ocupacao_Calendario!B215*D215*31</f>
        <v>2731.968</v>
      </c>
      <c r="G215" s="33">
        <f>Ocupacao_Calendario!C215*D215*28</f>
        <v>2223.872</v>
      </c>
      <c r="H215" s="33">
        <f>Ocupacao_Calendario!D215*D215*31</f>
        <v>2327.232</v>
      </c>
      <c r="I215" s="33">
        <f>Ocupacao_Calendario!E215*D215*30</f>
        <v>2545.92</v>
      </c>
      <c r="J215" s="33">
        <f>Ocupacao_Calendario!F215*D215*31</f>
        <v>1450.304</v>
      </c>
      <c r="K215" s="33">
        <f>Ocupacao_Calendario!G215*D215*30</f>
        <v>3002.88</v>
      </c>
      <c r="L215" s="33">
        <f>Ocupacao_Calendario!H215*D215*31</f>
        <v>3001.792</v>
      </c>
      <c r="M215" s="33">
        <f>Ocupacao_Calendario!I215*D215*31</f>
        <v>2698.24</v>
      </c>
      <c r="N215" s="33">
        <f>Ocupacao_Calendario!J215*D215*30</f>
        <v>2872.32</v>
      </c>
      <c r="O215" s="33">
        <f>Ocupacao_Calendario!K215*D215*31</f>
        <v>2394.688</v>
      </c>
      <c r="P215" s="33">
        <f>Ocupacao_Calendario!L215*D215*31</f>
        <v>3305.344</v>
      </c>
      <c r="Q215" s="33">
        <f>Ocupacao_Calendario!M215*D215*31</f>
        <v>3069.248</v>
      </c>
      <c r="R215" s="33">
        <f t="shared" si="2"/>
        <v>31623.808</v>
      </c>
      <c r="S215" s="33">
        <f>IFS(E215=2,vacation_home_main_costs!$M$2,E215=3,vacation_home_main_costs!$M$3,E215=4,vacation_home_main_costs!$M$4,E215=5,vacation_home_main_costs!$M$5,E215=6,vacation_home_main_costs!$M$6)</f>
        <v>40660</v>
      </c>
      <c r="T215" s="33">
        <f t="shared" si="19"/>
        <v>-9036.192</v>
      </c>
      <c r="U215" s="41" t="str">
        <f t="shared" si="4"/>
        <v>Prejuizo</v>
      </c>
    </row>
    <row r="216" ht="12.75" customHeight="1">
      <c r="A216" s="8">
        <v>1.7867573E7</v>
      </c>
      <c r="B216" s="30" t="s">
        <v>260</v>
      </c>
      <c r="C216" s="11">
        <v>90.0</v>
      </c>
      <c r="D216" s="11">
        <f t="shared" si="1"/>
        <v>72</v>
      </c>
      <c r="E216" s="24">
        <v>2.0</v>
      </c>
      <c r="F216" s="33">
        <f>Ocupacao_Calendario!B216*D216*31</f>
        <v>1852.56</v>
      </c>
      <c r="G216" s="33">
        <f>Ocupacao_Calendario!C216*D216*28</f>
        <v>1632.96</v>
      </c>
      <c r="H216" s="33">
        <f>Ocupacao_Calendario!D216*D216*31</f>
        <v>1651.68</v>
      </c>
      <c r="I216" s="33">
        <f>Ocupacao_Calendario!E216*D216*30</f>
        <v>1339.2</v>
      </c>
      <c r="J216" s="33">
        <f>Ocupacao_Calendario!F216*D216*31</f>
        <v>1227.6</v>
      </c>
      <c r="K216" s="33">
        <f>Ocupacao_Calendario!G216*D216*30</f>
        <v>1684.8</v>
      </c>
      <c r="L216" s="33">
        <f>Ocupacao_Calendario!H216*D216*31</f>
        <v>2142.72</v>
      </c>
      <c r="M216" s="33">
        <f>Ocupacao_Calendario!I216*D216*31</f>
        <v>2053.44</v>
      </c>
      <c r="N216" s="33">
        <f>Ocupacao_Calendario!J216*D216*30</f>
        <v>2030.4</v>
      </c>
      <c r="O216" s="33">
        <f>Ocupacao_Calendario!K216*D216*31</f>
        <v>2031.12</v>
      </c>
      <c r="P216" s="33">
        <f>Ocupacao_Calendario!L216*D216*31</f>
        <v>2165.04</v>
      </c>
      <c r="Q216" s="33">
        <f>Ocupacao_Calendario!M216*D216*31</f>
        <v>2209.68</v>
      </c>
      <c r="R216" s="33">
        <f t="shared" si="2"/>
        <v>22021.2</v>
      </c>
      <c r="S216" s="33">
        <f>IFS(E216=2,vacation_home_main_costs!$M$2,E216=3,vacation_home_main_costs!$M$3,E216=4,vacation_home_main_costs!$M$4,E216=5,vacation_home_main_costs!$M$5,E216=6,vacation_home_main_costs!$M$6)</f>
        <v>31100</v>
      </c>
      <c r="T216" s="33">
        <f t="shared" si="19"/>
        <v>-9078.8</v>
      </c>
      <c r="U216" s="41" t="str">
        <f t="shared" si="4"/>
        <v>Prejuizo</v>
      </c>
    </row>
    <row r="217" ht="12.75" customHeight="1">
      <c r="A217" s="8">
        <v>3852008.0</v>
      </c>
      <c r="B217" s="30" t="s">
        <v>261</v>
      </c>
      <c r="C217" s="11">
        <v>189.0</v>
      </c>
      <c r="D217" s="11">
        <f t="shared" si="1"/>
        <v>151.2</v>
      </c>
      <c r="E217" s="24">
        <v>5.0</v>
      </c>
      <c r="F217" s="33">
        <f>Ocupacao_Calendario!B217*D217*31</f>
        <v>3234.168</v>
      </c>
      <c r="G217" s="33">
        <f>Ocupacao_Calendario!C217*D217*28</f>
        <v>3810.24</v>
      </c>
      <c r="H217" s="33">
        <f>Ocupacao_Calendario!D217*D217*31</f>
        <v>3374.784</v>
      </c>
      <c r="I217" s="33">
        <f>Ocupacao_Calendario!E217*D217*30</f>
        <v>3628.8</v>
      </c>
      <c r="J217" s="33">
        <f>Ocupacao_Calendario!F217*D217*31</f>
        <v>2343.6</v>
      </c>
      <c r="K217" s="33">
        <f>Ocupacao_Calendario!G217*D217*30</f>
        <v>3265.92</v>
      </c>
      <c r="L217" s="33">
        <f>Ocupacao_Calendario!H217*D217*31</f>
        <v>3890.376</v>
      </c>
      <c r="M217" s="33">
        <f>Ocupacao_Calendario!I217*D217*31</f>
        <v>4077.864</v>
      </c>
      <c r="N217" s="33">
        <f>Ocupacao_Calendario!J217*D217*30</f>
        <v>3946.32</v>
      </c>
      <c r="O217" s="33">
        <f>Ocupacao_Calendario!K217*D217*31</f>
        <v>3890.376</v>
      </c>
      <c r="P217" s="33">
        <f>Ocupacao_Calendario!L217*D217*31</f>
        <v>4359.096</v>
      </c>
      <c r="Q217" s="33">
        <f>Ocupacao_Calendario!M217*D217*31</f>
        <v>3327.912</v>
      </c>
      <c r="R217" s="33">
        <f t="shared" si="2"/>
        <v>43149.456</v>
      </c>
      <c r="S217" s="33">
        <f>IFS(E217=2,vacation_home_main_costs!$M$2,E217=3,vacation_home_main_costs!$M$3,E217=4,vacation_home_main_costs!$M$4,E217=5,vacation_home_main_costs!$M$5,E217=6,vacation_home_main_costs!$M$6)</f>
        <v>45400</v>
      </c>
      <c r="T217" s="33">
        <f t="shared" si="19"/>
        <v>-2250.544</v>
      </c>
      <c r="U217" s="41" t="str">
        <f t="shared" si="4"/>
        <v>Prejuizo</v>
      </c>
    </row>
    <row r="218" ht="12.75" customHeight="1">
      <c r="A218" s="8">
        <v>1.4229112E7</v>
      </c>
      <c r="B218" s="30" t="s">
        <v>262</v>
      </c>
      <c r="C218" s="11">
        <v>159.0</v>
      </c>
      <c r="D218" s="11">
        <f t="shared" si="1"/>
        <v>127.2</v>
      </c>
      <c r="E218" s="24">
        <v>4.0</v>
      </c>
      <c r="F218" s="33">
        <f>Ocupacao_Calendario!B218*D218*31</f>
        <v>3824.904</v>
      </c>
      <c r="G218" s="33">
        <f>Ocupacao_Calendario!C218*D218*28</f>
        <v>2742.432</v>
      </c>
      <c r="H218" s="33">
        <f>Ocupacao_Calendario!D218*D218*31</f>
        <v>2365.92</v>
      </c>
      <c r="I218" s="33">
        <f>Ocupacao_Calendario!E218*D218*30</f>
        <v>2175.12</v>
      </c>
      <c r="J218" s="33">
        <f>Ocupacao_Calendario!F218*D218*31</f>
        <v>2326.488</v>
      </c>
      <c r="K218" s="33">
        <f>Ocupacao_Calendario!G218*D218*30</f>
        <v>2785.68</v>
      </c>
      <c r="L218" s="33">
        <f>Ocupacao_Calendario!H218*D218*31</f>
        <v>2996.832</v>
      </c>
      <c r="M218" s="33">
        <f>Ocupacao_Calendario!I218*D218*31</f>
        <v>3706.608</v>
      </c>
      <c r="N218" s="33">
        <f>Ocupacao_Calendario!J218*D218*30</f>
        <v>3358.08</v>
      </c>
      <c r="O218" s="33">
        <f>Ocupacao_Calendario!K218*D218*31</f>
        <v>3746.04</v>
      </c>
      <c r="P218" s="33">
        <f>Ocupacao_Calendario!L218*D218*31</f>
        <v>3036.264</v>
      </c>
      <c r="Q218" s="33">
        <f>Ocupacao_Calendario!M218*D218*31</f>
        <v>2839.104</v>
      </c>
      <c r="R218" s="33">
        <f t="shared" si="2"/>
        <v>35903.472</v>
      </c>
      <c r="S218" s="33">
        <f>IFS(E218=2,vacation_home_main_costs!$M$2,E218=3,vacation_home_main_costs!$M$3,E218=4,vacation_home_main_costs!$M$4,E218=5,vacation_home_main_costs!$M$5,E218=6,vacation_home_main_costs!$M$6)</f>
        <v>40660</v>
      </c>
      <c r="T218" s="33">
        <f t="shared" si="19"/>
        <v>-4756.528</v>
      </c>
      <c r="U218" s="41" t="str">
        <f t="shared" si="4"/>
        <v>Prejuizo</v>
      </c>
    </row>
    <row r="219" ht="12.75" customHeight="1">
      <c r="A219" s="8">
        <v>4512108.0</v>
      </c>
      <c r="B219" s="30" t="s">
        <v>263</v>
      </c>
      <c r="C219" s="11">
        <v>110.0</v>
      </c>
      <c r="D219" s="11">
        <f t="shared" si="1"/>
        <v>88</v>
      </c>
      <c r="E219" s="24">
        <v>4.0</v>
      </c>
      <c r="F219" s="33">
        <f>Ocupacao_Calendario!B219*D219*31</f>
        <v>2427.92</v>
      </c>
      <c r="G219" s="33">
        <f>Ocupacao_Calendario!C219*D219*28</f>
        <v>1872.64</v>
      </c>
      <c r="H219" s="33">
        <f>Ocupacao_Calendario!D219*D219*31</f>
        <v>2236.96</v>
      </c>
      <c r="I219" s="33">
        <f>Ocupacao_Calendario!E219*D219*30</f>
        <v>1848</v>
      </c>
      <c r="J219" s="33">
        <f>Ocupacao_Calendario!F219*D219*31</f>
        <v>1718.64</v>
      </c>
      <c r="K219" s="33">
        <f>Ocupacao_Calendario!G219*D219*30</f>
        <v>2164.8</v>
      </c>
      <c r="L219" s="33">
        <f>Ocupacao_Calendario!H219*D219*31</f>
        <v>2673.44</v>
      </c>
      <c r="M219" s="33">
        <f>Ocupacao_Calendario!I219*D219*31</f>
        <v>1936.88</v>
      </c>
      <c r="N219" s="33">
        <f>Ocupacao_Calendario!J219*D219*30</f>
        <v>2085.6</v>
      </c>
      <c r="O219" s="33">
        <f>Ocupacao_Calendario!K219*D219*31</f>
        <v>2618.88</v>
      </c>
      <c r="P219" s="33">
        <f>Ocupacao_Calendario!L219*D219*31</f>
        <v>1991.44</v>
      </c>
      <c r="Q219" s="33">
        <f>Ocupacao_Calendario!M219*D219*31</f>
        <v>2400.64</v>
      </c>
      <c r="R219" s="33">
        <f t="shared" si="2"/>
        <v>25975.84</v>
      </c>
      <c r="S219" s="33">
        <f>IFS(E219=2,vacation_home_main_costs!$M$2,E219=3,vacation_home_main_costs!$M$3,E219=4,vacation_home_main_costs!$M$4,E219=5,vacation_home_main_costs!$M$5,E219=6,vacation_home_main_costs!$M$6)</f>
        <v>40660</v>
      </c>
      <c r="T219" s="33">
        <f t="shared" si="19"/>
        <v>-14684.16</v>
      </c>
      <c r="U219" s="41" t="str">
        <f t="shared" si="4"/>
        <v>Prejuizo</v>
      </c>
    </row>
    <row r="220" ht="12.75" customHeight="1">
      <c r="A220" s="8">
        <v>2.0787656E7</v>
      </c>
      <c r="B220" s="30" t="s">
        <v>264</v>
      </c>
      <c r="C220" s="11">
        <v>149.0</v>
      </c>
      <c r="D220" s="11">
        <f t="shared" si="1"/>
        <v>119.2</v>
      </c>
      <c r="E220" s="24">
        <v>4.0</v>
      </c>
      <c r="F220" s="33">
        <f>Ocupacao_Calendario!B220*D220*31</f>
        <v>3103.968</v>
      </c>
      <c r="G220" s="33">
        <f>Ocupacao_Calendario!C220*D220*28</f>
        <v>2269.568</v>
      </c>
      <c r="H220" s="33">
        <f>Ocupacao_Calendario!D220*D220*31</f>
        <v>1551.984</v>
      </c>
      <c r="I220" s="33">
        <f>Ocupacao_Calendario!E220*D220*30</f>
        <v>2610.48</v>
      </c>
      <c r="J220" s="33">
        <f>Ocupacao_Calendario!F220*D220*31</f>
        <v>1515.032</v>
      </c>
      <c r="K220" s="33">
        <f>Ocupacao_Calendario!G220*D220*30</f>
        <v>2574.72</v>
      </c>
      <c r="L220" s="33">
        <f>Ocupacao_Calendario!H220*D220*31</f>
        <v>3658.248</v>
      </c>
      <c r="M220" s="33">
        <f>Ocupacao_Calendario!I220*D220*31</f>
        <v>3473.488</v>
      </c>
      <c r="N220" s="33">
        <f>Ocupacao_Calendario!J220*D220*30</f>
        <v>2646.24</v>
      </c>
      <c r="O220" s="33">
        <f>Ocupacao_Calendario!K220*D220*31</f>
        <v>3621.296</v>
      </c>
      <c r="P220" s="33">
        <f>Ocupacao_Calendario!L220*D220*31</f>
        <v>2808.352</v>
      </c>
      <c r="Q220" s="33">
        <f>Ocupacao_Calendario!M220*D220*31</f>
        <v>2808.352</v>
      </c>
      <c r="R220" s="33">
        <f t="shared" si="2"/>
        <v>32641.728</v>
      </c>
      <c r="S220" s="33">
        <f>IFS(E220=2,vacation_home_main_costs!$M$2,E220=3,vacation_home_main_costs!$M$3,E220=4,vacation_home_main_costs!$M$4,E220=5,vacation_home_main_costs!$M$5,E220=6,vacation_home_main_costs!$M$6)</f>
        <v>40660</v>
      </c>
      <c r="T220" s="33">
        <f t="shared" si="19"/>
        <v>-8018.272</v>
      </c>
      <c r="U220" s="41" t="str">
        <f t="shared" si="4"/>
        <v>Prejuizo</v>
      </c>
    </row>
    <row r="221" ht="12.75" customHeight="1">
      <c r="A221" s="8">
        <v>1.8999513E7</v>
      </c>
      <c r="B221" s="30" t="s">
        <v>265</v>
      </c>
      <c r="C221" s="11">
        <v>84.0</v>
      </c>
      <c r="D221" s="11">
        <f t="shared" si="1"/>
        <v>67.2</v>
      </c>
      <c r="E221" s="24">
        <v>3.0</v>
      </c>
      <c r="F221" s="33">
        <f>Ocupacao_Calendario!B221*D221*31</f>
        <v>1395.744</v>
      </c>
      <c r="G221" s="33">
        <f>Ocupacao_Calendario!C221*D221*28</f>
        <v>1561.728</v>
      </c>
      <c r="H221" s="33">
        <f>Ocupacao_Calendario!D221*D221*31</f>
        <v>1604.064</v>
      </c>
      <c r="I221" s="33">
        <f>Ocupacao_Calendario!E221*D221*30</f>
        <v>967.68</v>
      </c>
      <c r="J221" s="33">
        <f>Ocupacao_Calendario!F221*D221*31</f>
        <v>1124.928</v>
      </c>
      <c r="K221" s="33">
        <f>Ocupacao_Calendario!G221*D221*30</f>
        <v>1370.88</v>
      </c>
      <c r="L221" s="33">
        <f>Ocupacao_Calendario!H221*D221*31</f>
        <v>1499.904</v>
      </c>
      <c r="M221" s="33">
        <f>Ocupacao_Calendario!I221*D221*31</f>
        <v>2062.368</v>
      </c>
      <c r="N221" s="33">
        <f>Ocupacao_Calendario!J221*D221*30</f>
        <v>1995.84</v>
      </c>
      <c r="O221" s="33">
        <f>Ocupacao_Calendario!K221*D221*31</f>
        <v>1541.568</v>
      </c>
      <c r="P221" s="33">
        <f>Ocupacao_Calendario!L221*D221*31</f>
        <v>1666.56</v>
      </c>
      <c r="Q221" s="33">
        <f>Ocupacao_Calendario!M221*D221*31</f>
        <v>1854.048</v>
      </c>
      <c r="R221" s="33">
        <f t="shared" si="2"/>
        <v>18645.312</v>
      </c>
      <c r="S221" s="33">
        <f>IFS(E221=2,vacation_home_main_costs!$M$2,E221=3,vacation_home_main_costs!$M$3,E221=4,vacation_home_main_costs!$M$4,E221=5,vacation_home_main_costs!$M$5,E221=6,vacation_home_main_costs!$M$6)</f>
        <v>34800</v>
      </c>
      <c r="T221" s="33">
        <f t="shared" si="19"/>
        <v>-16154.688</v>
      </c>
      <c r="U221" s="41" t="str">
        <f t="shared" si="4"/>
        <v>Prejuizo</v>
      </c>
    </row>
    <row r="222" ht="12.75" customHeight="1">
      <c r="A222" s="8">
        <v>1.7661744E7</v>
      </c>
      <c r="B222" s="30" t="s">
        <v>266</v>
      </c>
      <c r="C222" s="11">
        <v>159.0</v>
      </c>
      <c r="D222" s="11">
        <f t="shared" si="1"/>
        <v>127.2</v>
      </c>
      <c r="E222" s="24">
        <v>6.0</v>
      </c>
      <c r="F222" s="33">
        <f>Ocupacao_Calendario!B222*D222*31</f>
        <v>2720.808</v>
      </c>
      <c r="G222" s="33">
        <f>Ocupacao_Calendario!C222*D222*28</f>
        <v>2386.272</v>
      </c>
      <c r="H222" s="33">
        <f>Ocupacao_Calendario!D222*D222*31</f>
        <v>1853.304</v>
      </c>
      <c r="I222" s="33">
        <f>Ocupacao_Calendario!E222*D222*30</f>
        <v>2518.56</v>
      </c>
      <c r="J222" s="33">
        <f>Ocupacao_Calendario!F222*D222*31</f>
        <v>1932.168</v>
      </c>
      <c r="K222" s="33">
        <f>Ocupacao_Calendario!G222*D222*30</f>
        <v>2709.36</v>
      </c>
      <c r="L222" s="33">
        <f>Ocupacao_Calendario!H222*D222*31</f>
        <v>3075.696</v>
      </c>
      <c r="M222" s="33">
        <f>Ocupacao_Calendario!I222*D222*31</f>
        <v>3154.56</v>
      </c>
      <c r="N222" s="33">
        <f>Ocupacao_Calendario!J222*D222*30</f>
        <v>3129.12</v>
      </c>
      <c r="O222" s="33">
        <f>Ocupacao_Calendario!K222*D222*31</f>
        <v>3706.608</v>
      </c>
      <c r="P222" s="33">
        <f>Ocupacao_Calendario!L222*D222*31</f>
        <v>2799.672</v>
      </c>
      <c r="Q222" s="33">
        <f>Ocupacao_Calendario!M222*D222*31</f>
        <v>3903.768</v>
      </c>
      <c r="R222" s="33">
        <f t="shared" si="2"/>
        <v>33889.896</v>
      </c>
      <c r="S222" s="33">
        <f>IFS(E222=2,vacation_home_main_costs!$M$2,E222=3,vacation_home_main_costs!$M$3,E222=4,vacation_home_main_costs!$M$4,E222=5,vacation_home_main_costs!$M$5,E222=6,vacation_home_main_costs!$M$6)</f>
        <v>51900</v>
      </c>
      <c r="T222" s="33">
        <f t="shared" si="19"/>
        <v>-18010.104</v>
      </c>
      <c r="U222" s="41" t="str">
        <f t="shared" si="4"/>
        <v>Prejuizo</v>
      </c>
    </row>
    <row r="223" ht="12.75" customHeight="1">
      <c r="A223" s="8">
        <v>2.0769592E7</v>
      </c>
      <c r="B223" s="30" t="s">
        <v>267</v>
      </c>
      <c r="C223" s="11">
        <v>179.0</v>
      </c>
      <c r="D223" s="11">
        <f t="shared" si="1"/>
        <v>143.2</v>
      </c>
      <c r="E223" s="24">
        <v>5.0</v>
      </c>
      <c r="F223" s="33">
        <f>Ocupacao_Calendario!B223*D223*31</f>
        <v>4261.632</v>
      </c>
      <c r="G223" s="33">
        <f>Ocupacao_Calendario!C223*D223*28</f>
        <v>4009.6</v>
      </c>
      <c r="H223" s="33">
        <f>Ocupacao_Calendario!D223*D223*31</f>
        <v>2397.168</v>
      </c>
      <c r="I223" s="33">
        <f>Ocupacao_Calendario!E223*D223*30</f>
        <v>3007.2</v>
      </c>
      <c r="J223" s="33">
        <f>Ocupacao_Calendario!F223*D223*31</f>
        <v>1997.64</v>
      </c>
      <c r="K223" s="33">
        <f>Ocupacao_Calendario!G223*D223*30</f>
        <v>3136.08</v>
      </c>
      <c r="L223" s="33">
        <f>Ocupacao_Calendario!H223*D223*31</f>
        <v>4306.024</v>
      </c>
      <c r="M223" s="33">
        <f>Ocupacao_Calendario!I223*D223*31</f>
        <v>4084.064</v>
      </c>
      <c r="N223" s="33">
        <f>Ocupacao_Calendario!J223*D223*30</f>
        <v>3350.88</v>
      </c>
      <c r="O223" s="33">
        <f>Ocupacao_Calendario!K223*D223*31</f>
        <v>4039.672</v>
      </c>
      <c r="P223" s="33">
        <f>Ocupacao_Calendario!L223*D223*31</f>
        <v>3595.752</v>
      </c>
      <c r="Q223" s="33">
        <f>Ocupacao_Calendario!M223*D223*31</f>
        <v>4084.064</v>
      </c>
      <c r="R223" s="33">
        <f t="shared" si="2"/>
        <v>42269.776</v>
      </c>
      <c r="S223" s="33">
        <f>IFS(E223=2,vacation_home_main_costs!$M$2,E223=3,vacation_home_main_costs!$M$3,E223=4,vacation_home_main_costs!$M$4,E223=5,vacation_home_main_costs!$M$5,E223=6,vacation_home_main_costs!$M$6)</f>
        <v>45400</v>
      </c>
      <c r="T223" s="33">
        <f t="shared" si="19"/>
        <v>-3130.224</v>
      </c>
      <c r="U223" s="41" t="str">
        <f t="shared" si="4"/>
        <v>Prejuizo</v>
      </c>
    </row>
    <row r="224" ht="12.75" customHeight="1">
      <c r="A224" s="8">
        <v>1.6743627E7</v>
      </c>
      <c r="B224" s="30" t="s">
        <v>268</v>
      </c>
      <c r="C224" s="11">
        <v>129.0</v>
      </c>
      <c r="D224" s="11">
        <f t="shared" si="1"/>
        <v>103.2</v>
      </c>
      <c r="E224" s="24">
        <v>4.0</v>
      </c>
      <c r="F224" s="33">
        <f>Ocupacao_Calendario!B224*D224*31</f>
        <v>2623.344</v>
      </c>
      <c r="G224" s="33">
        <f>Ocupacao_Calendario!C224*D224*28</f>
        <v>2398.368</v>
      </c>
      <c r="H224" s="33">
        <f>Ocupacao_Calendario!D224*D224*31</f>
        <v>2495.376</v>
      </c>
      <c r="I224" s="33">
        <f>Ocupacao_Calendario!E224*D224*30</f>
        <v>1764.72</v>
      </c>
      <c r="J224" s="33">
        <f>Ocupacao_Calendario!F224*D224*31</f>
        <v>2463.384</v>
      </c>
      <c r="K224" s="33">
        <f>Ocupacao_Calendario!G224*D224*30</f>
        <v>2600.64</v>
      </c>
      <c r="L224" s="33">
        <f>Ocupacao_Calendario!H224*D224*31</f>
        <v>2879.28</v>
      </c>
      <c r="M224" s="33">
        <f>Ocupacao_Calendario!I224*D224*31</f>
        <v>2559.36</v>
      </c>
      <c r="N224" s="33">
        <f>Ocupacao_Calendario!J224*D224*30</f>
        <v>3034.08</v>
      </c>
      <c r="O224" s="33">
        <f>Ocupacao_Calendario!K224*D224*31</f>
        <v>2367.408</v>
      </c>
      <c r="P224" s="33">
        <f>Ocupacao_Calendario!L224*D224*31</f>
        <v>2879.28</v>
      </c>
      <c r="Q224" s="33">
        <f>Ocupacao_Calendario!M224*D224*31</f>
        <v>2271.432</v>
      </c>
      <c r="R224" s="33">
        <f t="shared" si="2"/>
        <v>30336.672</v>
      </c>
      <c r="S224" s="33">
        <f>IFS(E224=2,vacation_home_main_costs!$M$2,E224=3,vacation_home_main_costs!$M$3,E224=4,vacation_home_main_costs!$M$4,E224=5,vacation_home_main_costs!$M$5,E224=6,vacation_home_main_costs!$M$6)</f>
        <v>40660</v>
      </c>
      <c r="T224" s="33">
        <f t="shared" si="19"/>
        <v>-10323.328</v>
      </c>
      <c r="U224" s="41" t="str">
        <f t="shared" si="4"/>
        <v>Prejuizo</v>
      </c>
    </row>
    <row r="225" ht="12.75" customHeight="1">
      <c r="A225" s="8">
        <v>1772507.0</v>
      </c>
      <c r="B225" s="30" t="s">
        <v>269</v>
      </c>
      <c r="C225" s="11">
        <v>115.0</v>
      </c>
      <c r="D225" s="11">
        <f t="shared" si="1"/>
        <v>92</v>
      </c>
      <c r="E225" s="24">
        <v>3.0</v>
      </c>
      <c r="F225" s="33">
        <f>Ocupacao_Calendario!B225*D225*31</f>
        <v>2709.4</v>
      </c>
      <c r="G225" s="33">
        <f>Ocupacao_Calendario!C225*D225*28</f>
        <v>1777.44</v>
      </c>
      <c r="H225" s="33">
        <f>Ocupacao_Calendario!D225*D225*31</f>
        <v>1197.84</v>
      </c>
      <c r="I225" s="33">
        <f>Ocupacao_Calendario!E225*D225*30</f>
        <v>1766.4</v>
      </c>
      <c r="J225" s="33">
        <f>Ocupacao_Calendario!F225*D225*31</f>
        <v>1397.48</v>
      </c>
      <c r="K225" s="33">
        <f>Ocupacao_Calendario!G225*D225*30</f>
        <v>2484</v>
      </c>
      <c r="L225" s="33">
        <f>Ocupacao_Calendario!H225*D225*31</f>
        <v>2538.28</v>
      </c>
      <c r="M225" s="33">
        <f>Ocupacao_Calendario!I225*D225*31</f>
        <v>2852</v>
      </c>
      <c r="N225" s="33">
        <f>Ocupacao_Calendario!J225*D225*30</f>
        <v>2539.2</v>
      </c>
      <c r="O225" s="33">
        <f>Ocupacao_Calendario!K225*D225*31</f>
        <v>2253.08</v>
      </c>
      <c r="P225" s="33">
        <f>Ocupacao_Calendario!L225*D225*31</f>
        <v>2766.44</v>
      </c>
      <c r="Q225" s="33">
        <f>Ocupacao_Calendario!M225*D225*31</f>
        <v>2566.8</v>
      </c>
      <c r="R225" s="33">
        <f t="shared" si="2"/>
        <v>26848.36</v>
      </c>
      <c r="S225" s="33">
        <f>IFS(E225=2,vacation_home_main_costs!$M$2,E225=3,vacation_home_main_costs!$M$3,E225=4,vacation_home_main_costs!$M$4,E225=5,vacation_home_main_costs!$M$5,E225=6,vacation_home_main_costs!$M$6)</f>
        <v>34800</v>
      </c>
      <c r="T225" s="33">
        <f t="shared" si="19"/>
        <v>-7951.64</v>
      </c>
      <c r="U225" s="41" t="str">
        <f t="shared" si="4"/>
        <v>Prejuizo</v>
      </c>
    </row>
    <row r="226" ht="12.75" customHeight="1">
      <c r="A226" s="8">
        <v>2.037879E7</v>
      </c>
      <c r="B226" s="30" t="s">
        <v>270</v>
      </c>
      <c r="C226" s="11">
        <v>149.0</v>
      </c>
      <c r="D226" s="11">
        <f t="shared" si="1"/>
        <v>119.2</v>
      </c>
      <c r="E226" s="24">
        <v>4.0</v>
      </c>
      <c r="F226" s="33">
        <f>Ocupacao_Calendario!B226*D226*31</f>
        <v>3436.536</v>
      </c>
      <c r="G226" s="33">
        <f>Ocupacao_Calendario!C226*D226*28</f>
        <v>2903.712</v>
      </c>
      <c r="H226" s="33">
        <f>Ocupacao_Calendario!D226*D226*31</f>
        <v>2180.168</v>
      </c>
      <c r="I226" s="33">
        <f>Ocupacao_Calendario!E226*D226*30</f>
        <v>2467.44</v>
      </c>
      <c r="J226" s="33">
        <f>Ocupacao_Calendario!F226*D226*31</f>
        <v>2845.304</v>
      </c>
      <c r="K226" s="33">
        <f>Ocupacao_Calendario!G226*D226*30</f>
        <v>2753.52</v>
      </c>
      <c r="L226" s="33">
        <f>Ocupacao_Calendario!H226*D226*31</f>
        <v>2697.496</v>
      </c>
      <c r="M226" s="33">
        <f>Ocupacao_Calendario!I226*D226*31</f>
        <v>3584.344</v>
      </c>
      <c r="N226" s="33">
        <f>Ocupacao_Calendario!J226*D226*30</f>
        <v>3218.4</v>
      </c>
      <c r="O226" s="33">
        <f>Ocupacao_Calendario!K226*D226*31</f>
        <v>3140.92</v>
      </c>
      <c r="P226" s="33">
        <f>Ocupacao_Calendario!L226*D226*31</f>
        <v>3658.248</v>
      </c>
      <c r="Q226" s="33">
        <f>Ocupacao_Calendario!M226*D226*31</f>
        <v>3251.776</v>
      </c>
      <c r="R226" s="33">
        <f t="shared" si="2"/>
        <v>36137.864</v>
      </c>
      <c r="S226" s="33">
        <f>IFS(E226=2,vacation_home_main_costs!$M$2,E226=3,vacation_home_main_costs!$M$3,E226=4,vacation_home_main_costs!$M$4,E226=5,vacation_home_main_costs!$M$5,E226=6,vacation_home_main_costs!$M$6)</f>
        <v>40660</v>
      </c>
      <c r="T226" s="33">
        <f t="shared" si="19"/>
        <v>-4522.136</v>
      </c>
      <c r="U226" s="41" t="str">
        <f t="shared" si="4"/>
        <v>Prejuizo</v>
      </c>
    </row>
    <row r="227" ht="12.75" customHeight="1">
      <c r="A227" s="8">
        <v>8281657.0</v>
      </c>
      <c r="B227" s="30" t="s">
        <v>271</v>
      </c>
      <c r="C227" s="11">
        <v>130.0</v>
      </c>
      <c r="D227" s="11">
        <f t="shared" si="1"/>
        <v>104</v>
      </c>
      <c r="E227" s="24">
        <v>5.0</v>
      </c>
      <c r="F227" s="33">
        <f>Ocupacao_Calendario!B227*D227*31</f>
        <v>3030.56</v>
      </c>
      <c r="G227" s="33">
        <f>Ocupacao_Calendario!C227*D227*28</f>
        <v>2853.76</v>
      </c>
      <c r="H227" s="33">
        <f>Ocupacao_Calendario!D227*D227*31</f>
        <v>1934.4</v>
      </c>
      <c r="I227" s="33">
        <f>Ocupacao_Calendario!E227*D227*30</f>
        <v>1872</v>
      </c>
      <c r="J227" s="33">
        <f>Ocupacao_Calendario!F227*D227*31</f>
        <v>1934.4</v>
      </c>
      <c r="K227" s="33">
        <f>Ocupacao_Calendario!G227*D227*30</f>
        <v>2028</v>
      </c>
      <c r="L227" s="33">
        <f>Ocupacao_Calendario!H227*D227*31</f>
        <v>2675.92</v>
      </c>
      <c r="M227" s="33">
        <f>Ocupacao_Calendario!I227*D227*31</f>
        <v>2998.32</v>
      </c>
      <c r="N227" s="33">
        <f>Ocupacao_Calendario!J227*D227*30</f>
        <v>2620.8</v>
      </c>
      <c r="O227" s="33">
        <f>Ocupacao_Calendario!K227*D227*31</f>
        <v>2385.76</v>
      </c>
      <c r="P227" s="33">
        <f>Ocupacao_Calendario!L227*D227*31</f>
        <v>2289.04</v>
      </c>
      <c r="Q227" s="33">
        <f>Ocupacao_Calendario!M227*D227*31</f>
        <v>2869.36</v>
      </c>
      <c r="R227" s="33">
        <f t="shared" si="2"/>
        <v>29492.32</v>
      </c>
      <c r="S227" s="33">
        <f>IFS(E227=2,vacation_home_main_costs!$M$2,E227=3,vacation_home_main_costs!$M$3,E227=4,vacation_home_main_costs!$M$4,E227=5,vacation_home_main_costs!$M$5,E227=6,vacation_home_main_costs!$M$6)</f>
        <v>45400</v>
      </c>
      <c r="T227" s="33">
        <f t="shared" si="19"/>
        <v>-15907.68</v>
      </c>
      <c r="U227" s="41" t="str">
        <f t="shared" si="4"/>
        <v>Prejuizo</v>
      </c>
    </row>
    <row r="228" ht="12.75" customHeight="1">
      <c r="A228" s="8">
        <v>13757.0</v>
      </c>
      <c r="B228" s="30" t="s">
        <v>272</v>
      </c>
      <c r="C228" s="11">
        <v>104.0</v>
      </c>
      <c r="D228" s="11">
        <f t="shared" si="1"/>
        <v>83.2</v>
      </c>
      <c r="E228" s="24">
        <v>4.0</v>
      </c>
      <c r="F228" s="33">
        <f>Ocupacao_Calendario!B228*D228*31</f>
        <v>1779.648</v>
      </c>
      <c r="G228" s="33">
        <f>Ocupacao_Calendario!C228*D228*28</f>
        <v>2003.456</v>
      </c>
      <c r="H228" s="33">
        <f>Ocupacao_Calendario!D228*D228*31</f>
        <v>2166.528</v>
      </c>
      <c r="I228" s="33">
        <f>Ocupacao_Calendario!E228*D228*30</f>
        <v>1223.04</v>
      </c>
      <c r="J228" s="33">
        <f>Ocupacao_Calendario!F228*D228*31</f>
        <v>1212.224</v>
      </c>
      <c r="K228" s="33">
        <f>Ocupacao_Calendario!G228*D228*30</f>
        <v>1672.32</v>
      </c>
      <c r="L228" s="33">
        <f>Ocupacao_Calendario!H228*D228*31</f>
        <v>2011.776</v>
      </c>
      <c r="M228" s="33">
        <f>Ocupacao_Calendario!I228*D228*31</f>
        <v>1831.232</v>
      </c>
      <c r="N228" s="33">
        <f>Ocupacao_Calendario!J228*D228*30</f>
        <v>2221.44</v>
      </c>
      <c r="O228" s="33">
        <f>Ocupacao_Calendario!K228*D228*31</f>
        <v>2321.28</v>
      </c>
      <c r="P228" s="33">
        <f>Ocupacao_Calendario!L228*D228*31</f>
        <v>1857.024</v>
      </c>
      <c r="Q228" s="33">
        <f>Ocupacao_Calendario!M228*D228*31</f>
        <v>1934.4</v>
      </c>
      <c r="R228" s="33">
        <f t="shared" si="2"/>
        <v>22234.368</v>
      </c>
      <c r="S228" s="33">
        <f>IFS(E228=2,vacation_home_main_costs!$M$2,E228=3,vacation_home_main_costs!$M$3,E228=4,vacation_home_main_costs!$M$4,E228=5,vacation_home_main_costs!$M$5,E228=6,vacation_home_main_costs!$M$6)</f>
        <v>40660</v>
      </c>
      <c r="T228" s="33">
        <f t="shared" si="19"/>
        <v>-18425.632</v>
      </c>
      <c r="U228" s="41" t="str">
        <f t="shared" si="4"/>
        <v>Prejuizo</v>
      </c>
    </row>
    <row r="229" ht="12.75" customHeight="1">
      <c r="A229" s="8">
        <v>2.116328E7</v>
      </c>
      <c r="B229" s="30" t="s">
        <v>273</v>
      </c>
      <c r="C229" s="11">
        <v>125.0</v>
      </c>
      <c r="D229" s="11">
        <f t="shared" si="1"/>
        <v>100</v>
      </c>
      <c r="E229" s="24">
        <v>4.0</v>
      </c>
      <c r="F229" s="33">
        <f>Ocupacao_Calendario!B229*D229*31</f>
        <v>2046</v>
      </c>
      <c r="G229" s="33">
        <f>Ocupacao_Calendario!C229*D229*28</f>
        <v>2128</v>
      </c>
      <c r="H229" s="33">
        <f>Ocupacao_Calendario!D229*D229*31</f>
        <v>2201</v>
      </c>
      <c r="I229" s="33">
        <f>Ocupacao_Calendario!E229*D229*30</f>
        <v>1590</v>
      </c>
      <c r="J229" s="33">
        <f>Ocupacao_Calendario!F229*D229*31</f>
        <v>1829</v>
      </c>
      <c r="K229" s="33">
        <f>Ocupacao_Calendario!G229*D229*30</f>
        <v>2640</v>
      </c>
      <c r="L229" s="33">
        <f>Ocupacao_Calendario!H229*D229*31</f>
        <v>2449</v>
      </c>
      <c r="M229" s="33">
        <f>Ocupacao_Calendario!I229*D229*31</f>
        <v>2325</v>
      </c>
      <c r="N229" s="33">
        <f>Ocupacao_Calendario!J229*D229*30</f>
        <v>2550</v>
      </c>
      <c r="O229" s="33">
        <f>Ocupacao_Calendario!K229*D229*31</f>
        <v>2635</v>
      </c>
      <c r="P229" s="33">
        <f>Ocupacao_Calendario!L229*D229*31</f>
        <v>2387</v>
      </c>
      <c r="Q229" s="33">
        <f>Ocupacao_Calendario!M229*D229*31</f>
        <v>2201</v>
      </c>
      <c r="R229" s="33">
        <f t="shared" si="2"/>
        <v>26981</v>
      </c>
      <c r="S229" s="33">
        <f>IFS(E229=2,vacation_home_main_costs!$M$2,E229=3,vacation_home_main_costs!$M$3,E229=4,vacation_home_main_costs!$M$4,E229=5,vacation_home_main_costs!$M$5,E229=6,vacation_home_main_costs!$M$6)</f>
        <v>40660</v>
      </c>
      <c r="T229" s="33">
        <f t="shared" si="19"/>
        <v>-13679</v>
      </c>
      <c r="U229" s="41" t="str">
        <f t="shared" si="4"/>
        <v>Prejuizo</v>
      </c>
    </row>
    <row r="230" ht="12.75" customHeight="1">
      <c r="A230" s="8">
        <v>8007546.0</v>
      </c>
      <c r="B230" s="30" t="s">
        <v>274</v>
      </c>
      <c r="C230" s="11">
        <v>100.0</v>
      </c>
      <c r="D230" s="11">
        <f t="shared" si="1"/>
        <v>80</v>
      </c>
      <c r="E230" s="24">
        <v>4.0</v>
      </c>
      <c r="F230" s="33">
        <f>Ocupacao_Calendario!B230*D230*31</f>
        <v>1512.8</v>
      </c>
      <c r="G230" s="33">
        <f>Ocupacao_Calendario!C230*D230*28</f>
        <v>1881.6</v>
      </c>
      <c r="H230" s="33">
        <f>Ocupacao_Calendario!D230*D230*31</f>
        <v>1711.2</v>
      </c>
      <c r="I230" s="33">
        <f>Ocupacao_Calendario!E230*D230*30</f>
        <v>1488</v>
      </c>
      <c r="J230" s="33">
        <f>Ocupacao_Calendario!F230*D230*31</f>
        <v>1413.6</v>
      </c>
      <c r="K230" s="33">
        <f>Ocupacao_Calendario!G230*D230*30</f>
        <v>2352</v>
      </c>
      <c r="L230" s="33">
        <f>Ocupacao_Calendario!H230*D230*31</f>
        <v>2455.2</v>
      </c>
      <c r="M230" s="33">
        <f>Ocupacao_Calendario!I230*D230*31</f>
        <v>2331.2</v>
      </c>
      <c r="N230" s="33">
        <f>Ocupacao_Calendario!J230*D230*30</f>
        <v>2184</v>
      </c>
      <c r="O230" s="33">
        <f>Ocupacao_Calendario!K230*D230*31</f>
        <v>1785.6</v>
      </c>
      <c r="P230" s="33">
        <f>Ocupacao_Calendario!L230*D230*31</f>
        <v>1785.6</v>
      </c>
      <c r="Q230" s="33">
        <f>Ocupacao_Calendario!M230*D230*31</f>
        <v>2058.4</v>
      </c>
      <c r="R230" s="33">
        <f t="shared" si="2"/>
        <v>22959.2</v>
      </c>
      <c r="S230" s="33">
        <f>IFS(E230=2,vacation_home_main_costs!$M$2,E230=3,vacation_home_main_costs!$M$3,E230=4,vacation_home_main_costs!$M$4,E230=5,vacation_home_main_costs!$M$5,E230=6,vacation_home_main_costs!$M$6)</f>
        <v>40660</v>
      </c>
      <c r="T230" s="33">
        <f t="shared" si="19"/>
        <v>-17700.8</v>
      </c>
      <c r="U230" s="41" t="str">
        <f t="shared" si="4"/>
        <v>Prejuizo</v>
      </c>
    </row>
    <row r="231" ht="12.75" customHeight="1">
      <c r="A231" s="8">
        <v>705837.0</v>
      </c>
      <c r="B231" s="30" t="s">
        <v>275</v>
      </c>
      <c r="C231" s="11">
        <v>82.0</v>
      </c>
      <c r="D231" s="11">
        <f t="shared" si="1"/>
        <v>65.6</v>
      </c>
      <c r="E231" s="24">
        <v>4.0</v>
      </c>
      <c r="F231" s="33">
        <f>Ocupacao_Calendario!B231*D231*31</f>
        <v>1748.896</v>
      </c>
      <c r="G231" s="33">
        <f>Ocupacao_Calendario!C231*D231*28</f>
        <v>1359.232</v>
      </c>
      <c r="H231" s="33">
        <f>Ocupacao_Calendario!D231*D231*31</f>
        <v>1443.856</v>
      </c>
      <c r="I231" s="33">
        <f>Ocupacao_Calendario!E231*D231*30</f>
        <v>964.32</v>
      </c>
      <c r="J231" s="33">
        <f>Ocupacao_Calendario!F231*D231*31</f>
        <v>915.12</v>
      </c>
      <c r="K231" s="33">
        <f>Ocupacao_Calendario!G231*D231*30</f>
        <v>1515.36</v>
      </c>
      <c r="L231" s="33">
        <f>Ocupacao_Calendario!H231*D231*31</f>
        <v>1748.896</v>
      </c>
      <c r="M231" s="33">
        <f>Ocupacao_Calendario!I231*D231*31</f>
        <v>1647.216</v>
      </c>
      <c r="N231" s="33">
        <f>Ocupacao_Calendario!J231*D231*30</f>
        <v>1653.12</v>
      </c>
      <c r="O231" s="33">
        <f>Ocupacao_Calendario!K231*D231*31</f>
        <v>1992.928</v>
      </c>
      <c r="P231" s="33">
        <f>Ocupacao_Calendario!L231*D231*31</f>
        <v>1870.912</v>
      </c>
      <c r="Q231" s="33">
        <f>Ocupacao_Calendario!M231*D231*31</f>
        <v>1992.928</v>
      </c>
      <c r="R231" s="33">
        <f t="shared" si="2"/>
        <v>18852.784</v>
      </c>
      <c r="S231" s="33">
        <f>IFS(E231=2,vacation_home_main_costs!$M$2,E231=3,vacation_home_main_costs!$M$3,E231=4,vacation_home_main_costs!$M$4,E231=5,vacation_home_main_costs!$M$5,E231=6,vacation_home_main_costs!$M$6)</f>
        <v>40660</v>
      </c>
      <c r="T231" s="33">
        <f t="shared" si="19"/>
        <v>-21807.216</v>
      </c>
      <c r="U231" s="41" t="str">
        <f t="shared" si="4"/>
        <v>Prejuizo</v>
      </c>
    </row>
    <row r="232" ht="12.75" customHeight="1">
      <c r="A232" s="8">
        <v>1.7973667E7</v>
      </c>
      <c r="B232" s="30" t="s">
        <v>276</v>
      </c>
      <c r="C232" s="11">
        <v>195.0</v>
      </c>
      <c r="D232" s="11">
        <f t="shared" si="1"/>
        <v>156</v>
      </c>
      <c r="E232" s="24">
        <v>6.0</v>
      </c>
      <c r="F232" s="33">
        <f>Ocupacao_Calendario!B232*D232*31</f>
        <v>3965.52</v>
      </c>
      <c r="G232" s="33">
        <f>Ocupacao_Calendario!C232*D232*28</f>
        <v>3407.04</v>
      </c>
      <c r="H232" s="33">
        <f>Ocupacao_Calendario!D232*D232*31</f>
        <v>2369.64</v>
      </c>
      <c r="I232" s="33">
        <f>Ocupacao_Calendario!E232*D232*30</f>
        <v>3042</v>
      </c>
      <c r="J232" s="33">
        <f>Ocupacao_Calendario!F232*D232*31</f>
        <v>3820.44</v>
      </c>
      <c r="K232" s="33">
        <f>Ocupacao_Calendario!G232*D232*30</f>
        <v>4399.2</v>
      </c>
      <c r="L232" s="33">
        <f>Ocupacao_Calendario!H232*D232*31</f>
        <v>4013.88</v>
      </c>
      <c r="M232" s="33">
        <f>Ocupacao_Calendario!I232*D232*31</f>
        <v>3627</v>
      </c>
      <c r="N232" s="33">
        <f>Ocupacao_Calendario!J232*D232*30</f>
        <v>4680</v>
      </c>
      <c r="O232" s="33">
        <f>Ocupacao_Calendario!K232*D232*31</f>
        <v>4739.28</v>
      </c>
      <c r="P232" s="33">
        <f>Ocupacao_Calendario!L232*D232*31</f>
        <v>4255.68</v>
      </c>
      <c r="Q232" s="33">
        <f>Ocupacao_Calendario!M232*D232*31</f>
        <v>4787.64</v>
      </c>
      <c r="R232" s="33">
        <f t="shared" si="2"/>
        <v>47107.32</v>
      </c>
      <c r="S232" s="33">
        <f>IFS(E232=2,vacation_home_main_costs!$M$2,E232=3,vacation_home_main_costs!$M$3,E232=4,vacation_home_main_costs!$M$4,E232=5,vacation_home_main_costs!$M$5,E232=6,vacation_home_main_costs!$M$6)</f>
        <v>51900</v>
      </c>
      <c r="T232" s="33">
        <f t="shared" si="19"/>
        <v>-4792.68</v>
      </c>
      <c r="U232" s="41" t="str">
        <f t="shared" si="4"/>
        <v>Prejuizo</v>
      </c>
    </row>
    <row r="233" ht="12.75" customHeight="1">
      <c r="A233" s="8">
        <v>1816829.0</v>
      </c>
      <c r="B233" s="30" t="s">
        <v>277</v>
      </c>
      <c r="C233" s="11">
        <v>95.0</v>
      </c>
      <c r="D233" s="11">
        <f t="shared" si="1"/>
        <v>76</v>
      </c>
      <c r="E233" s="24">
        <v>3.0</v>
      </c>
      <c r="F233" s="33">
        <f>Ocupacao_Calendario!B233*D233*31</f>
        <v>1719.88</v>
      </c>
      <c r="G233" s="33">
        <f>Ocupacao_Calendario!C233*D233*28</f>
        <v>1447.04</v>
      </c>
      <c r="H233" s="33">
        <f>Ocupacao_Calendario!D233*D233*31</f>
        <v>1107.32</v>
      </c>
      <c r="I233" s="33">
        <f>Ocupacao_Calendario!E233*D233*30</f>
        <v>1504.8</v>
      </c>
      <c r="J233" s="33">
        <f>Ocupacao_Calendario!F233*D233*31</f>
        <v>1672.76</v>
      </c>
      <c r="K233" s="33">
        <f>Ocupacao_Calendario!G233*D233*30</f>
        <v>1778.4</v>
      </c>
      <c r="L233" s="33">
        <f>Ocupacao_Calendario!H233*D233*31</f>
        <v>1979.04</v>
      </c>
      <c r="M233" s="33">
        <f>Ocupacao_Calendario!I233*D233*31</f>
        <v>2332.44</v>
      </c>
      <c r="N233" s="33">
        <f>Ocupacao_Calendario!J233*D233*30</f>
        <v>1755.6</v>
      </c>
      <c r="O233" s="33">
        <f>Ocupacao_Calendario!K233*D233*31</f>
        <v>2073.28</v>
      </c>
      <c r="P233" s="33">
        <f>Ocupacao_Calendario!L233*D233*31</f>
        <v>1979.04</v>
      </c>
      <c r="Q233" s="33">
        <f>Ocupacao_Calendario!M233*D233*31</f>
        <v>1837.68</v>
      </c>
      <c r="R233" s="33">
        <f t="shared" si="2"/>
        <v>21187.28</v>
      </c>
      <c r="S233" s="33">
        <f>IFS(E233=2,vacation_home_main_costs!$M$2,E233=3,vacation_home_main_costs!$M$3,E233=4,vacation_home_main_costs!$M$4,E233=5,vacation_home_main_costs!$M$5,E233=6,vacation_home_main_costs!$M$6)</f>
        <v>34800</v>
      </c>
      <c r="T233" s="33">
        <f t="shared" si="19"/>
        <v>-13612.72</v>
      </c>
      <c r="U233" s="41" t="str">
        <f t="shared" si="4"/>
        <v>Prejuizo</v>
      </c>
    </row>
    <row r="234" ht="12.75" customHeight="1">
      <c r="A234" s="8">
        <v>1.7956711E7</v>
      </c>
      <c r="B234" s="30" t="s">
        <v>278</v>
      </c>
      <c r="C234" s="11">
        <v>150.0</v>
      </c>
      <c r="D234" s="11">
        <f t="shared" si="1"/>
        <v>120</v>
      </c>
      <c r="E234" s="24">
        <v>4.0</v>
      </c>
      <c r="F234" s="33">
        <f>Ocupacao_Calendario!B234*D234*31</f>
        <v>3422.4</v>
      </c>
      <c r="G234" s="33">
        <f>Ocupacao_Calendario!C234*D234*28</f>
        <v>2856</v>
      </c>
      <c r="H234" s="33">
        <f>Ocupacao_Calendario!D234*D234*31</f>
        <v>2678.4</v>
      </c>
      <c r="I234" s="33">
        <f>Ocupacao_Calendario!E234*D234*30</f>
        <v>2088</v>
      </c>
      <c r="J234" s="33">
        <f>Ocupacao_Calendario!F234*D234*31</f>
        <v>2901.6</v>
      </c>
      <c r="K234" s="33">
        <f>Ocupacao_Calendario!G234*D234*30</f>
        <v>3492</v>
      </c>
      <c r="L234" s="33">
        <f>Ocupacao_Calendario!H234*D234*31</f>
        <v>3050.4</v>
      </c>
      <c r="M234" s="33">
        <f>Ocupacao_Calendario!I234*D234*31</f>
        <v>2901.6</v>
      </c>
      <c r="N234" s="33">
        <f>Ocupacao_Calendario!J234*D234*30</f>
        <v>3276</v>
      </c>
      <c r="O234" s="33">
        <f>Ocupacao_Calendario!K234*D234*31</f>
        <v>2715.6</v>
      </c>
      <c r="P234" s="33">
        <f>Ocupacao_Calendario!L234*D234*31</f>
        <v>2864.4</v>
      </c>
      <c r="Q234" s="33">
        <f>Ocupacao_Calendario!M234*D234*31</f>
        <v>3162</v>
      </c>
      <c r="R234" s="33">
        <f t="shared" si="2"/>
        <v>35408.4</v>
      </c>
      <c r="S234" s="33">
        <f>IFS(E234=2,vacation_home_main_costs!$M$2,E234=3,vacation_home_main_costs!$M$3,E234=4,vacation_home_main_costs!$M$4,E234=5,vacation_home_main_costs!$M$5,E234=6,vacation_home_main_costs!$M$6)</f>
        <v>40660</v>
      </c>
      <c r="T234" s="33">
        <f t="shared" si="19"/>
        <v>-5251.6</v>
      </c>
      <c r="U234" s="41" t="str">
        <f t="shared" si="4"/>
        <v>Prejuizo</v>
      </c>
    </row>
    <row r="235" ht="12.75" customHeight="1">
      <c r="A235" s="8">
        <v>9346041.0</v>
      </c>
      <c r="B235" s="30" t="s">
        <v>279</v>
      </c>
      <c r="C235" s="11">
        <v>130.0</v>
      </c>
      <c r="D235" s="11">
        <f t="shared" si="1"/>
        <v>104</v>
      </c>
      <c r="E235" s="24">
        <v>4.0</v>
      </c>
      <c r="F235" s="33">
        <f>Ocupacao_Calendario!B235*D235*31</f>
        <v>2901.6</v>
      </c>
      <c r="G235" s="33">
        <f>Ocupacao_Calendario!C235*D235*28</f>
        <v>2009.28</v>
      </c>
      <c r="H235" s="33">
        <f>Ocupacao_Calendario!D235*D235*31</f>
        <v>2224.56</v>
      </c>
      <c r="I235" s="33">
        <f>Ocupacao_Calendario!E235*D235*30</f>
        <v>1466.4</v>
      </c>
      <c r="J235" s="33">
        <f>Ocupacao_Calendario!F235*D235*31</f>
        <v>1418.56</v>
      </c>
      <c r="K235" s="33">
        <f>Ocupacao_Calendario!G235*D235*30</f>
        <v>2527.2</v>
      </c>
      <c r="L235" s="33">
        <f>Ocupacao_Calendario!H235*D235*31</f>
        <v>2643.68</v>
      </c>
      <c r="M235" s="33">
        <f>Ocupacao_Calendario!I235*D235*31</f>
        <v>2740.4</v>
      </c>
      <c r="N235" s="33">
        <f>Ocupacao_Calendario!J235*D235*30</f>
        <v>2839.2</v>
      </c>
      <c r="O235" s="33">
        <f>Ocupacao_Calendario!K235*D235*31</f>
        <v>2289.04</v>
      </c>
      <c r="P235" s="33">
        <f>Ocupacao_Calendario!L235*D235*31</f>
        <v>2804.88</v>
      </c>
      <c r="Q235" s="33">
        <f>Ocupacao_Calendario!M235*D235*31</f>
        <v>3095.04</v>
      </c>
      <c r="R235" s="33">
        <f t="shared" si="2"/>
        <v>28959.84</v>
      </c>
      <c r="S235" s="33">
        <f>IFS(E235=2,vacation_home_main_costs!$M$2,E235=3,vacation_home_main_costs!$M$3,E235=4,vacation_home_main_costs!$M$4,E235=5,vacation_home_main_costs!$M$5,E235=6,vacation_home_main_costs!$M$6)</f>
        <v>40660</v>
      </c>
      <c r="T235" s="33">
        <f t="shared" si="19"/>
        <v>-11700.16</v>
      </c>
      <c r="U235" s="41" t="str">
        <f t="shared" si="4"/>
        <v>Prejuizo</v>
      </c>
    </row>
    <row r="236" ht="12.75" customHeight="1">
      <c r="A236" s="8">
        <v>2525785.0</v>
      </c>
      <c r="B236" s="30" t="s">
        <v>280</v>
      </c>
      <c r="C236" s="17">
        <v>83.0</v>
      </c>
      <c r="D236" s="11">
        <f t="shared" si="1"/>
        <v>66.4</v>
      </c>
      <c r="E236" s="24">
        <v>4.0</v>
      </c>
      <c r="F236" s="33">
        <f>Ocupacao_Calendario!B236*D236*31</f>
        <v>1811.392</v>
      </c>
      <c r="G236" s="33">
        <f>Ocupacao_Calendario!C236*D236*28</f>
        <v>1729.056</v>
      </c>
      <c r="H236" s="33">
        <f>Ocupacao_Calendario!D236*D236*31</f>
        <v>1420.296</v>
      </c>
      <c r="I236" s="33">
        <f>Ocupacao_Calendario!E236*D236*30</f>
        <v>1294.8</v>
      </c>
      <c r="J236" s="33">
        <f>Ocupacao_Calendario!F236*D236*31</f>
        <v>1296.792</v>
      </c>
      <c r="K236" s="33">
        <f>Ocupacao_Calendario!G236*D236*30</f>
        <v>1673.28</v>
      </c>
      <c r="L236" s="33">
        <f>Ocupacao_Calendario!H236*D236*31</f>
        <v>1502.632</v>
      </c>
      <c r="M236" s="33">
        <f>Ocupacao_Calendario!I236*D236*31</f>
        <v>1523.216</v>
      </c>
      <c r="N236" s="33">
        <f>Ocupacao_Calendario!J236*D236*30</f>
        <v>1832.64</v>
      </c>
      <c r="O236" s="33">
        <f>Ocupacao_Calendario!K236*D236*31</f>
        <v>1914.312</v>
      </c>
      <c r="P236" s="33">
        <f>Ocupacao_Calendario!L236*D236*31</f>
        <v>1523.216</v>
      </c>
      <c r="Q236" s="33">
        <f>Ocupacao_Calendario!M236*D236*31</f>
        <v>1605.552</v>
      </c>
      <c r="R236" s="33">
        <f t="shared" si="2"/>
        <v>19127.184</v>
      </c>
      <c r="S236" s="33">
        <f>IFS(E236=2,vacation_home_main_costs!$M$2,E236=3,vacation_home_main_costs!$M$3,E236=4,vacation_home_main_costs!$M$4,E236=5,vacation_home_main_costs!$M$5,E236=6,vacation_home_main_costs!$M$6)</f>
        <v>40660</v>
      </c>
      <c r="T236" s="33">
        <f t="shared" si="19"/>
        <v>-21532.816</v>
      </c>
      <c r="U236" s="41" t="str">
        <f t="shared" si="4"/>
        <v>Prejuizo</v>
      </c>
    </row>
    <row r="237" ht="12.75" customHeight="1">
      <c r="A237" s="8">
        <v>1.2850773E7</v>
      </c>
      <c r="B237" s="30" t="s">
        <v>281</v>
      </c>
      <c r="C237" s="11">
        <v>85.0</v>
      </c>
      <c r="D237" s="11">
        <f t="shared" si="1"/>
        <v>68</v>
      </c>
      <c r="E237" s="24">
        <v>4.0</v>
      </c>
      <c r="F237" s="33">
        <f>Ocupacao_Calendario!B237*D237*31</f>
        <v>1433.44</v>
      </c>
      <c r="G237" s="33">
        <f>Ocupacao_Calendario!C237*D237*28</f>
        <v>1808.8</v>
      </c>
      <c r="H237" s="33">
        <f>Ocupacao_Calendario!D237*D237*31</f>
        <v>1075.08</v>
      </c>
      <c r="I237" s="33">
        <f>Ocupacao_Calendario!E237*D237*30</f>
        <v>1183.2</v>
      </c>
      <c r="J237" s="33">
        <f>Ocupacao_Calendario!F237*D237*31</f>
        <v>1559.92</v>
      </c>
      <c r="K237" s="33">
        <f>Ocupacao_Calendario!G237*D237*30</f>
        <v>1611.6</v>
      </c>
      <c r="L237" s="33">
        <f>Ocupacao_Calendario!H237*D237*31</f>
        <v>2108</v>
      </c>
      <c r="M237" s="33">
        <f>Ocupacao_Calendario!I237*D237*31</f>
        <v>1707.48</v>
      </c>
      <c r="N237" s="33">
        <f>Ocupacao_Calendario!J237*D237*30</f>
        <v>1489.2</v>
      </c>
      <c r="O237" s="33">
        <f>Ocupacao_Calendario!K237*D237*31</f>
        <v>1960.44</v>
      </c>
      <c r="P237" s="33">
        <f>Ocupacao_Calendario!L237*D237*31</f>
        <v>1517.76</v>
      </c>
      <c r="Q237" s="33">
        <f>Ocupacao_Calendario!M237*D237*31</f>
        <v>1812.88</v>
      </c>
      <c r="R237" s="33">
        <f t="shared" si="2"/>
        <v>19267.8</v>
      </c>
      <c r="S237" s="33">
        <f>IFS(E237=2,vacation_home_main_costs!$M$2,E237=3,vacation_home_main_costs!$M$3,E237=4,vacation_home_main_costs!$M$4,E237=5,vacation_home_main_costs!$M$5,E237=6,vacation_home_main_costs!$M$6)</f>
        <v>40660</v>
      </c>
      <c r="T237" s="33">
        <f t="shared" si="19"/>
        <v>-21392.2</v>
      </c>
      <c r="U237" s="41" t="str">
        <f t="shared" si="4"/>
        <v>Prejuizo</v>
      </c>
    </row>
    <row r="238" ht="12.75" customHeight="1">
      <c r="A238" s="8">
        <v>7591082.0</v>
      </c>
      <c r="B238" s="30" t="s">
        <v>282</v>
      </c>
      <c r="C238" s="11">
        <v>149.0</v>
      </c>
      <c r="D238" s="11">
        <f t="shared" si="1"/>
        <v>119.2</v>
      </c>
      <c r="E238" s="24">
        <v>3.0</v>
      </c>
      <c r="F238" s="33">
        <f>Ocupacao_Calendario!B238*D238*31</f>
        <v>2327.976</v>
      </c>
      <c r="G238" s="33">
        <f>Ocupacao_Calendario!C238*D238*28</f>
        <v>2302.944</v>
      </c>
      <c r="H238" s="33">
        <f>Ocupacao_Calendario!D238*D238*31</f>
        <v>1736.744</v>
      </c>
      <c r="I238" s="33">
        <f>Ocupacao_Calendario!E238*D238*30</f>
        <v>3003.84</v>
      </c>
      <c r="J238" s="33">
        <f>Ocupacao_Calendario!F238*D238*31</f>
        <v>2919.208</v>
      </c>
      <c r="K238" s="33">
        <f>Ocupacao_Calendario!G238*D238*30</f>
        <v>3576</v>
      </c>
      <c r="L238" s="33">
        <f>Ocupacao_Calendario!H238*D238*31</f>
        <v>3621.296</v>
      </c>
      <c r="M238" s="33">
        <f>Ocupacao_Calendario!I238*D238*31</f>
        <v>2734.448</v>
      </c>
      <c r="N238" s="33">
        <f>Ocupacao_Calendario!J238*D238*30</f>
        <v>2753.52</v>
      </c>
      <c r="O238" s="33">
        <f>Ocupacao_Calendario!K238*D238*31</f>
        <v>2808.352</v>
      </c>
      <c r="P238" s="33">
        <f>Ocupacao_Calendario!L238*D238*31</f>
        <v>3325.68</v>
      </c>
      <c r="Q238" s="33">
        <f>Ocupacao_Calendario!M238*D238*31</f>
        <v>2919.208</v>
      </c>
      <c r="R238" s="33">
        <f t="shared" si="2"/>
        <v>34029.216</v>
      </c>
      <c r="S238" s="33">
        <f>IFS(E238=2,vacation_home_main_costs!$M$2,E238=3,vacation_home_main_costs!$M$3,E238=4,vacation_home_main_costs!$M$4,E238=5,vacation_home_main_costs!$M$5,E238=6,vacation_home_main_costs!$M$6)</f>
        <v>34800</v>
      </c>
      <c r="T238" s="33">
        <f t="shared" si="19"/>
        <v>-770.784</v>
      </c>
      <c r="U238" s="41" t="str">
        <f t="shared" si="4"/>
        <v>Prejuizo</v>
      </c>
    </row>
    <row r="239" ht="12.75" customHeight="1">
      <c r="A239" s="8">
        <v>1.0884E7</v>
      </c>
      <c r="B239" s="30" t="s">
        <v>283</v>
      </c>
      <c r="C239" s="11">
        <v>137.0</v>
      </c>
      <c r="D239" s="11">
        <f t="shared" si="1"/>
        <v>109.6</v>
      </c>
      <c r="E239" s="24">
        <v>4.0</v>
      </c>
      <c r="F239" s="33">
        <f>Ocupacao_Calendario!B239*D239*31</f>
        <v>2276.392</v>
      </c>
      <c r="G239" s="33">
        <f>Ocupacao_Calendario!C239*D239*28</f>
        <v>2915.36</v>
      </c>
      <c r="H239" s="33">
        <f>Ocupacao_Calendario!D239*D239*31</f>
        <v>2480.248</v>
      </c>
      <c r="I239" s="33">
        <f>Ocupacao_Calendario!E239*D239*30</f>
        <v>2334.48</v>
      </c>
      <c r="J239" s="33">
        <f>Ocupacao_Calendario!F239*D239*31</f>
        <v>2038.56</v>
      </c>
      <c r="K239" s="33">
        <f>Ocupacao_Calendario!G239*D239*30</f>
        <v>2630.4</v>
      </c>
      <c r="L239" s="33">
        <f>Ocupacao_Calendario!H239*D239*31</f>
        <v>3363.624</v>
      </c>
      <c r="M239" s="33">
        <f>Ocupacao_Calendario!I239*D239*31</f>
        <v>3227.72</v>
      </c>
      <c r="N239" s="33">
        <f>Ocupacao_Calendario!J239*D239*30</f>
        <v>2597.52</v>
      </c>
      <c r="O239" s="33">
        <f>Ocupacao_Calendario!K239*D239*31</f>
        <v>2650.128</v>
      </c>
      <c r="P239" s="33">
        <f>Ocupacao_Calendario!L239*D239*31</f>
        <v>2989.888</v>
      </c>
      <c r="Q239" s="33">
        <f>Ocupacao_Calendario!M239*D239*31</f>
        <v>2514.224</v>
      </c>
      <c r="R239" s="33">
        <f t="shared" si="2"/>
        <v>32018.544</v>
      </c>
      <c r="S239" s="33">
        <f>IFS(E239=2,vacation_home_main_costs!$M$2,E239=3,vacation_home_main_costs!$M$3,E239=4,vacation_home_main_costs!$M$4,E239=5,vacation_home_main_costs!$M$5,E239=6,vacation_home_main_costs!$M$6)</f>
        <v>40660</v>
      </c>
      <c r="T239" s="33">
        <f t="shared" si="19"/>
        <v>-8641.456</v>
      </c>
      <c r="U239" s="41" t="str">
        <f t="shared" si="4"/>
        <v>Prejuizo</v>
      </c>
    </row>
    <row r="240" ht="12.75" customHeight="1">
      <c r="A240" s="8">
        <v>1.899593E7</v>
      </c>
      <c r="B240" s="30" t="s">
        <v>284</v>
      </c>
      <c r="C240" s="11">
        <v>136.0</v>
      </c>
      <c r="D240" s="11">
        <f t="shared" si="1"/>
        <v>108.8</v>
      </c>
      <c r="E240" s="24">
        <v>5.0</v>
      </c>
      <c r="F240" s="33">
        <f>Ocupacao_Calendario!B240*D240*31</f>
        <v>3170.432</v>
      </c>
      <c r="G240" s="33">
        <f>Ocupacao_Calendario!C240*D240*28</f>
        <v>2894.08</v>
      </c>
      <c r="H240" s="33">
        <f>Ocupacao_Calendario!D240*D240*31</f>
        <v>2259.776</v>
      </c>
      <c r="I240" s="33">
        <f>Ocupacao_Calendario!E240*D240*30</f>
        <v>2643.84</v>
      </c>
      <c r="J240" s="33">
        <f>Ocupacao_Calendario!F240*D240*31</f>
        <v>2698.24</v>
      </c>
      <c r="K240" s="33">
        <f>Ocupacao_Calendario!G240*D240*30</f>
        <v>3002.88</v>
      </c>
      <c r="L240" s="33">
        <f>Ocupacao_Calendario!H240*D240*31</f>
        <v>2968.064</v>
      </c>
      <c r="M240" s="33">
        <f>Ocupacao_Calendario!I240*D240*31</f>
        <v>2833.152</v>
      </c>
      <c r="N240" s="33">
        <f>Ocupacao_Calendario!J240*D240*30</f>
        <v>2872.32</v>
      </c>
      <c r="O240" s="33">
        <f>Ocupacao_Calendario!K240*D240*31</f>
        <v>3305.344</v>
      </c>
      <c r="P240" s="33">
        <f>Ocupacao_Calendario!L240*D240*31</f>
        <v>2394.688</v>
      </c>
      <c r="Q240" s="33">
        <f>Ocupacao_Calendario!M240*D240*31</f>
        <v>2799.424</v>
      </c>
      <c r="R240" s="33">
        <f t="shared" si="2"/>
        <v>33842.24</v>
      </c>
      <c r="S240" s="33">
        <f>IFS(E240=2,vacation_home_main_costs!$M$2,E240=3,vacation_home_main_costs!$M$3,E240=4,vacation_home_main_costs!$M$4,E240=5,vacation_home_main_costs!$M$5,E240=6,vacation_home_main_costs!$M$6)</f>
        <v>45400</v>
      </c>
      <c r="T240" s="33">
        <f t="shared" si="19"/>
        <v>-11557.76</v>
      </c>
      <c r="U240" s="41" t="str">
        <f t="shared" si="4"/>
        <v>Prejuizo</v>
      </c>
    </row>
    <row r="241" ht="12.75" customHeight="1">
      <c r="A241" s="8">
        <v>4580517.0</v>
      </c>
      <c r="B241" s="30" t="s">
        <v>285</v>
      </c>
      <c r="C241" s="11">
        <v>129.0</v>
      </c>
      <c r="D241" s="11">
        <f t="shared" si="1"/>
        <v>103.2</v>
      </c>
      <c r="E241" s="24">
        <v>4.0</v>
      </c>
      <c r="F241" s="33">
        <f>Ocupacao_Calendario!B241*D241*31</f>
        <v>3167.208</v>
      </c>
      <c r="G241" s="33">
        <f>Ocupacao_Calendario!C241*D241*28</f>
        <v>2687.328</v>
      </c>
      <c r="H241" s="33">
        <f>Ocupacao_Calendario!D241*D241*31</f>
        <v>1471.632</v>
      </c>
      <c r="I241" s="33">
        <f>Ocupacao_Calendario!E241*D241*30</f>
        <v>2662.56</v>
      </c>
      <c r="J241" s="33">
        <f>Ocupacao_Calendario!F241*D241*31</f>
        <v>1599.6</v>
      </c>
      <c r="K241" s="33">
        <f>Ocupacao_Calendario!G241*D241*30</f>
        <v>2229.12</v>
      </c>
      <c r="L241" s="33">
        <f>Ocupacao_Calendario!H241*D241*31</f>
        <v>2399.4</v>
      </c>
      <c r="M241" s="33">
        <f>Ocupacao_Calendario!I241*D241*31</f>
        <v>2367.408</v>
      </c>
      <c r="N241" s="33">
        <f>Ocupacao_Calendario!J241*D241*30</f>
        <v>2383.92</v>
      </c>
      <c r="O241" s="33">
        <f>Ocupacao_Calendario!K241*D241*31</f>
        <v>2783.304</v>
      </c>
      <c r="P241" s="33">
        <f>Ocupacao_Calendario!L241*D241*31</f>
        <v>2975.256</v>
      </c>
      <c r="Q241" s="33">
        <f>Ocupacao_Calendario!M241*D241*31</f>
        <v>3007.248</v>
      </c>
      <c r="R241" s="33">
        <f t="shared" si="2"/>
        <v>29733.984</v>
      </c>
      <c r="S241" s="33">
        <f>IFS(E241=2,vacation_home_main_costs!$M$2,E241=3,vacation_home_main_costs!$M$3,E241=4,vacation_home_main_costs!$M$4,E241=5,vacation_home_main_costs!$M$5,E241=6,vacation_home_main_costs!$M$6)</f>
        <v>40660</v>
      </c>
      <c r="T241" s="33">
        <f t="shared" si="19"/>
        <v>-10926.016</v>
      </c>
      <c r="U241" s="41" t="str">
        <f t="shared" si="4"/>
        <v>Prejuizo</v>
      </c>
    </row>
    <row r="242" ht="12.75" customHeight="1">
      <c r="A242" s="8">
        <v>1.0772045E7</v>
      </c>
      <c r="B242" s="30" t="s">
        <v>286</v>
      </c>
      <c r="C242" s="11">
        <v>129.0</v>
      </c>
      <c r="D242" s="11">
        <f t="shared" si="1"/>
        <v>103.2</v>
      </c>
      <c r="E242" s="24">
        <v>4.0</v>
      </c>
      <c r="F242" s="33">
        <f>Ocupacao_Calendario!B242*D242*31</f>
        <v>2751.312</v>
      </c>
      <c r="G242" s="33">
        <f>Ocupacao_Calendario!C242*D242*28</f>
        <v>2080.512</v>
      </c>
      <c r="H242" s="33">
        <f>Ocupacao_Calendario!D242*D242*31</f>
        <v>2207.448</v>
      </c>
      <c r="I242" s="33">
        <f>Ocupacao_Calendario!E242*D242*30</f>
        <v>2600.64</v>
      </c>
      <c r="J242" s="33">
        <f>Ocupacao_Calendario!F242*D242*31</f>
        <v>1727.568</v>
      </c>
      <c r="K242" s="33">
        <f>Ocupacao_Calendario!G242*D242*30</f>
        <v>2755.44</v>
      </c>
      <c r="L242" s="33">
        <f>Ocupacao_Calendario!H242*D242*31</f>
        <v>3039.24</v>
      </c>
      <c r="M242" s="33">
        <f>Ocupacao_Calendario!I242*D242*31</f>
        <v>2911.272</v>
      </c>
      <c r="N242" s="33">
        <f>Ocupacao_Calendario!J242*D242*30</f>
        <v>2724.48</v>
      </c>
      <c r="O242" s="33">
        <f>Ocupacao_Calendario!K242*D242*31</f>
        <v>3199.2</v>
      </c>
      <c r="P242" s="33">
        <f>Ocupacao_Calendario!L242*D242*31</f>
        <v>3135.216</v>
      </c>
      <c r="Q242" s="33">
        <f>Ocupacao_Calendario!M242*D242*31</f>
        <v>2591.352</v>
      </c>
      <c r="R242" s="33">
        <f t="shared" si="2"/>
        <v>31723.68</v>
      </c>
      <c r="S242" s="33">
        <f>IFS(E242=2,vacation_home_main_costs!$M$2,E242=3,vacation_home_main_costs!$M$3,E242=4,vacation_home_main_costs!$M$4,E242=5,vacation_home_main_costs!$M$5,E242=6,vacation_home_main_costs!$M$6)</f>
        <v>40660</v>
      </c>
      <c r="T242" s="33">
        <f t="shared" si="19"/>
        <v>-8936.32</v>
      </c>
      <c r="U242" s="41" t="str">
        <f t="shared" si="4"/>
        <v>Prejuizo</v>
      </c>
    </row>
    <row r="243" ht="12.75" customHeight="1">
      <c r="A243" s="8">
        <v>1.6480744E7</v>
      </c>
      <c r="B243" s="30" t="s">
        <v>287</v>
      </c>
      <c r="C243" s="11">
        <v>278.0</v>
      </c>
      <c r="D243" s="11">
        <f t="shared" si="1"/>
        <v>222.4</v>
      </c>
      <c r="E243" s="24">
        <v>6.0</v>
      </c>
      <c r="F243" s="33">
        <f>Ocupacao_Calendario!B243*D243*31</f>
        <v>5653.408</v>
      </c>
      <c r="G243" s="33">
        <f>Ocupacao_Calendario!C243*D243*28</f>
        <v>5355.392</v>
      </c>
      <c r="H243" s="33">
        <f>Ocupacao_Calendario!D243*D243*31</f>
        <v>4343.472</v>
      </c>
      <c r="I243" s="33">
        <f>Ocupacao_Calendario!E243*D243*30</f>
        <v>4470.24</v>
      </c>
      <c r="J243" s="33">
        <f>Ocupacao_Calendario!F243*D243*31</f>
        <v>4550.304</v>
      </c>
      <c r="K243" s="33">
        <f>Ocupacao_Calendario!G243*D243*30</f>
        <v>5270.88</v>
      </c>
      <c r="L243" s="33">
        <f>Ocupacao_Calendario!H243*D243*31</f>
        <v>6687.568</v>
      </c>
      <c r="M243" s="33">
        <f>Ocupacao_Calendario!I243*D243*31</f>
        <v>4757.136</v>
      </c>
      <c r="N243" s="33">
        <f>Ocupacao_Calendario!J243*D243*30</f>
        <v>5938.08</v>
      </c>
      <c r="O243" s="33">
        <f>Ocupacao_Calendario!K243*D243*31</f>
        <v>5170.8</v>
      </c>
      <c r="P243" s="33">
        <f>Ocupacao_Calendario!L243*D243*31</f>
        <v>5101.856</v>
      </c>
      <c r="Q243" s="33">
        <f>Ocupacao_Calendario!M243*D243*31</f>
        <v>6756.512</v>
      </c>
      <c r="R243" s="33">
        <f t="shared" si="2"/>
        <v>64055.648</v>
      </c>
      <c r="S243" s="33">
        <f>IFS(E243=2,vacation_home_main_costs!$M$2,E243=3,vacation_home_main_costs!$M$3,E243=4,vacation_home_main_costs!$M$4,E243=5,vacation_home_main_costs!$M$5,E243=6,vacation_home_main_costs!$M$6)</f>
        <v>51900</v>
      </c>
      <c r="T243" s="33">
        <f t="shared" si="19"/>
        <v>12155.648</v>
      </c>
      <c r="U243" s="41" t="str">
        <f t="shared" si="4"/>
        <v>Lucro</v>
      </c>
    </row>
    <row r="244" ht="12.75" customHeight="1">
      <c r="A244" s="8">
        <v>2.0215417E7</v>
      </c>
      <c r="B244" s="30" t="s">
        <v>288</v>
      </c>
      <c r="C244" s="11">
        <v>150.0</v>
      </c>
      <c r="D244" s="11">
        <f t="shared" si="1"/>
        <v>120</v>
      </c>
      <c r="E244" s="24">
        <v>5.0</v>
      </c>
      <c r="F244" s="33">
        <f>Ocupacao_Calendario!B244*D244*31</f>
        <v>2976</v>
      </c>
      <c r="G244" s="33">
        <f>Ocupacao_Calendario!C244*D244*28</f>
        <v>3124.8</v>
      </c>
      <c r="H244" s="33">
        <f>Ocupacao_Calendario!D244*D244*31</f>
        <v>2604</v>
      </c>
      <c r="I244" s="33">
        <f>Ocupacao_Calendario!E244*D244*30</f>
        <v>1980</v>
      </c>
      <c r="J244" s="33">
        <f>Ocupacao_Calendario!F244*D244*31</f>
        <v>2232</v>
      </c>
      <c r="K244" s="33">
        <f>Ocupacao_Calendario!G244*D244*30</f>
        <v>2520</v>
      </c>
      <c r="L244" s="33">
        <f>Ocupacao_Calendario!H244*D244*31</f>
        <v>3571.2</v>
      </c>
      <c r="M244" s="33">
        <f>Ocupacao_Calendario!I244*D244*31</f>
        <v>3199.2</v>
      </c>
      <c r="N244" s="33">
        <f>Ocupacao_Calendario!J244*D244*30</f>
        <v>3024</v>
      </c>
      <c r="O244" s="33">
        <f>Ocupacao_Calendario!K244*D244*31</f>
        <v>3050.4</v>
      </c>
      <c r="P244" s="33">
        <f>Ocupacao_Calendario!L244*D244*31</f>
        <v>2752.8</v>
      </c>
      <c r="Q244" s="33">
        <f>Ocupacao_Calendario!M244*D244*31</f>
        <v>2938.8</v>
      </c>
      <c r="R244" s="33">
        <f t="shared" si="2"/>
        <v>33973.2</v>
      </c>
      <c r="S244" s="33">
        <f>IFS(E244=2,vacation_home_main_costs!$M$2,E244=3,vacation_home_main_costs!$M$3,E244=4,vacation_home_main_costs!$M$4,E244=5,vacation_home_main_costs!$M$5,E244=6,vacation_home_main_costs!$M$6)</f>
        <v>45400</v>
      </c>
      <c r="T244" s="33">
        <f t="shared" si="19"/>
        <v>-11426.8</v>
      </c>
      <c r="U244" s="41" t="str">
        <f t="shared" si="4"/>
        <v>Prejuizo</v>
      </c>
    </row>
    <row r="245" ht="12.75" customHeight="1">
      <c r="A245" s="8">
        <v>1.3399092E7</v>
      </c>
      <c r="B245" s="30" t="s">
        <v>289</v>
      </c>
      <c r="C245" s="11">
        <v>109.0</v>
      </c>
      <c r="D245" s="11">
        <f t="shared" si="1"/>
        <v>87.2</v>
      </c>
      <c r="E245" s="24">
        <v>4.0</v>
      </c>
      <c r="F245" s="33">
        <f>Ocupacao_Calendario!B245*D245*31</f>
        <v>2432.88</v>
      </c>
      <c r="G245" s="33">
        <f>Ocupacao_Calendario!C245*D245*28</f>
        <v>2026.528</v>
      </c>
      <c r="H245" s="33">
        <f>Ocupacao_Calendario!D245*D245*31</f>
        <v>1567.856</v>
      </c>
      <c r="I245" s="33">
        <f>Ocupacao_Calendario!E245*D245*30</f>
        <v>1857.36</v>
      </c>
      <c r="J245" s="33">
        <f>Ocupacao_Calendario!F245*D245*31</f>
        <v>2108.496</v>
      </c>
      <c r="K245" s="33">
        <f>Ocupacao_Calendario!G245*D245*30</f>
        <v>1935.84</v>
      </c>
      <c r="L245" s="33">
        <f>Ocupacao_Calendario!H245*D245*31</f>
        <v>2378.816</v>
      </c>
      <c r="M245" s="33">
        <f>Ocupacao_Calendario!I245*D245*31</f>
        <v>2216.624</v>
      </c>
      <c r="N245" s="33">
        <f>Ocupacao_Calendario!J245*D245*30</f>
        <v>2380.56</v>
      </c>
      <c r="O245" s="33">
        <f>Ocupacao_Calendario!K245*D245*31</f>
        <v>2297.72</v>
      </c>
      <c r="P245" s="33">
        <f>Ocupacao_Calendario!L245*D245*31</f>
        <v>2405.848</v>
      </c>
      <c r="Q245" s="33">
        <f>Ocupacao_Calendario!M245*D245*31</f>
        <v>2216.624</v>
      </c>
      <c r="R245" s="33">
        <f t="shared" si="2"/>
        <v>25825.152</v>
      </c>
      <c r="S245" s="33">
        <f>IFS(E245=2,vacation_home_main_costs!$M$2,E245=3,vacation_home_main_costs!$M$3,E245=4,vacation_home_main_costs!$M$4,E245=5,vacation_home_main_costs!$M$5,E245=6,vacation_home_main_costs!$M$6)</f>
        <v>40660</v>
      </c>
      <c r="T245" s="33">
        <f t="shared" si="19"/>
        <v>-14834.848</v>
      </c>
      <c r="U245" s="41" t="str">
        <f t="shared" si="4"/>
        <v>Prejuizo</v>
      </c>
    </row>
    <row r="246" ht="12.75" customHeight="1">
      <c r="A246" s="8">
        <v>1.3142447E7</v>
      </c>
      <c r="B246" s="30" t="s">
        <v>290</v>
      </c>
      <c r="C246" s="17">
        <v>219.0</v>
      </c>
      <c r="D246" s="11">
        <f t="shared" si="1"/>
        <v>175.2</v>
      </c>
      <c r="E246" s="24">
        <v>6.0</v>
      </c>
      <c r="F246" s="33">
        <f>Ocupacao_Calendario!B246*D246*31</f>
        <v>3747.528</v>
      </c>
      <c r="G246" s="33">
        <f>Ocupacao_Calendario!C246*D246*28</f>
        <v>3728.256</v>
      </c>
      <c r="H246" s="33">
        <f>Ocupacao_Calendario!D246*D246*31</f>
        <v>4073.4</v>
      </c>
      <c r="I246" s="33">
        <f>Ocupacao_Calendario!E246*D246*30</f>
        <v>4677.84</v>
      </c>
      <c r="J246" s="33">
        <f>Ocupacao_Calendario!F246*D246*31</f>
        <v>4236.336</v>
      </c>
      <c r="K246" s="33">
        <f>Ocupacao_Calendario!G246*D246*30</f>
        <v>5098.32</v>
      </c>
      <c r="L246" s="33">
        <f>Ocupacao_Calendario!H246*D246*31</f>
        <v>4453.584</v>
      </c>
      <c r="M246" s="33">
        <f>Ocupacao_Calendario!I246*D246*31</f>
        <v>4725.144</v>
      </c>
      <c r="N246" s="33">
        <f>Ocupacao_Calendario!J246*D246*30</f>
        <v>5098.32</v>
      </c>
      <c r="O246" s="33">
        <f>Ocupacao_Calendario!K246*D246*31</f>
        <v>4290.648</v>
      </c>
      <c r="P246" s="33">
        <f>Ocupacao_Calendario!L246*D246*31</f>
        <v>4290.648</v>
      </c>
      <c r="Q246" s="33">
        <f>Ocupacao_Calendario!M246*D246*31</f>
        <v>4833.768</v>
      </c>
      <c r="R246" s="33">
        <f t="shared" si="2"/>
        <v>53253.792</v>
      </c>
      <c r="S246" s="33">
        <f>IFS(E246=2,vacation_home_main_costs!$M$2,E246=3,vacation_home_main_costs!$M$3,E246=4,vacation_home_main_costs!$M$4,E246=5,vacation_home_main_costs!$M$5,E246=6,vacation_home_main_costs!$M$6)</f>
        <v>51900</v>
      </c>
      <c r="T246" s="33">
        <f t="shared" si="19"/>
        <v>1353.792</v>
      </c>
      <c r="U246" s="41" t="str">
        <f t="shared" si="4"/>
        <v>Lucro</v>
      </c>
    </row>
    <row r="247" ht="12.75" customHeight="1">
      <c r="A247" s="8">
        <v>2.0362503E7</v>
      </c>
      <c r="B247" s="30" t="s">
        <v>291</v>
      </c>
      <c r="C247" s="11">
        <v>135.0</v>
      </c>
      <c r="D247" s="11">
        <f t="shared" si="1"/>
        <v>108</v>
      </c>
      <c r="E247" s="24">
        <v>2.0</v>
      </c>
      <c r="F247" s="33">
        <f>Ocupacao_Calendario!B247*D247*31</f>
        <v>2946.24</v>
      </c>
      <c r="G247" s="33">
        <f>Ocupacao_Calendario!C247*D247*28</f>
        <v>2086.56</v>
      </c>
      <c r="H247" s="33">
        <f>Ocupacao_Calendario!D247*D247*31</f>
        <v>2678.4</v>
      </c>
      <c r="I247" s="33">
        <f>Ocupacao_Calendario!E247*D247*30</f>
        <v>2851.2</v>
      </c>
      <c r="J247" s="33">
        <f>Ocupacao_Calendario!F247*D247*31</f>
        <v>1674</v>
      </c>
      <c r="K247" s="33">
        <f>Ocupacao_Calendario!G247*D247*30</f>
        <v>2494.8</v>
      </c>
      <c r="L247" s="33">
        <f>Ocupacao_Calendario!H247*D247*31</f>
        <v>3113.64</v>
      </c>
      <c r="M247" s="33">
        <f>Ocupacao_Calendario!I247*D247*31</f>
        <v>2343.6</v>
      </c>
      <c r="N247" s="33">
        <f>Ocupacao_Calendario!J247*D247*30</f>
        <v>2883.6</v>
      </c>
      <c r="O247" s="33">
        <f>Ocupacao_Calendario!K247*D247*31</f>
        <v>3080.16</v>
      </c>
      <c r="P247" s="33">
        <f>Ocupacao_Calendario!L247*D247*31</f>
        <v>2477.52</v>
      </c>
      <c r="Q247" s="33">
        <f>Ocupacao_Calendario!M247*D247*31</f>
        <v>2845.8</v>
      </c>
      <c r="R247" s="33">
        <f t="shared" si="2"/>
        <v>31475.52</v>
      </c>
      <c r="S247" s="33">
        <f>IFS(E247=2,vacation_home_main_costs!$M$2,E247=3,vacation_home_main_costs!$M$3,E247=4,vacation_home_main_costs!$M$4,E247=5,vacation_home_main_costs!$M$5,E247=6,vacation_home_main_costs!$M$6)</f>
        <v>31100</v>
      </c>
      <c r="T247" s="33">
        <f t="shared" si="19"/>
        <v>375.52</v>
      </c>
      <c r="U247" s="41" t="str">
        <f t="shared" si="4"/>
        <v>Lucro</v>
      </c>
    </row>
    <row r="248" ht="12.75" customHeight="1">
      <c r="A248" s="8">
        <v>2.2562267E7</v>
      </c>
      <c r="B248" s="30" t="s">
        <v>292</v>
      </c>
      <c r="C248" s="11">
        <v>100.0</v>
      </c>
      <c r="D248" s="11">
        <f t="shared" si="1"/>
        <v>80</v>
      </c>
      <c r="E248" s="24">
        <v>4.0</v>
      </c>
      <c r="F248" s="33">
        <f>Ocupacao_Calendario!B248*D248*31</f>
        <v>1512.8</v>
      </c>
      <c r="G248" s="33">
        <f>Ocupacao_Calendario!C248*D248*28</f>
        <v>1545.6</v>
      </c>
      <c r="H248" s="33">
        <f>Ocupacao_Calendario!D248*D248*31</f>
        <v>1636.8</v>
      </c>
      <c r="I248" s="33">
        <f>Ocupacao_Calendario!E248*D248*30</f>
        <v>2184</v>
      </c>
      <c r="J248" s="33">
        <f>Ocupacao_Calendario!F248*D248*31</f>
        <v>1562.4</v>
      </c>
      <c r="K248" s="33">
        <f>Ocupacao_Calendario!G248*D248*30</f>
        <v>2376</v>
      </c>
      <c r="L248" s="33">
        <f>Ocupacao_Calendario!H248*D248*31</f>
        <v>1835.2</v>
      </c>
      <c r="M248" s="33">
        <f>Ocupacao_Calendario!I248*D248*31</f>
        <v>2182.4</v>
      </c>
      <c r="N248" s="33">
        <f>Ocupacao_Calendario!J248*D248*30</f>
        <v>1872</v>
      </c>
      <c r="O248" s="33">
        <f>Ocupacao_Calendario!K248*D248*31</f>
        <v>2033.6</v>
      </c>
      <c r="P248" s="33">
        <f>Ocupacao_Calendario!L248*D248*31</f>
        <v>2182.4</v>
      </c>
      <c r="Q248" s="33">
        <f>Ocupacao_Calendario!M248*D248*31</f>
        <v>2356</v>
      </c>
      <c r="R248" s="33">
        <f t="shared" si="2"/>
        <v>23279.2</v>
      </c>
      <c r="S248" s="33">
        <f>IFS(E248=2,vacation_home_main_costs!$M$2,E248=3,vacation_home_main_costs!$M$3,E248=4,vacation_home_main_costs!$M$4,E248=5,vacation_home_main_costs!$M$5,E248=6,vacation_home_main_costs!$M$6)</f>
        <v>40660</v>
      </c>
      <c r="T248" s="33">
        <f t="shared" si="19"/>
        <v>-17380.8</v>
      </c>
      <c r="U248" s="41" t="str">
        <f t="shared" si="4"/>
        <v>Prejuizo</v>
      </c>
    </row>
    <row r="249" ht="12.75" customHeight="1">
      <c r="A249" s="8">
        <v>1554966.0</v>
      </c>
      <c r="B249" s="30" t="s">
        <v>293</v>
      </c>
      <c r="C249" s="11">
        <v>125.0</v>
      </c>
      <c r="D249" s="11">
        <f t="shared" si="1"/>
        <v>100</v>
      </c>
      <c r="E249" s="24">
        <v>4.0</v>
      </c>
      <c r="F249" s="33">
        <f>Ocupacao_Calendario!B249*D249*31</f>
        <v>2511</v>
      </c>
      <c r="G249" s="33">
        <f>Ocupacao_Calendario!C249*D249*28</f>
        <v>2156</v>
      </c>
      <c r="H249" s="33">
        <f>Ocupacao_Calendario!D249*D249*31</f>
        <v>2666</v>
      </c>
      <c r="I249" s="33">
        <f>Ocupacao_Calendario!E249*D249*30</f>
        <v>2640</v>
      </c>
      <c r="J249" s="33">
        <f>Ocupacao_Calendario!F249*D249*31</f>
        <v>1519</v>
      </c>
      <c r="K249" s="33">
        <f>Ocupacao_Calendario!G249*D249*30</f>
        <v>2880</v>
      </c>
      <c r="L249" s="33">
        <f>Ocupacao_Calendario!H249*D249*31</f>
        <v>2542</v>
      </c>
      <c r="M249" s="33">
        <f>Ocupacao_Calendario!I249*D249*31</f>
        <v>2170</v>
      </c>
      <c r="N249" s="33">
        <f>Ocupacao_Calendario!J249*D249*30</f>
        <v>2910</v>
      </c>
      <c r="O249" s="33">
        <f>Ocupacao_Calendario!K249*D249*31</f>
        <v>2511</v>
      </c>
      <c r="P249" s="33">
        <f>Ocupacao_Calendario!L249*D249*31</f>
        <v>2201</v>
      </c>
      <c r="Q249" s="33">
        <f>Ocupacao_Calendario!M249*D249*31</f>
        <v>3038</v>
      </c>
      <c r="R249" s="33">
        <f t="shared" si="2"/>
        <v>29744</v>
      </c>
      <c r="S249" s="33">
        <f>IFS(E249=2,vacation_home_main_costs!$M$2,E249=3,vacation_home_main_costs!$M$3,E249=4,vacation_home_main_costs!$M$4,E249=5,vacation_home_main_costs!$M$5,E249=6,vacation_home_main_costs!$M$6)</f>
        <v>40660</v>
      </c>
      <c r="T249" s="33">
        <f t="shared" si="19"/>
        <v>-10916</v>
      </c>
      <c r="U249" s="41" t="str">
        <f t="shared" si="4"/>
        <v>Prejuizo</v>
      </c>
    </row>
    <row r="250" ht="12.75" customHeight="1">
      <c r="A250" s="8">
        <v>1.9055273E7</v>
      </c>
      <c r="B250" s="30" t="s">
        <v>294</v>
      </c>
      <c r="C250" s="11">
        <v>160.0</v>
      </c>
      <c r="D250" s="11">
        <f t="shared" si="1"/>
        <v>128</v>
      </c>
      <c r="E250" s="24">
        <v>5.0</v>
      </c>
      <c r="F250" s="33">
        <f>Ocupacao_Calendario!B250*D250*31</f>
        <v>3055.36</v>
      </c>
      <c r="G250" s="33">
        <f>Ocupacao_Calendario!C250*D250*28</f>
        <v>3476.48</v>
      </c>
      <c r="H250" s="33">
        <f>Ocupacao_Calendario!D250*D250*31</f>
        <v>1984</v>
      </c>
      <c r="I250" s="33">
        <f>Ocupacao_Calendario!E250*D250*30</f>
        <v>2688</v>
      </c>
      <c r="J250" s="33">
        <f>Ocupacao_Calendario!F250*D250*31</f>
        <v>1507.84</v>
      </c>
      <c r="K250" s="33">
        <f>Ocupacao_Calendario!G250*D250*30</f>
        <v>3072</v>
      </c>
      <c r="L250" s="33">
        <f>Ocupacao_Calendario!H250*D250*31</f>
        <v>3174.4</v>
      </c>
      <c r="M250" s="33">
        <f>Ocupacao_Calendario!I250*D250*31</f>
        <v>3293.44</v>
      </c>
      <c r="N250" s="33">
        <f>Ocupacao_Calendario!J250*D250*30</f>
        <v>3724.8</v>
      </c>
      <c r="O250" s="33">
        <f>Ocupacao_Calendario!K250*D250*31</f>
        <v>2896.64</v>
      </c>
      <c r="P250" s="33">
        <f>Ocupacao_Calendario!L250*D250*31</f>
        <v>3531.52</v>
      </c>
      <c r="Q250" s="33">
        <f>Ocupacao_Calendario!M250*D250*31</f>
        <v>3968</v>
      </c>
      <c r="R250" s="33">
        <f t="shared" si="2"/>
        <v>36372.48</v>
      </c>
      <c r="S250" s="33">
        <f>IFS(E250=2,vacation_home_main_costs!$M$2,E250=3,vacation_home_main_costs!$M$3,E250=4,vacation_home_main_costs!$M$4,E250=5,vacation_home_main_costs!$M$5,E250=6,vacation_home_main_costs!$M$6)</f>
        <v>45400</v>
      </c>
      <c r="T250" s="33">
        <f t="shared" si="19"/>
        <v>-9027.52</v>
      </c>
      <c r="U250" s="41" t="str">
        <f t="shared" si="4"/>
        <v>Prejuizo</v>
      </c>
    </row>
    <row r="251" ht="12.75" customHeight="1">
      <c r="A251" s="8">
        <v>2.1026548E7</v>
      </c>
      <c r="B251" s="30" t="s">
        <v>295</v>
      </c>
      <c r="C251" s="11">
        <v>149.0</v>
      </c>
      <c r="D251" s="11">
        <f t="shared" si="1"/>
        <v>119.2</v>
      </c>
      <c r="E251" s="24">
        <v>4.0</v>
      </c>
      <c r="F251" s="33">
        <f>Ocupacao_Calendario!B251*D251*31</f>
        <v>3473.488</v>
      </c>
      <c r="G251" s="33">
        <f>Ocupacao_Calendario!C251*D251*28</f>
        <v>2369.696</v>
      </c>
      <c r="H251" s="33">
        <f>Ocupacao_Calendario!D251*D251*31</f>
        <v>3067.016</v>
      </c>
      <c r="I251" s="33">
        <f>Ocupacao_Calendario!E251*D251*30</f>
        <v>2360.16</v>
      </c>
      <c r="J251" s="33">
        <f>Ocupacao_Calendario!F251*D251*31</f>
        <v>2217.12</v>
      </c>
      <c r="K251" s="33">
        <f>Ocupacao_Calendario!G251*D251*30</f>
        <v>2789.28</v>
      </c>
      <c r="L251" s="33">
        <f>Ocupacao_Calendario!H251*D251*31</f>
        <v>3658.248</v>
      </c>
      <c r="M251" s="33">
        <f>Ocupacao_Calendario!I251*D251*31</f>
        <v>2660.544</v>
      </c>
      <c r="N251" s="33">
        <f>Ocupacao_Calendario!J251*D251*30</f>
        <v>3146.88</v>
      </c>
      <c r="O251" s="33">
        <f>Ocupacao_Calendario!K251*D251*31</f>
        <v>2956.16</v>
      </c>
      <c r="P251" s="33">
        <f>Ocupacao_Calendario!L251*D251*31</f>
        <v>2993.112</v>
      </c>
      <c r="Q251" s="33">
        <f>Ocupacao_Calendario!M251*D251*31</f>
        <v>2919.208</v>
      </c>
      <c r="R251" s="33">
        <f t="shared" si="2"/>
        <v>34610.912</v>
      </c>
      <c r="S251" s="33">
        <f>IFS(E251=2,vacation_home_main_costs!$M$2,E251=3,vacation_home_main_costs!$M$3,E251=4,vacation_home_main_costs!$M$4,E251=5,vacation_home_main_costs!$M$5,E251=6,vacation_home_main_costs!$M$6)</f>
        <v>40660</v>
      </c>
      <c r="T251" s="33">
        <f t="shared" si="19"/>
        <v>-6049.088</v>
      </c>
      <c r="U251" s="41" t="str">
        <f t="shared" si="4"/>
        <v>Prejuizo</v>
      </c>
    </row>
    <row r="252" ht="12.75" customHeight="1">
      <c r="A252" s="8">
        <v>2.3204544E7</v>
      </c>
      <c r="B252" s="30" t="s">
        <v>296</v>
      </c>
      <c r="C252" s="11">
        <v>160.0</v>
      </c>
      <c r="D252" s="11">
        <f t="shared" si="1"/>
        <v>128</v>
      </c>
      <c r="E252" s="24">
        <v>7.0</v>
      </c>
      <c r="F252" s="33">
        <f>Ocupacao_Calendario!B252*D252*31</f>
        <v>2856.96</v>
      </c>
      <c r="G252" s="33">
        <f>Ocupacao_Calendario!C252*D252*28</f>
        <v>3548.16</v>
      </c>
      <c r="H252" s="33">
        <f>Ocupacao_Calendario!D252*D252*31</f>
        <v>3293.44</v>
      </c>
      <c r="I252" s="33">
        <f>Ocupacao_Calendario!E252*D252*30</f>
        <v>1843.2</v>
      </c>
      <c r="J252" s="33">
        <f>Ocupacao_Calendario!F252*D252*31</f>
        <v>2618.88</v>
      </c>
      <c r="K252" s="33">
        <f>Ocupacao_Calendario!G252*D252*30</f>
        <v>3340.8</v>
      </c>
      <c r="L252" s="33">
        <f>Ocupacao_Calendario!H252*D252*31</f>
        <v>3214.08</v>
      </c>
      <c r="M252" s="33">
        <f>Ocupacao_Calendario!I252*D252*31</f>
        <v>3968</v>
      </c>
      <c r="N252" s="33">
        <f>Ocupacao_Calendario!J252*D252*30</f>
        <v>3225.6</v>
      </c>
      <c r="O252" s="33">
        <f>Ocupacao_Calendario!K252*D252*31</f>
        <v>3253.76</v>
      </c>
      <c r="P252" s="33">
        <f>Ocupacao_Calendario!L252*D252*31</f>
        <v>3729.92</v>
      </c>
      <c r="Q252" s="33">
        <f>Ocupacao_Calendario!M252*D252*31</f>
        <v>2698.24</v>
      </c>
      <c r="R252" s="33">
        <f t="shared" si="2"/>
        <v>37591.04</v>
      </c>
      <c r="S252" s="37" t="str">
        <f>IFS(E252=2,vacation_home_main_costs!$M$2,E252=3,vacation_home_main_costs!$M$3,E252=4,vacation_home_main_costs!$M$4,E252=5,vacation_home_main_costs!$M$5,E252=6,vacation_home_main_costs!$M$6)</f>
        <v>#N/A</v>
      </c>
      <c r="T252" s="38" t="s">
        <v>55</v>
      </c>
      <c r="U252" s="41" t="str">
        <f t="shared" si="4"/>
        <v>Lucro</v>
      </c>
    </row>
    <row r="253" ht="12.75" customHeight="1">
      <c r="A253" s="8">
        <v>2.1765022E7</v>
      </c>
      <c r="B253" s="30" t="s">
        <v>297</v>
      </c>
      <c r="C253" s="11">
        <v>169.0</v>
      </c>
      <c r="D253" s="11">
        <f t="shared" si="1"/>
        <v>135.2</v>
      </c>
      <c r="E253" s="24">
        <v>4.0</v>
      </c>
      <c r="F253" s="33">
        <f>Ocupacao_Calendario!B253*D253*31</f>
        <v>4107.376</v>
      </c>
      <c r="G253" s="33">
        <f>Ocupacao_Calendario!C253*D253*28</f>
        <v>3596.32</v>
      </c>
      <c r="H253" s="33">
        <f>Ocupacao_Calendario!D253*D253*31</f>
        <v>2472.808</v>
      </c>
      <c r="I253" s="33">
        <f>Ocupacao_Calendario!E253*D253*30</f>
        <v>2839.2</v>
      </c>
      <c r="J253" s="33">
        <f>Ocupacao_Calendario!F253*D253*31</f>
        <v>2891.928</v>
      </c>
      <c r="K253" s="33">
        <f>Ocupacao_Calendario!G253*D253*30</f>
        <v>3690.96</v>
      </c>
      <c r="L253" s="33">
        <f>Ocupacao_Calendario!H253*D253*31</f>
        <v>4191.2</v>
      </c>
      <c r="M253" s="33">
        <f>Ocupacao_Calendario!I253*D253*31</f>
        <v>2975.752</v>
      </c>
      <c r="N253" s="33">
        <f>Ocupacao_Calendario!J253*D253*30</f>
        <v>3569.28</v>
      </c>
      <c r="O253" s="33">
        <f>Ocupacao_Calendario!K253*D253*31</f>
        <v>3813.992</v>
      </c>
      <c r="P253" s="33">
        <f>Ocupacao_Calendario!L253*D253*31</f>
        <v>3688.256</v>
      </c>
      <c r="Q253" s="33">
        <f>Ocupacao_Calendario!M253*D253*31</f>
        <v>3772.08</v>
      </c>
      <c r="R253" s="33">
        <f t="shared" si="2"/>
        <v>41609.152</v>
      </c>
      <c r="S253" s="33">
        <f>IFS(E253=2,vacation_home_main_costs!$M$2,E253=3,vacation_home_main_costs!$M$3,E253=4,vacation_home_main_costs!$M$4,E253=5,vacation_home_main_costs!$M$5,E253=6,vacation_home_main_costs!$M$6)</f>
        <v>40660</v>
      </c>
      <c r="T253" s="33">
        <f t="shared" ref="T253:T379" si="20">R253-S253</f>
        <v>949.152</v>
      </c>
      <c r="U253" s="41" t="str">
        <f t="shared" si="4"/>
        <v>Lucro</v>
      </c>
    </row>
    <row r="254" ht="12.75" customHeight="1">
      <c r="A254" s="8">
        <v>1.3061503E7</v>
      </c>
      <c r="B254" s="30" t="s">
        <v>298</v>
      </c>
      <c r="C254" s="11">
        <v>125.0</v>
      </c>
      <c r="D254" s="11">
        <f t="shared" si="1"/>
        <v>100</v>
      </c>
      <c r="E254" s="24">
        <v>4.0</v>
      </c>
      <c r="F254" s="33">
        <f>Ocupacao_Calendario!B254*D254*31</f>
        <v>2852</v>
      </c>
      <c r="G254" s="33">
        <f>Ocupacao_Calendario!C254*D254*28</f>
        <v>2072</v>
      </c>
      <c r="H254" s="33">
        <f>Ocupacao_Calendario!D254*D254*31</f>
        <v>2635</v>
      </c>
      <c r="I254" s="33">
        <f>Ocupacao_Calendario!E254*D254*30</f>
        <v>1350</v>
      </c>
      <c r="J254" s="33">
        <f>Ocupacao_Calendario!F254*D254*31</f>
        <v>1240</v>
      </c>
      <c r="K254" s="33">
        <f>Ocupacao_Calendario!G254*D254*30</f>
        <v>2520</v>
      </c>
      <c r="L254" s="33">
        <f>Ocupacao_Calendario!H254*D254*31</f>
        <v>2480</v>
      </c>
      <c r="M254" s="33">
        <f>Ocupacao_Calendario!I254*D254*31</f>
        <v>2976</v>
      </c>
      <c r="N254" s="33">
        <f>Ocupacao_Calendario!J254*D254*30</f>
        <v>2640</v>
      </c>
      <c r="O254" s="33">
        <f>Ocupacao_Calendario!K254*D254*31</f>
        <v>2759</v>
      </c>
      <c r="P254" s="33">
        <f>Ocupacao_Calendario!L254*D254*31</f>
        <v>2945</v>
      </c>
      <c r="Q254" s="33">
        <f>Ocupacao_Calendario!M254*D254*31</f>
        <v>2325</v>
      </c>
      <c r="R254" s="33">
        <f t="shared" si="2"/>
        <v>28794</v>
      </c>
      <c r="S254" s="33">
        <f>IFS(E254=2,vacation_home_main_costs!$M$2,E254=3,vacation_home_main_costs!$M$3,E254=4,vacation_home_main_costs!$M$4,E254=5,vacation_home_main_costs!$M$5,E254=6,vacation_home_main_costs!$M$6)</f>
        <v>40660</v>
      </c>
      <c r="T254" s="33">
        <f t="shared" si="20"/>
        <v>-11866</v>
      </c>
      <c r="U254" s="41" t="str">
        <f t="shared" si="4"/>
        <v>Prejuizo</v>
      </c>
    </row>
    <row r="255" ht="12.75" customHeight="1">
      <c r="A255" s="8">
        <v>4902174.0</v>
      </c>
      <c r="B255" s="30" t="s">
        <v>299</v>
      </c>
      <c r="C255" s="11">
        <v>70.0</v>
      </c>
      <c r="D255" s="11">
        <f t="shared" si="1"/>
        <v>56</v>
      </c>
      <c r="E255" s="24">
        <v>3.0</v>
      </c>
      <c r="F255" s="33">
        <f>Ocupacao_Calendario!B255*D255*31</f>
        <v>1597.12</v>
      </c>
      <c r="G255" s="33">
        <f>Ocupacao_Calendario!C255*D255*28</f>
        <v>1081.92</v>
      </c>
      <c r="H255" s="33">
        <f>Ocupacao_Calendario!D255*D255*31</f>
        <v>798.56</v>
      </c>
      <c r="I255" s="33">
        <f>Ocupacao_Calendario!E255*D255*30</f>
        <v>1293.6</v>
      </c>
      <c r="J255" s="33">
        <f>Ocupacao_Calendario!F255*D255*31</f>
        <v>850.64</v>
      </c>
      <c r="K255" s="33">
        <f>Ocupacao_Calendario!G255*D255*30</f>
        <v>1243.2</v>
      </c>
      <c r="L255" s="33">
        <f>Ocupacao_Calendario!H255*D255*31</f>
        <v>1388.8</v>
      </c>
      <c r="M255" s="33">
        <f>Ocupacao_Calendario!I255*D255*31</f>
        <v>1197.84</v>
      </c>
      <c r="N255" s="33">
        <f>Ocupacao_Calendario!J255*D255*30</f>
        <v>1461.6</v>
      </c>
      <c r="O255" s="33">
        <f>Ocupacao_Calendario!K255*D255*31</f>
        <v>1597.12</v>
      </c>
      <c r="P255" s="33">
        <f>Ocupacao_Calendario!L255*D255*31</f>
        <v>1614.48</v>
      </c>
      <c r="Q255" s="33">
        <f>Ocupacao_Calendario!M255*D255*31</f>
        <v>1284.64</v>
      </c>
      <c r="R255" s="33">
        <f t="shared" si="2"/>
        <v>15409.52</v>
      </c>
      <c r="S255" s="33">
        <f>IFS(E255=2,vacation_home_main_costs!$M$2,E255=3,vacation_home_main_costs!$M$3,E255=4,vacation_home_main_costs!$M$4,E255=5,vacation_home_main_costs!$M$5,E255=6,vacation_home_main_costs!$M$6)</f>
        <v>34800</v>
      </c>
      <c r="T255" s="33">
        <f t="shared" si="20"/>
        <v>-19390.48</v>
      </c>
      <c r="U255" s="41" t="str">
        <f t="shared" si="4"/>
        <v>Prejuizo</v>
      </c>
    </row>
    <row r="256" ht="12.75" customHeight="1">
      <c r="A256" s="8">
        <v>194227.0</v>
      </c>
      <c r="B256" s="30" t="s">
        <v>300</v>
      </c>
      <c r="C256" s="11">
        <v>79.0</v>
      </c>
      <c r="D256" s="11">
        <f t="shared" si="1"/>
        <v>63.2</v>
      </c>
      <c r="E256" s="24">
        <v>4.0</v>
      </c>
      <c r="F256" s="33">
        <f>Ocupacao_Calendario!B256*D256*31</f>
        <v>1391.032</v>
      </c>
      <c r="G256" s="33">
        <f>Ocupacao_Calendario!C256*D256*28</f>
        <v>1238.72</v>
      </c>
      <c r="H256" s="33">
        <f>Ocupacao_Calendario!D256*D256*31</f>
        <v>1097.152</v>
      </c>
      <c r="I256" s="33">
        <f>Ocupacao_Calendario!E256*D256*30</f>
        <v>1118.64</v>
      </c>
      <c r="J256" s="33">
        <f>Ocupacao_Calendario!F256*D256*31</f>
        <v>1488.992</v>
      </c>
      <c r="K256" s="33">
        <f>Ocupacao_Calendario!G256*D256*30</f>
        <v>1497.84</v>
      </c>
      <c r="L256" s="33">
        <f>Ocupacao_Calendario!H256*D256*31</f>
        <v>1645.728</v>
      </c>
      <c r="M256" s="33">
        <f>Ocupacao_Calendario!I256*D256*31</f>
        <v>1508.584</v>
      </c>
      <c r="N256" s="33">
        <f>Ocupacao_Calendario!J256*D256*30</f>
        <v>1497.84</v>
      </c>
      <c r="O256" s="33">
        <f>Ocupacao_Calendario!K256*D256*31</f>
        <v>1430.216</v>
      </c>
      <c r="P256" s="33">
        <f>Ocupacao_Calendario!L256*D256*31</f>
        <v>1939.608</v>
      </c>
      <c r="Q256" s="33">
        <f>Ocupacao_Calendario!M256*D256*31</f>
        <v>1939.608</v>
      </c>
      <c r="R256" s="33">
        <f t="shared" si="2"/>
        <v>17793.96</v>
      </c>
      <c r="S256" s="33">
        <f>IFS(E256=2,vacation_home_main_costs!$M$2,E256=3,vacation_home_main_costs!$M$3,E256=4,vacation_home_main_costs!$M$4,E256=5,vacation_home_main_costs!$M$5,E256=6,vacation_home_main_costs!$M$6)</f>
        <v>40660</v>
      </c>
      <c r="T256" s="33">
        <f t="shared" si="20"/>
        <v>-22866.04</v>
      </c>
      <c r="U256" s="41" t="str">
        <f t="shared" si="4"/>
        <v>Prejuizo</v>
      </c>
    </row>
    <row r="257" ht="12.75" customHeight="1">
      <c r="A257" s="8">
        <v>2.0484139E7</v>
      </c>
      <c r="B257" s="30" t="s">
        <v>301</v>
      </c>
      <c r="C257" s="11">
        <v>210.0</v>
      </c>
      <c r="D257" s="11">
        <f t="shared" si="1"/>
        <v>168</v>
      </c>
      <c r="E257" s="24">
        <v>5.0</v>
      </c>
      <c r="F257" s="33">
        <f>Ocupacao_Calendario!B257*D257*31</f>
        <v>5103.84</v>
      </c>
      <c r="G257" s="33">
        <f>Ocupacao_Calendario!C257*D257*28</f>
        <v>3339.84</v>
      </c>
      <c r="H257" s="33">
        <f>Ocupacao_Calendario!D257*D257*31</f>
        <v>2343.6</v>
      </c>
      <c r="I257" s="33">
        <f>Ocupacao_Calendario!E257*D257*30</f>
        <v>3628.8</v>
      </c>
      <c r="J257" s="33">
        <f>Ocupacao_Calendario!F257*D257*31</f>
        <v>4010.16</v>
      </c>
      <c r="K257" s="33">
        <f>Ocupacao_Calendario!G257*D257*30</f>
        <v>3578.4</v>
      </c>
      <c r="L257" s="33">
        <f>Ocupacao_Calendario!H257*D257*31</f>
        <v>4478.88</v>
      </c>
      <c r="M257" s="33">
        <f>Ocupacao_Calendario!I257*D257*31</f>
        <v>4999.68</v>
      </c>
      <c r="N257" s="33">
        <f>Ocupacao_Calendario!J257*D257*30</f>
        <v>4687.2</v>
      </c>
      <c r="O257" s="33">
        <f>Ocupacao_Calendario!K257*D257*31</f>
        <v>4739.28</v>
      </c>
      <c r="P257" s="33">
        <f>Ocupacao_Calendario!L257*D257*31</f>
        <v>4895.52</v>
      </c>
      <c r="Q257" s="33">
        <f>Ocupacao_Calendario!M257*D257*31</f>
        <v>4687.2</v>
      </c>
      <c r="R257" s="33">
        <f t="shared" si="2"/>
        <v>50492.4</v>
      </c>
      <c r="S257" s="33">
        <f>IFS(E257=2,vacation_home_main_costs!$M$2,E257=3,vacation_home_main_costs!$M$3,E257=4,vacation_home_main_costs!$M$4,E257=5,vacation_home_main_costs!$M$5,E257=6,vacation_home_main_costs!$M$6)</f>
        <v>45400</v>
      </c>
      <c r="T257" s="33">
        <f t="shared" si="20"/>
        <v>5092.4</v>
      </c>
      <c r="U257" s="41" t="str">
        <f t="shared" si="4"/>
        <v>Lucro</v>
      </c>
    </row>
    <row r="258" ht="12.75" customHeight="1">
      <c r="A258" s="8">
        <v>9877959.0</v>
      </c>
      <c r="B258" s="30" t="s">
        <v>302</v>
      </c>
      <c r="C258" s="11">
        <v>130.0</v>
      </c>
      <c r="D258" s="11">
        <f t="shared" si="1"/>
        <v>104</v>
      </c>
      <c r="E258" s="24">
        <v>4.0</v>
      </c>
      <c r="F258" s="33">
        <f>Ocupacao_Calendario!B258*D258*31</f>
        <v>3159.52</v>
      </c>
      <c r="G258" s="33">
        <f>Ocupacao_Calendario!C258*D258*28</f>
        <v>2504.32</v>
      </c>
      <c r="H258" s="33">
        <f>Ocupacao_Calendario!D258*D258*31</f>
        <v>1773.2</v>
      </c>
      <c r="I258" s="33">
        <f>Ocupacao_Calendario!E258*D258*30</f>
        <v>1965.6</v>
      </c>
      <c r="J258" s="33">
        <f>Ocupacao_Calendario!F258*D258*31</f>
        <v>1612</v>
      </c>
      <c r="K258" s="33">
        <f>Ocupacao_Calendario!G258*D258*30</f>
        <v>2433.6</v>
      </c>
      <c r="L258" s="33">
        <f>Ocupacao_Calendario!H258*D258*31</f>
        <v>3030.56</v>
      </c>
      <c r="M258" s="33">
        <f>Ocupacao_Calendario!I258*D258*31</f>
        <v>2998.32</v>
      </c>
      <c r="N258" s="33">
        <f>Ocupacao_Calendario!J258*D258*30</f>
        <v>3120</v>
      </c>
      <c r="O258" s="33">
        <f>Ocupacao_Calendario!K258*D258*31</f>
        <v>2514.72</v>
      </c>
      <c r="P258" s="33">
        <f>Ocupacao_Calendario!L258*D258*31</f>
        <v>2675.92</v>
      </c>
      <c r="Q258" s="33">
        <f>Ocupacao_Calendario!M258*D258*31</f>
        <v>3224</v>
      </c>
      <c r="R258" s="33">
        <f t="shared" si="2"/>
        <v>31011.76</v>
      </c>
      <c r="S258" s="33">
        <f>IFS(E258=2,vacation_home_main_costs!$M$2,E258=3,vacation_home_main_costs!$M$3,E258=4,vacation_home_main_costs!$M$4,E258=5,vacation_home_main_costs!$M$5,E258=6,vacation_home_main_costs!$M$6)</f>
        <v>40660</v>
      </c>
      <c r="T258" s="33">
        <f t="shared" si="20"/>
        <v>-9648.24</v>
      </c>
      <c r="U258" s="41" t="str">
        <f t="shared" si="4"/>
        <v>Prejuizo</v>
      </c>
    </row>
    <row r="259" ht="12.75" customHeight="1">
      <c r="A259" s="8">
        <v>1.7509155E7</v>
      </c>
      <c r="B259" s="30" t="s">
        <v>303</v>
      </c>
      <c r="C259" s="11">
        <v>212.0</v>
      </c>
      <c r="D259" s="11">
        <f t="shared" si="1"/>
        <v>169.6</v>
      </c>
      <c r="E259" s="24">
        <v>5.0</v>
      </c>
      <c r="F259" s="33">
        <f>Ocupacao_Calendario!B259*D259*31</f>
        <v>4311.232</v>
      </c>
      <c r="G259" s="33">
        <f>Ocupacao_Calendario!C259*D259*28</f>
        <v>3371.648</v>
      </c>
      <c r="H259" s="33">
        <f>Ocupacao_Calendario!D259*D259*31</f>
        <v>3785.472</v>
      </c>
      <c r="I259" s="33">
        <f>Ocupacao_Calendario!E259*D259*30</f>
        <v>3561.6</v>
      </c>
      <c r="J259" s="33">
        <f>Ocupacao_Calendario!F259*D259*31</f>
        <v>3838.048</v>
      </c>
      <c r="K259" s="33">
        <f>Ocupacao_Calendario!G259*D259*30</f>
        <v>3561.6</v>
      </c>
      <c r="L259" s="33">
        <f>Ocupacao_Calendario!H259*D259*31</f>
        <v>4048.352</v>
      </c>
      <c r="M259" s="33">
        <f>Ocupacao_Calendario!I259*D259*31</f>
        <v>3995.776</v>
      </c>
      <c r="N259" s="33">
        <f>Ocupacao_Calendario!J259*D259*30</f>
        <v>4324.8</v>
      </c>
      <c r="O259" s="33">
        <f>Ocupacao_Calendario!K259*D259*31</f>
        <v>5047.296</v>
      </c>
      <c r="P259" s="33">
        <f>Ocupacao_Calendario!L259*D259*31</f>
        <v>4574.112</v>
      </c>
      <c r="Q259" s="33">
        <f>Ocupacao_Calendario!M259*D259*31</f>
        <v>4731.84</v>
      </c>
      <c r="R259" s="33">
        <f t="shared" si="2"/>
        <v>49151.776</v>
      </c>
      <c r="S259" s="33">
        <f>IFS(E259=2,vacation_home_main_costs!$M$2,E259=3,vacation_home_main_costs!$M$3,E259=4,vacation_home_main_costs!$M$4,E259=5,vacation_home_main_costs!$M$5,E259=6,vacation_home_main_costs!$M$6)</f>
        <v>45400</v>
      </c>
      <c r="T259" s="33">
        <f t="shared" si="20"/>
        <v>3751.776</v>
      </c>
      <c r="U259" s="41" t="str">
        <f t="shared" si="4"/>
        <v>Lucro</v>
      </c>
    </row>
    <row r="260" ht="12.75" customHeight="1">
      <c r="A260" s="8">
        <v>2215648.0</v>
      </c>
      <c r="B260" s="30" t="s">
        <v>304</v>
      </c>
      <c r="C260" s="11">
        <v>85.0</v>
      </c>
      <c r="D260" s="11">
        <f t="shared" si="1"/>
        <v>68</v>
      </c>
      <c r="E260" s="24">
        <v>4.0</v>
      </c>
      <c r="F260" s="33">
        <f>Ocupacao_Calendario!B260*D260*31</f>
        <v>2086.92</v>
      </c>
      <c r="G260" s="33">
        <f>Ocupacao_Calendario!C260*D260*28</f>
        <v>1904</v>
      </c>
      <c r="H260" s="33">
        <f>Ocupacao_Calendario!D260*D260*31</f>
        <v>885.36</v>
      </c>
      <c r="I260" s="33">
        <f>Ocupacao_Calendario!E260*D260*30</f>
        <v>1856.4</v>
      </c>
      <c r="J260" s="33">
        <f>Ocupacao_Calendario!F260*D260*31</f>
        <v>927.52</v>
      </c>
      <c r="K260" s="33">
        <f>Ocupacao_Calendario!G260*D260*30</f>
        <v>1632</v>
      </c>
      <c r="L260" s="33">
        <f>Ocupacao_Calendario!H260*D260*31</f>
        <v>1897.2</v>
      </c>
      <c r="M260" s="33">
        <f>Ocupacao_Calendario!I260*D260*31</f>
        <v>1876.12</v>
      </c>
      <c r="N260" s="33">
        <f>Ocupacao_Calendario!J260*D260*30</f>
        <v>1856.4</v>
      </c>
      <c r="O260" s="33">
        <f>Ocupacao_Calendario!K260*D260*31</f>
        <v>2065.84</v>
      </c>
      <c r="P260" s="33">
        <f>Ocupacao_Calendario!L260*D260*31</f>
        <v>1496.68</v>
      </c>
      <c r="Q260" s="33">
        <f>Ocupacao_Calendario!M260*D260*31</f>
        <v>2002.6</v>
      </c>
      <c r="R260" s="33">
        <f t="shared" si="2"/>
        <v>20487.04</v>
      </c>
      <c r="S260" s="33">
        <f>IFS(E260=2,vacation_home_main_costs!$M$2,E260=3,vacation_home_main_costs!$M$3,E260=4,vacation_home_main_costs!$M$4,E260=5,vacation_home_main_costs!$M$5,E260=6,vacation_home_main_costs!$M$6)</f>
        <v>40660</v>
      </c>
      <c r="T260" s="33">
        <f t="shared" si="20"/>
        <v>-20172.96</v>
      </c>
      <c r="U260" s="41" t="str">
        <f t="shared" si="4"/>
        <v>Prejuizo</v>
      </c>
    </row>
    <row r="261" ht="12.75" customHeight="1">
      <c r="A261" s="8">
        <v>1.8159536E7</v>
      </c>
      <c r="B261" s="30" t="s">
        <v>305</v>
      </c>
      <c r="C261" s="11">
        <v>133.0</v>
      </c>
      <c r="D261" s="11">
        <f t="shared" si="1"/>
        <v>106.4</v>
      </c>
      <c r="E261" s="24">
        <v>5.0</v>
      </c>
      <c r="F261" s="33">
        <f>Ocupacao_Calendario!B261*D261*31</f>
        <v>3199.448</v>
      </c>
      <c r="G261" s="33">
        <f>Ocupacao_Calendario!C261*D261*28</f>
        <v>2174.816</v>
      </c>
      <c r="H261" s="33">
        <f>Ocupacao_Calendario!D261*D261*31</f>
        <v>1583.232</v>
      </c>
      <c r="I261" s="33">
        <f>Ocupacao_Calendario!E261*D261*30</f>
        <v>2585.52</v>
      </c>
      <c r="J261" s="33">
        <f>Ocupacao_Calendario!F261*D261*31</f>
        <v>2473.8</v>
      </c>
      <c r="K261" s="33">
        <f>Ocupacao_Calendario!G261*D261*30</f>
        <v>3160.08</v>
      </c>
      <c r="L261" s="33">
        <f>Ocupacao_Calendario!H261*D261*31</f>
        <v>2869.608</v>
      </c>
      <c r="M261" s="33">
        <f>Ocupacao_Calendario!I261*D261*31</f>
        <v>3232.432</v>
      </c>
      <c r="N261" s="33">
        <f>Ocupacao_Calendario!J261*D261*30</f>
        <v>3000.48</v>
      </c>
      <c r="O261" s="33">
        <f>Ocupacao_Calendario!K261*D261*31</f>
        <v>3100.496</v>
      </c>
      <c r="P261" s="33">
        <f>Ocupacao_Calendario!L261*D261*31</f>
        <v>2737.672</v>
      </c>
      <c r="Q261" s="33">
        <f>Ocupacao_Calendario!M261*D261*31</f>
        <v>3265.416</v>
      </c>
      <c r="R261" s="33">
        <f t="shared" si="2"/>
        <v>33383</v>
      </c>
      <c r="S261" s="33">
        <f>IFS(E261=2,vacation_home_main_costs!$M$2,E261=3,vacation_home_main_costs!$M$3,E261=4,vacation_home_main_costs!$M$4,E261=5,vacation_home_main_costs!$M$5,E261=6,vacation_home_main_costs!$M$6)</f>
        <v>45400</v>
      </c>
      <c r="T261" s="33">
        <f t="shared" si="20"/>
        <v>-12017</v>
      </c>
      <c r="U261" s="41" t="str">
        <f t="shared" si="4"/>
        <v>Prejuizo</v>
      </c>
    </row>
    <row r="262" ht="12.75" customHeight="1">
      <c r="A262" s="8">
        <v>1.236756E7</v>
      </c>
      <c r="B262" s="30" t="s">
        <v>306</v>
      </c>
      <c r="C262" s="11">
        <v>155.0</v>
      </c>
      <c r="D262" s="11">
        <f t="shared" si="1"/>
        <v>124</v>
      </c>
      <c r="E262" s="24">
        <v>5.0</v>
      </c>
      <c r="F262" s="33">
        <f>Ocupacao_Calendario!B262*D262*31</f>
        <v>2652.36</v>
      </c>
      <c r="G262" s="33">
        <f>Ocupacao_Calendario!C262*D262*28</f>
        <v>2673.44</v>
      </c>
      <c r="H262" s="33">
        <f>Ocupacao_Calendario!D262*D262*31</f>
        <v>1768.24</v>
      </c>
      <c r="I262" s="33">
        <f>Ocupacao_Calendario!E262*D262*30</f>
        <v>2976</v>
      </c>
      <c r="J262" s="33">
        <f>Ocupacao_Calendario!F262*D262*31</f>
        <v>1768.24</v>
      </c>
      <c r="K262" s="33">
        <f>Ocupacao_Calendario!G262*D262*30</f>
        <v>3162</v>
      </c>
      <c r="L262" s="33">
        <f>Ocupacao_Calendario!H262*D262*31</f>
        <v>2998.32</v>
      </c>
      <c r="M262" s="33">
        <f>Ocupacao_Calendario!I262*D262*31</f>
        <v>2729.24</v>
      </c>
      <c r="N262" s="33">
        <f>Ocupacao_Calendario!J262*D262*30</f>
        <v>3682.8</v>
      </c>
      <c r="O262" s="33">
        <f>Ocupacao_Calendario!K262*D262*31</f>
        <v>2844.56</v>
      </c>
      <c r="P262" s="33">
        <f>Ocupacao_Calendario!L262*D262*31</f>
        <v>2767.68</v>
      </c>
      <c r="Q262" s="33">
        <f>Ocupacao_Calendario!M262*D262*31</f>
        <v>3536.48</v>
      </c>
      <c r="R262" s="33">
        <f t="shared" si="2"/>
        <v>33559.36</v>
      </c>
      <c r="S262" s="33">
        <f>IFS(E262=2,vacation_home_main_costs!$M$2,E262=3,vacation_home_main_costs!$M$3,E262=4,vacation_home_main_costs!$M$4,E262=5,vacation_home_main_costs!$M$5,E262=6,vacation_home_main_costs!$M$6)</f>
        <v>45400</v>
      </c>
      <c r="T262" s="33">
        <f t="shared" si="20"/>
        <v>-11840.64</v>
      </c>
      <c r="U262" s="41" t="str">
        <f t="shared" si="4"/>
        <v>Prejuizo</v>
      </c>
    </row>
    <row r="263" ht="12.75" customHeight="1">
      <c r="A263" s="8">
        <v>1.7381315E7</v>
      </c>
      <c r="B263" s="30" t="s">
        <v>307</v>
      </c>
      <c r="C263" s="11">
        <v>177.0</v>
      </c>
      <c r="D263" s="11">
        <f t="shared" si="1"/>
        <v>141.6</v>
      </c>
      <c r="E263" s="24">
        <v>4.0</v>
      </c>
      <c r="F263" s="33">
        <f>Ocupacao_Calendario!B263*D263*31</f>
        <v>3950.64</v>
      </c>
      <c r="G263" s="33">
        <f>Ocupacao_Calendario!C263*D263*28</f>
        <v>3687.264</v>
      </c>
      <c r="H263" s="33">
        <f>Ocupacao_Calendario!D263*D263*31</f>
        <v>2326.488</v>
      </c>
      <c r="I263" s="33">
        <f>Ocupacao_Calendario!E263*D263*30</f>
        <v>3313.44</v>
      </c>
      <c r="J263" s="33">
        <f>Ocupacao_Calendario!F263*D263*31</f>
        <v>2238.696</v>
      </c>
      <c r="K263" s="33">
        <f>Ocupacao_Calendario!G263*D263*30</f>
        <v>3950.64</v>
      </c>
      <c r="L263" s="33">
        <f>Ocupacao_Calendario!H263*D263*31</f>
        <v>3599.472</v>
      </c>
      <c r="M263" s="33">
        <f>Ocupacao_Calendario!I263*D263*31</f>
        <v>4170.12</v>
      </c>
      <c r="N263" s="33">
        <f>Ocupacao_Calendario!J263*D263*30</f>
        <v>3483.36</v>
      </c>
      <c r="O263" s="33">
        <f>Ocupacao_Calendario!K263*D263*31</f>
        <v>4214.016</v>
      </c>
      <c r="P263" s="33">
        <f>Ocupacao_Calendario!L263*D263*31</f>
        <v>4389.6</v>
      </c>
      <c r="Q263" s="33">
        <f>Ocupacao_Calendario!M263*D263*31</f>
        <v>3731.16</v>
      </c>
      <c r="R263" s="33">
        <f t="shared" si="2"/>
        <v>43054.896</v>
      </c>
      <c r="S263" s="33">
        <f>IFS(E263=2,vacation_home_main_costs!$M$2,E263=3,vacation_home_main_costs!$M$3,E263=4,vacation_home_main_costs!$M$4,E263=5,vacation_home_main_costs!$M$5,E263=6,vacation_home_main_costs!$M$6)</f>
        <v>40660</v>
      </c>
      <c r="T263" s="33">
        <f t="shared" si="20"/>
        <v>2394.896</v>
      </c>
      <c r="U263" s="41" t="str">
        <f t="shared" si="4"/>
        <v>Lucro</v>
      </c>
    </row>
    <row r="264" ht="12.75" customHeight="1">
      <c r="A264" s="8">
        <v>2044949.0</v>
      </c>
      <c r="B264" s="30" t="s">
        <v>308</v>
      </c>
      <c r="C264" s="11">
        <v>125.0</v>
      </c>
      <c r="D264" s="11">
        <f t="shared" si="1"/>
        <v>100</v>
      </c>
      <c r="E264" s="24">
        <v>4.0</v>
      </c>
      <c r="F264" s="33">
        <f>Ocupacao_Calendario!B264*D264*31</f>
        <v>2139</v>
      </c>
      <c r="G264" s="33">
        <f>Ocupacao_Calendario!C264*D264*28</f>
        <v>2408</v>
      </c>
      <c r="H264" s="33">
        <f>Ocupacao_Calendario!D264*D264*31</f>
        <v>1984</v>
      </c>
      <c r="I264" s="33">
        <f>Ocupacao_Calendario!E264*D264*30</f>
        <v>2220</v>
      </c>
      <c r="J264" s="33">
        <f>Ocupacao_Calendario!F264*D264*31</f>
        <v>2294</v>
      </c>
      <c r="K264" s="33">
        <f>Ocupacao_Calendario!G264*D264*30</f>
        <v>2160</v>
      </c>
      <c r="L264" s="33">
        <f>Ocupacao_Calendario!H264*D264*31</f>
        <v>2387</v>
      </c>
      <c r="M264" s="33">
        <f>Ocupacao_Calendario!I264*D264*31</f>
        <v>3038</v>
      </c>
      <c r="N264" s="33">
        <f>Ocupacao_Calendario!J264*D264*30</f>
        <v>2400</v>
      </c>
      <c r="O264" s="33">
        <f>Ocupacao_Calendario!K264*D264*31</f>
        <v>2480</v>
      </c>
      <c r="P264" s="33">
        <f>Ocupacao_Calendario!L264*D264*31</f>
        <v>2325</v>
      </c>
      <c r="Q264" s="33">
        <f>Ocupacao_Calendario!M264*D264*31</f>
        <v>2418</v>
      </c>
      <c r="R264" s="33">
        <f t="shared" si="2"/>
        <v>28253</v>
      </c>
      <c r="S264" s="33">
        <f>IFS(E264=2,vacation_home_main_costs!$M$2,E264=3,vacation_home_main_costs!$M$3,E264=4,vacation_home_main_costs!$M$4,E264=5,vacation_home_main_costs!$M$5,E264=6,vacation_home_main_costs!$M$6)</f>
        <v>40660</v>
      </c>
      <c r="T264" s="33">
        <f t="shared" si="20"/>
        <v>-12407</v>
      </c>
      <c r="U264" s="41" t="str">
        <f t="shared" si="4"/>
        <v>Prejuizo</v>
      </c>
    </row>
    <row r="265" ht="12.75" customHeight="1">
      <c r="A265" s="8">
        <v>2.0415441E7</v>
      </c>
      <c r="B265" s="30" t="s">
        <v>309</v>
      </c>
      <c r="C265" s="11">
        <v>80.0</v>
      </c>
      <c r="D265" s="11">
        <f t="shared" si="1"/>
        <v>64</v>
      </c>
      <c r="E265" s="24">
        <v>4.0</v>
      </c>
      <c r="F265" s="33">
        <f>Ocupacao_Calendario!B265*D265*31</f>
        <v>1388.8</v>
      </c>
      <c r="G265" s="33">
        <f>Ocupacao_Calendario!C265*D265*28</f>
        <v>1666.56</v>
      </c>
      <c r="H265" s="33">
        <f>Ocupacao_Calendario!D265*D265*31</f>
        <v>1607.04</v>
      </c>
      <c r="I265" s="33">
        <f>Ocupacao_Calendario!E265*D265*30</f>
        <v>1305.6</v>
      </c>
      <c r="J265" s="33">
        <f>Ocupacao_Calendario!F265*D265*31</f>
        <v>1646.72</v>
      </c>
      <c r="K265" s="33">
        <f>Ocupacao_Calendario!G265*D265*30</f>
        <v>1766.4</v>
      </c>
      <c r="L265" s="33">
        <f>Ocupacao_Calendario!H265*D265*31</f>
        <v>1666.56</v>
      </c>
      <c r="M265" s="33">
        <f>Ocupacao_Calendario!I265*D265*31</f>
        <v>1607.04</v>
      </c>
      <c r="N265" s="33">
        <f>Ocupacao_Calendario!J265*D265*30</f>
        <v>1766.4</v>
      </c>
      <c r="O265" s="33">
        <f>Ocupacao_Calendario!K265*D265*31</f>
        <v>1785.6</v>
      </c>
      <c r="P265" s="33">
        <f>Ocupacao_Calendario!L265*D265*31</f>
        <v>1765.76</v>
      </c>
      <c r="Q265" s="33">
        <f>Ocupacao_Calendario!M265*D265*31</f>
        <v>1666.56</v>
      </c>
      <c r="R265" s="33">
        <f t="shared" si="2"/>
        <v>19639.04</v>
      </c>
      <c r="S265" s="33">
        <f>IFS(E265=2,vacation_home_main_costs!$M$2,E265=3,vacation_home_main_costs!$M$3,E265=4,vacation_home_main_costs!$M$4,E265=5,vacation_home_main_costs!$M$5,E265=6,vacation_home_main_costs!$M$6)</f>
        <v>40660</v>
      </c>
      <c r="T265" s="33">
        <f t="shared" si="20"/>
        <v>-21020.96</v>
      </c>
      <c r="U265" s="41" t="str">
        <f t="shared" si="4"/>
        <v>Prejuizo</v>
      </c>
    </row>
    <row r="266" ht="12.75" customHeight="1">
      <c r="A266" s="8">
        <v>2.4117198E7</v>
      </c>
      <c r="B266" s="30" t="s">
        <v>310</v>
      </c>
      <c r="C266" s="11">
        <v>190.0</v>
      </c>
      <c r="D266" s="11">
        <f t="shared" si="1"/>
        <v>152</v>
      </c>
      <c r="E266" s="24">
        <v>5.0</v>
      </c>
      <c r="F266" s="33">
        <f>Ocupacao_Calendario!B266*D266*31</f>
        <v>3251.28</v>
      </c>
      <c r="G266" s="33">
        <f>Ocupacao_Calendario!C266*D266*28</f>
        <v>3532.48</v>
      </c>
      <c r="H266" s="33">
        <f>Ocupacao_Calendario!D266*D266*31</f>
        <v>3015.68</v>
      </c>
      <c r="I266" s="33">
        <f>Ocupacao_Calendario!E266*D266*30</f>
        <v>3009.6</v>
      </c>
      <c r="J266" s="33">
        <f>Ocupacao_Calendario!F266*D266*31</f>
        <v>2167.52</v>
      </c>
      <c r="K266" s="33">
        <f>Ocupacao_Calendario!G266*D266*30</f>
        <v>3146.4</v>
      </c>
      <c r="L266" s="33">
        <f>Ocupacao_Calendario!H266*D266*31</f>
        <v>3298.4</v>
      </c>
      <c r="M266" s="33">
        <f>Ocupacao_Calendario!I266*D266*31</f>
        <v>3298.4</v>
      </c>
      <c r="N266" s="33">
        <f>Ocupacao_Calendario!J266*D266*30</f>
        <v>3511.2</v>
      </c>
      <c r="O266" s="33">
        <f>Ocupacao_Calendario!K266*D266*31</f>
        <v>4382.16</v>
      </c>
      <c r="P266" s="33">
        <f>Ocupacao_Calendario!L266*D266*31</f>
        <v>4429.28</v>
      </c>
      <c r="Q266" s="33">
        <f>Ocupacao_Calendario!M266*D266*31</f>
        <v>3628.24</v>
      </c>
      <c r="R266" s="33">
        <f t="shared" si="2"/>
        <v>40670.64</v>
      </c>
      <c r="S266" s="33">
        <f>IFS(E266=2,vacation_home_main_costs!$M$2,E266=3,vacation_home_main_costs!$M$3,E266=4,vacation_home_main_costs!$M$4,E266=5,vacation_home_main_costs!$M$5,E266=6,vacation_home_main_costs!$M$6)</f>
        <v>45400</v>
      </c>
      <c r="T266" s="33">
        <f t="shared" si="20"/>
        <v>-4729.36</v>
      </c>
      <c r="U266" s="41" t="str">
        <f t="shared" si="4"/>
        <v>Prejuizo</v>
      </c>
    </row>
    <row r="267" ht="12.75" customHeight="1">
      <c r="A267" s="8">
        <v>2.3189746E7</v>
      </c>
      <c r="B267" s="30" t="s">
        <v>311</v>
      </c>
      <c r="C267" s="11">
        <v>89.0</v>
      </c>
      <c r="D267" s="11">
        <f t="shared" si="1"/>
        <v>71.2</v>
      </c>
      <c r="E267" s="24">
        <v>3.0</v>
      </c>
      <c r="F267" s="33">
        <f>Ocupacao_Calendario!B267*D267*31</f>
        <v>2185.128</v>
      </c>
      <c r="G267" s="33">
        <f>Ocupacao_Calendario!C267*D267*28</f>
        <v>1953.728</v>
      </c>
      <c r="H267" s="33">
        <f>Ocupacao_Calendario!D267*D267*31</f>
        <v>927.024</v>
      </c>
      <c r="I267" s="33">
        <f>Ocupacao_Calendario!E267*D267*30</f>
        <v>1858.32</v>
      </c>
      <c r="J267" s="33">
        <f>Ocupacao_Calendario!F267*D267*31</f>
        <v>1743.688</v>
      </c>
      <c r="K267" s="33">
        <f>Ocupacao_Calendario!G267*D267*30</f>
        <v>1708.8</v>
      </c>
      <c r="L267" s="33">
        <f>Ocupacao_Calendario!H267*D267*31</f>
        <v>1942.336</v>
      </c>
      <c r="M267" s="33">
        <f>Ocupacao_Calendario!I267*D267*31</f>
        <v>1655.4</v>
      </c>
      <c r="N267" s="33">
        <f>Ocupacao_Calendario!J267*D267*30</f>
        <v>2071.92</v>
      </c>
      <c r="O267" s="33">
        <f>Ocupacao_Calendario!K267*D267*31</f>
        <v>2074.768</v>
      </c>
      <c r="P267" s="33">
        <f>Ocupacao_Calendario!L267*D267*31</f>
        <v>1898.192</v>
      </c>
      <c r="Q267" s="33">
        <f>Ocupacao_Calendario!M267*D267*31</f>
        <v>1611.256</v>
      </c>
      <c r="R267" s="33">
        <f t="shared" si="2"/>
        <v>21630.56</v>
      </c>
      <c r="S267" s="33">
        <f>IFS(E267=2,vacation_home_main_costs!$M$2,E267=3,vacation_home_main_costs!$M$3,E267=4,vacation_home_main_costs!$M$4,E267=5,vacation_home_main_costs!$M$5,E267=6,vacation_home_main_costs!$M$6)</f>
        <v>34800</v>
      </c>
      <c r="T267" s="33">
        <f t="shared" si="20"/>
        <v>-13169.44</v>
      </c>
      <c r="U267" s="41" t="str">
        <f t="shared" si="4"/>
        <v>Prejuizo</v>
      </c>
    </row>
    <row r="268" ht="12.75" customHeight="1">
      <c r="A268" s="8">
        <v>2.1698506E7</v>
      </c>
      <c r="B268" s="30" t="s">
        <v>312</v>
      </c>
      <c r="C268" s="11">
        <v>149.0</v>
      </c>
      <c r="D268" s="11">
        <f t="shared" si="1"/>
        <v>119.2</v>
      </c>
      <c r="E268" s="24">
        <v>4.0</v>
      </c>
      <c r="F268" s="33">
        <f>Ocupacao_Calendario!B268*D268*31</f>
        <v>2401.88</v>
      </c>
      <c r="G268" s="33">
        <f>Ocupacao_Calendario!C268*D268*28</f>
        <v>2903.712</v>
      </c>
      <c r="H268" s="33">
        <f>Ocupacao_Calendario!D268*D268*31</f>
        <v>1995.408</v>
      </c>
      <c r="I268" s="33">
        <f>Ocupacao_Calendario!E268*D268*30</f>
        <v>1966.8</v>
      </c>
      <c r="J268" s="33">
        <f>Ocupacao_Calendario!F268*D268*31</f>
        <v>2734.448</v>
      </c>
      <c r="K268" s="33">
        <f>Ocupacao_Calendario!G268*D268*30</f>
        <v>2503.2</v>
      </c>
      <c r="L268" s="33">
        <f>Ocupacao_Calendario!H268*D268*31</f>
        <v>2919.208</v>
      </c>
      <c r="M268" s="33">
        <f>Ocupacao_Calendario!I268*D268*31</f>
        <v>2771.4</v>
      </c>
      <c r="N268" s="33">
        <f>Ocupacao_Calendario!J268*D268*30</f>
        <v>3111.12</v>
      </c>
      <c r="O268" s="33">
        <f>Ocupacao_Calendario!K268*D268*31</f>
        <v>3510.44</v>
      </c>
      <c r="P268" s="33">
        <f>Ocupacao_Calendario!L268*D268*31</f>
        <v>2623.592</v>
      </c>
      <c r="Q268" s="33">
        <f>Ocupacao_Calendario!M268*D268*31</f>
        <v>2660.544</v>
      </c>
      <c r="R268" s="33">
        <f t="shared" si="2"/>
        <v>32101.752</v>
      </c>
      <c r="S268" s="33">
        <f>IFS(E268=2,vacation_home_main_costs!$M$2,E268=3,vacation_home_main_costs!$M$3,E268=4,vacation_home_main_costs!$M$4,E268=5,vacation_home_main_costs!$M$5,E268=6,vacation_home_main_costs!$M$6)</f>
        <v>40660</v>
      </c>
      <c r="T268" s="33">
        <f t="shared" si="20"/>
        <v>-8558.248</v>
      </c>
      <c r="U268" s="41" t="str">
        <f t="shared" si="4"/>
        <v>Prejuizo</v>
      </c>
    </row>
    <row r="269" ht="12.75" customHeight="1">
      <c r="A269" s="8">
        <v>2.6838783E7</v>
      </c>
      <c r="B269" s="30" t="s">
        <v>313</v>
      </c>
      <c r="C269" s="11">
        <v>129.0</v>
      </c>
      <c r="D269" s="11">
        <f t="shared" si="1"/>
        <v>103.2</v>
      </c>
      <c r="E269" s="24">
        <v>4.0</v>
      </c>
      <c r="F269" s="33">
        <f>Ocupacao_Calendario!B269*D269*31</f>
        <v>3103.224</v>
      </c>
      <c r="G269" s="33">
        <f>Ocupacao_Calendario!C269*D269*28</f>
        <v>2629.536</v>
      </c>
      <c r="H269" s="33">
        <f>Ocupacao_Calendario!D269*D269*31</f>
        <v>1855.536</v>
      </c>
      <c r="I269" s="33">
        <f>Ocupacao_Calendario!E269*D269*30</f>
        <v>2817.36</v>
      </c>
      <c r="J269" s="33">
        <f>Ocupacao_Calendario!F269*D269*31</f>
        <v>2559.36</v>
      </c>
      <c r="K269" s="33">
        <f>Ocupacao_Calendario!G269*D269*30</f>
        <v>2786.4</v>
      </c>
      <c r="L269" s="33">
        <f>Ocupacao_Calendario!H269*D269*31</f>
        <v>2527.368</v>
      </c>
      <c r="M269" s="33">
        <f>Ocupacao_Calendario!I269*D269*31</f>
        <v>3135.216</v>
      </c>
      <c r="N269" s="33">
        <f>Ocupacao_Calendario!J269*D269*30</f>
        <v>2755.44</v>
      </c>
      <c r="O269" s="33">
        <f>Ocupacao_Calendario!K269*D269*31</f>
        <v>3199.2</v>
      </c>
      <c r="P269" s="33">
        <f>Ocupacao_Calendario!L269*D269*31</f>
        <v>3103.224</v>
      </c>
      <c r="Q269" s="33">
        <f>Ocupacao_Calendario!M269*D269*31</f>
        <v>2495.376</v>
      </c>
      <c r="R269" s="33">
        <f t="shared" si="2"/>
        <v>32967.24</v>
      </c>
      <c r="S269" s="33">
        <f>IFS(E269=2,vacation_home_main_costs!$M$2,E269=3,vacation_home_main_costs!$M$3,E269=4,vacation_home_main_costs!$M$4,E269=5,vacation_home_main_costs!$M$5,E269=6,vacation_home_main_costs!$M$6)</f>
        <v>40660</v>
      </c>
      <c r="T269" s="33">
        <f t="shared" si="20"/>
        <v>-7692.76</v>
      </c>
      <c r="U269" s="41" t="str">
        <f t="shared" si="4"/>
        <v>Prejuizo</v>
      </c>
    </row>
    <row r="270" ht="12.75" customHeight="1">
      <c r="A270" s="8">
        <v>2.1789001E7</v>
      </c>
      <c r="B270" s="30" t="s">
        <v>314</v>
      </c>
      <c r="C270" s="11">
        <v>119.0</v>
      </c>
      <c r="D270" s="11">
        <f t="shared" si="1"/>
        <v>95.2</v>
      </c>
      <c r="E270" s="24">
        <v>4.0</v>
      </c>
      <c r="F270" s="33">
        <f>Ocupacao_Calendario!B270*D270*31</f>
        <v>2272.424</v>
      </c>
      <c r="G270" s="33">
        <f>Ocupacao_Calendario!C270*D270*28</f>
        <v>2452.352</v>
      </c>
      <c r="H270" s="33">
        <f>Ocupacao_Calendario!D270*D270*31</f>
        <v>2508.52</v>
      </c>
      <c r="I270" s="33">
        <f>Ocupacao_Calendario!E270*D270*30</f>
        <v>2484.72</v>
      </c>
      <c r="J270" s="33">
        <f>Ocupacao_Calendario!F270*D270*31</f>
        <v>1977.304</v>
      </c>
      <c r="K270" s="33">
        <f>Ocupacao_Calendario!G270*D270*30</f>
        <v>2627.52</v>
      </c>
      <c r="L270" s="33">
        <f>Ocupacao_Calendario!H270*D270*31</f>
        <v>2626.568</v>
      </c>
      <c r="M270" s="33">
        <f>Ocupacao_Calendario!I270*D270*31</f>
        <v>2390.472</v>
      </c>
      <c r="N270" s="33">
        <f>Ocupacao_Calendario!J270*D270*30</f>
        <v>2313.36</v>
      </c>
      <c r="O270" s="33">
        <f>Ocupacao_Calendario!K270*D270*31</f>
        <v>2390.472</v>
      </c>
      <c r="P270" s="33">
        <f>Ocupacao_Calendario!L270*D270*31</f>
        <v>2656.08</v>
      </c>
      <c r="Q270" s="33">
        <f>Ocupacao_Calendario!M270*D270*31</f>
        <v>2242.912</v>
      </c>
      <c r="R270" s="33">
        <f t="shared" si="2"/>
        <v>28942.704</v>
      </c>
      <c r="S270" s="33">
        <f>IFS(E270=2,vacation_home_main_costs!$M$2,E270=3,vacation_home_main_costs!$M$3,E270=4,vacation_home_main_costs!$M$4,E270=5,vacation_home_main_costs!$M$5,E270=6,vacation_home_main_costs!$M$6)</f>
        <v>40660</v>
      </c>
      <c r="T270" s="33">
        <f t="shared" si="20"/>
        <v>-11717.296</v>
      </c>
      <c r="U270" s="41" t="str">
        <f t="shared" si="4"/>
        <v>Prejuizo</v>
      </c>
    </row>
    <row r="271" ht="12.75" customHeight="1">
      <c r="A271" s="8">
        <v>1.8506298E7</v>
      </c>
      <c r="B271" s="30" t="s">
        <v>315</v>
      </c>
      <c r="C271" s="11">
        <v>156.0</v>
      </c>
      <c r="D271" s="11">
        <f t="shared" si="1"/>
        <v>124.8</v>
      </c>
      <c r="E271" s="24">
        <v>4.0</v>
      </c>
      <c r="F271" s="33">
        <f>Ocupacao_Calendario!B271*D271*31</f>
        <v>2978.976</v>
      </c>
      <c r="G271" s="33">
        <f>Ocupacao_Calendario!C271*D271*28</f>
        <v>2830.464</v>
      </c>
      <c r="H271" s="33">
        <f>Ocupacao_Calendario!D271*D271*31</f>
        <v>3249.792</v>
      </c>
      <c r="I271" s="33">
        <f>Ocupacao_Calendario!E271*D271*30</f>
        <v>2957.76</v>
      </c>
      <c r="J271" s="33">
        <f>Ocupacao_Calendario!F271*D271*31</f>
        <v>1508.832</v>
      </c>
      <c r="K271" s="33">
        <f>Ocupacao_Calendario!G271*D271*30</f>
        <v>3744</v>
      </c>
      <c r="L271" s="33">
        <f>Ocupacao_Calendario!H271*D271*31</f>
        <v>2978.976</v>
      </c>
      <c r="M271" s="33">
        <f>Ocupacao_Calendario!I271*D271*31</f>
        <v>3597.984</v>
      </c>
      <c r="N271" s="33">
        <f>Ocupacao_Calendario!J271*D271*30</f>
        <v>2920.32</v>
      </c>
      <c r="O271" s="33">
        <f>Ocupacao_Calendario!K271*D271*31</f>
        <v>3752.736</v>
      </c>
      <c r="P271" s="33">
        <f>Ocupacao_Calendario!L271*D271*31</f>
        <v>2978.976</v>
      </c>
      <c r="Q271" s="33">
        <f>Ocupacao_Calendario!M271*D271*31</f>
        <v>3714.048</v>
      </c>
      <c r="R271" s="33">
        <f t="shared" si="2"/>
        <v>37212.864</v>
      </c>
      <c r="S271" s="33">
        <f>IFS(E271=2,vacation_home_main_costs!$M$2,E271=3,vacation_home_main_costs!$M$3,E271=4,vacation_home_main_costs!$M$4,E271=5,vacation_home_main_costs!$M$5,E271=6,vacation_home_main_costs!$M$6)</f>
        <v>40660</v>
      </c>
      <c r="T271" s="33">
        <f t="shared" si="20"/>
        <v>-3447.136</v>
      </c>
      <c r="U271" s="41" t="str">
        <f t="shared" si="4"/>
        <v>Prejuizo</v>
      </c>
    </row>
    <row r="272" ht="12.75" customHeight="1">
      <c r="A272" s="8">
        <v>2.2586999E7</v>
      </c>
      <c r="B272" s="30" t="s">
        <v>316</v>
      </c>
      <c r="C272" s="11">
        <v>148.0</v>
      </c>
      <c r="D272" s="11">
        <f t="shared" si="1"/>
        <v>118.4</v>
      </c>
      <c r="E272" s="24">
        <v>4.0</v>
      </c>
      <c r="F272" s="33">
        <f>Ocupacao_Calendario!B272*D272*31</f>
        <v>2605.984</v>
      </c>
      <c r="G272" s="33">
        <f>Ocupacao_Calendario!C272*D272*28</f>
        <v>2254.336</v>
      </c>
      <c r="H272" s="33">
        <f>Ocupacao_Calendario!D272*D272*31</f>
        <v>2679.392</v>
      </c>
      <c r="I272" s="33">
        <f>Ocupacao_Calendario!E272*D272*30</f>
        <v>1740.48</v>
      </c>
      <c r="J272" s="33">
        <f>Ocupacao_Calendario!F272*D272*31</f>
        <v>1651.68</v>
      </c>
      <c r="K272" s="33">
        <f>Ocupacao_Calendario!G272*D272*30</f>
        <v>3303.36</v>
      </c>
      <c r="L272" s="33">
        <f>Ocupacao_Calendario!H272*D272*31</f>
        <v>3009.728</v>
      </c>
      <c r="M272" s="33">
        <f>Ocupacao_Calendario!I272*D272*31</f>
        <v>2826.208</v>
      </c>
      <c r="N272" s="33">
        <f>Ocupacao_Calendario!J272*D272*30</f>
        <v>2912.64</v>
      </c>
      <c r="O272" s="33">
        <f>Ocupacao_Calendario!K272*D272*31</f>
        <v>3633.696</v>
      </c>
      <c r="P272" s="33">
        <f>Ocupacao_Calendario!L272*D272*31</f>
        <v>3119.84</v>
      </c>
      <c r="Q272" s="33">
        <f>Ocupacao_Calendario!M272*D272*31</f>
        <v>3450.176</v>
      </c>
      <c r="R272" s="33">
        <f t="shared" si="2"/>
        <v>33187.52</v>
      </c>
      <c r="S272" s="33">
        <f>IFS(E272=2,vacation_home_main_costs!$M$2,E272=3,vacation_home_main_costs!$M$3,E272=4,vacation_home_main_costs!$M$4,E272=5,vacation_home_main_costs!$M$5,E272=6,vacation_home_main_costs!$M$6)</f>
        <v>40660</v>
      </c>
      <c r="T272" s="33">
        <f t="shared" si="20"/>
        <v>-7472.48</v>
      </c>
      <c r="U272" s="41" t="str">
        <f t="shared" si="4"/>
        <v>Prejuizo</v>
      </c>
    </row>
    <row r="273" ht="12.75" customHeight="1">
      <c r="A273" s="8">
        <v>3692946.0</v>
      </c>
      <c r="B273" s="30" t="s">
        <v>317</v>
      </c>
      <c r="C273" s="11">
        <v>120.0</v>
      </c>
      <c r="D273" s="11">
        <f t="shared" si="1"/>
        <v>96</v>
      </c>
      <c r="E273" s="24">
        <v>4.0</v>
      </c>
      <c r="F273" s="33">
        <f>Ocupacao_Calendario!B273*D273*31</f>
        <v>2827.2</v>
      </c>
      <c r="G273" s="33">
        <f>Ocupacao_Calendario!C273*D273*28</f>
        <v>2123.52</v>
      </c>
      <c r="H273" s="33">
        <f>Ocupacao_Calendario!D273*D273*31</f>
        <v>1666.56</v>
      </c>
      <c r="I273" s="33">
        <f>Ocupacao_Calendario!E273*D273*30</f>
        <v>1814.4</v>
      </c>
      <c r="J273" s="33">
        <f>Ocupacao_Calendario!F273*D273*31</f>
        <v>2380.8</v>
      </c>
      <c r="K273" s="33">
        <f>Ocupacao_Calendario!G273*D273*30</f>
        <v>2131.2</v>
      </c>
      <c r="L273" s="33">
        <f>Ocupacao_Calendario!H273*D273*31</f>
        <v>2618.88</v>
      </c>
      <c r="M273" s="33">
        <f>Ocupacao_Calendario!I273*D273*31</f>
        <v>2440.32</v>
      </c>
      <c r="N273" s="33">
        <f>Ocupacao_Calendario!J273*D273*30</f>
        <v>2505.6</v>
      </c>
      <c r="O273" s="33">
        <f>Ocupacao_Calendario!K273*D273*31</f>
        <v>2261.76</v>
      </c>
      <c r="P273" s="33">
        <f>Ocupacao_Calendario!L273*D273*31</f>
        <v>2559.36</v>
      </c>
      <c r="Q273" s="33">
        <f>Ocupacao_Calendario!M273*D273*31</f>
        <v>2351.04</v>
      </c>
      <c r="R273" s="33">
        <f t="shared" si="2"/>
        <v>27680.64</v>
      </c>
      <c r="S273" s="33">
        <f>IFS(E273=2,vacation_home_main_costs!$M$2,E273=3,vacation_home_main_costs!$M$3,E273=4,vacation_home_main_costs!$M$4,E273=5,vacation_home_main_costs!$M$5,E273=6,vacation_home_main_costs!$M$6)</f>
        <v>40660</v>
      </c>
      <c r="T273" s="33">
        <f t="shared" si="20"/>
        <v>-12979.36</v>
      </c>
      <c r="U273" s="41" t="str">
        <f t="shared" si="4"/>
        <v>Prejuizo</v>
      </c>
    </row>
    <row r="274" ht="12.75" customHeight="1">
      <c r="A274" s="8">
        <v>3889184.0</v>
      </c>
      <c r="B274" s="30" t="s">
        <v>318</v>
      </c>
      <c r="C274" s="11">
        <v>110.0</v>
      </c>
      <c r="D274" s="11">
        <f t="shared" si="1"/>
        <v>88</v>
      </c>
      <c r="E274" s="24">
        <v>4.0</v>
      </c>
      <c r="F274" s="33">
        <f>Ocupacao_Calendario!B274*D274*31</f>
        <v>2318.8</v>
      </c>
      <c r="G274" s="33">
        <f>Ocupacao_Calendario!C274*D274*28</f>
        <v>2168.32</v>
      </c>
      <c r="H274" s="33">
        <f>Ocupacao_Calendario!D274*D274*31</f>
        <v>1964.16</v>
      </c>
      <c r="I274" s="33">
        <f>Ocupacao_Calendario!E274*D274*30</f>
        <v>2296.8</v>
      </c>
      <c r="J274" s="33">
        <f>Ocupacao_Calendario!F274*D274*31</f>
        <v>2018.72</v>
      </c>
      <c r="K274" s="33">
        <f>Ocupacao_Calendario!G274*D274*30</f>
        <v>1900.8</v>
      </c>
      <c r="L274" s="33">
        <f>Ocupacao_Calendario!H274*D274*31</f>
        <v>1991.44</v>
      </c>
      <c r="M274" s="33">
        <f>Ocupacao_Calendario!I274*D274*31</f>
        <v>2427.92</v>
      </c>
      <c r="N274" s="33">
        <f>Ocupacao_Calendario!J274*D274*30</f>
        <v>2508</v>
      </c>
      <c r="O274" s="33">
        <f>Ocupacao_Calendario!K274*D274*31</f>
        <v>2591.6</v>
      </c>
      <c r="P274" s="33">
        <f>Ocupacao_Calendario!L274*D274*31</f>
        <v>2400.64</v>
      </c>
      <c r="Q274" s="33">
        <f>Ocupacao_Calendario!M274*D274*31</f>
        <v>2673.44</v>
      </c>
      <c r="R274" s="33">
        <f t="shared" si="2"/>
        <v>27260.64</v>
      </c>
      <c r="S274" s="33">
        <f>IFS(E274=2,vacation_home_main_costs!$M$2,E274=3,vacation_home_main_costs!$M$3,E274=4,vacation_home_main_costs!$M$4,E274=5,vacation_home_main_costs!$M$5,E274=6,vacation_home_main_costs!$M$6)</f>
        <v>40660</v>
      </c>
      <c r="T274" s="33">
        <f t="shared" si="20"/>
        <v>-13399.36</v>
      </c>
      <c r="U274" s="41" t="str">
        <f t="shared" si="4"/>
        <v>Prejuizo</v>
      </c>
    </row>
    <row r="275" ht="12.75" customHeight="1">
      <c r="A275" s="8">
        <v>2.7856008E7</v>
      </c>
      <c r="B275" s="30" t="s">
        <v>319</v>
      </c>
      <c r="C275" s="11">
        <v>116.0</v>
      </c>
      <c r="D275" s="11">
        <f t="shared" si="1"/>
        <v>92.8</v>
      </c>
      <c r="E275" s="24">
        <v>4.0</v>
      </c>
      <c r="F275" s="33">
        <f>Ocupacao_Calendario!B275*D275*31</f>
        <v>2416.512</v>
      </c>
      <c r="G275" s="33">
        <f>Ocupacao_Calendario!C275*D275*28</f>
        <v>2364.544</v>
      </c>
      <c r="H275" s="33">
        <f>Ocupacao_Calendario!D275*D275*31</f>
        <v>2272.672</v>
      </c>
      <c r="I275" s="33">
        <f>Ocupacao_Calendario!E275*D275*30</f>
        <v>2088</v>
      </c>
      <c r="J275" s="33">
        <f>Ocupacao_Calendario!F275*D275*31</f>
        <v>1179.488</v>
      </c>
      <c r="K275" s="33">
        <f>Ocupacao_Calendario!G275*D275*30</f>
        <v>2227.2</v>
      </c>
      <c r="L275" s="33">
        <f>Ocupacao_Calendario!H275*D275*31</f>
        <v>2416.512</v>
      </c>
      <c r="M275" s="33">
        <f>Ocupacao_Calendario!I275*D275*31</f>
        <v>2617.888</v>
      </c>
      <c r="N275" s="33">
        <f>Ocupacao_Calendario!J275*D275*30</f>
        <v>2115.84</v>
      </c>
      <c r="O275" s="33">
        <f>Ocupacao_Calendario!K275*D275*31</f>
        <v>2416.512</v>
      </c>
      <c r="P275" s="33">
        <f>Ocupacao_Calendario!L275*D275*31</f>
        <v>2876.8</v>
      </c>
      <c r="Q275" s="33">
        <f>Ocupacao_Calendario!M275*D275*31</f>
        <v>2646.656</v>
      </c>
      <c r="R275" s="33">
        <f t="shared" si="2"/>
        <v>27638.624</v>
      </c>
      <c r="S275" s="33">
        <f>IFS(E275=2,vacation_home_main_costs!$M$2,E275=3,vacation_home_main_costs!$M$3,E275=4,vacation_home_main_costs!$M$4,E275=5,vacation_home_main_costs!$M$5,E275=6,vacation_home_main_costs!$M$6)</f>
        <v>40660</v>
      </c>
      <c r="T275" s="33">
        <f t="shared" si="20"/>
        <v>-13021.376</v>
      </c>
      <c r="U275" s="41" t="str">
        <f t="shared" si="4"/>
        <v>Prejuizo</v>
      </c>
    </row>
    <row r="276" ht="12.75" customHeight="1">
      <c r="A276" s="8">
        <v>1.1472197E7</v>
      </c>
      <c r="B276" s="30" t="s">
        <v>320</v>
      </c>
      <c r="C276" s="11">
        <v>91.0</v>
      </c>
      <c r="D276" s="11">
        <f t="shared" si="1"/>
        <v>72.8</v>
      </c>
      <c r="E276" s="24">
        <v>3.0</v>
      </c>
      <c r="F276" s="33">
        <f>Ocupacao_Calendario!B276*D276*31</f>
        <v>1940.848</v>
      </c>
      <c r="G276" s="33">
        <f>Ocupacao_Calendario!C276*D276*28</f>
        <v>1814.176</v>
      </c>
      <c r="H276" s="33">
        <f>Ocupacao_Calendario!D276*D276*31</f>
        <v>1015.56</v>
      </c>
      <c r="I276" s="33">
        <f>Ocupacao_Calendario!E276*D276*30</f>
        <v>1201.2</v>
      </c>
      <c r="J276" s="33">
        <f>Ocupacao_Calendario!F276*D276*31</f>
        <v>1060.696</v>
      </c>
      <c r="K276" s="33">
        <f>Ocupacao_Calendario!G276*D276*30</f>
        <v>2096.64</v>
      </c>
      <c r="L276" s="33">
        <f>Ocupacao_Calendario!H276*D276*31</f>
        <v>1715.168</v>
      </c>
      <c r="M276" s="33">
        <f>Ocupacao_Calendario!I276*D276*31</f>
        <v>1692.6</v>
      </c>
      <c r="N276" s="33">
        <f>Ocupacao_Calendario!J276*D276*30</f>
        <v>1638</v>
      </c>
      <c r="O276" s="33">
        <f>Ocupacao_Calendario!K276*D276*31</f>
        <v>2143.96</v>
      </c>
      <c r="P276" s="33">
        <f>Ocupacao_Calendario!L276*D276*31</f>
        <v>1602.328</v>
      </c>
      <c r="Q276" s="33">
        <f>Ocupacao_Calendario!M276*D276*31</f>
        <v>1602.328</v>
      </c>
      <c r="R276" s="33">
        <f t="shared" si="2"/>
        <v>19523.504</v>
      </c>
      <c r="S276" s="33">
        <f>IFS(E276=2,vacation_home_main_costs!$M$2,E276=3,vacation_home_main_costs!$M$3,E276=4,vacation_home_main_costs!$M$4,E276=5,vacation_home_main_costs!$M$5,E276=6,vacation_home_main_costs!$M$6)</f>
        <v>34800</v>
      </c>
      <c r="T276" s="33">
        <f t="shared" si="20"/>
        <v>-15276.496</v>
      </c>
      <c r="U276" s="41" t="str">
        <f t="shared" si="4"/>
        <v>Prejuizo</v>
      </c>
    </row>
    <row r="277" ht="12.75" customHeight="1">
      <c r="A277" s="8">
        <v>1.9805706E7</v>
      </c>
      <c r="B277" s="30" t="s">
        <v>321</v>
      </c>
      <c r="C277" s="11">
        <v>95.0</v>
      </c>
      <c r="D277" s="11">
        <f t="shared" si="1"/>
        <v>76</v>
      </c>
      <c r="E277" s="24">
        <v>2.0</v>
      </c>
      <c r="F277" s="33">
        <f>Ocupacao_Calendario!B277*D277*31</f>
        <v>2026.16</v>
      </c>
      <c r="G277" s="33">
        <f>Ocupacao_Calendario!C277*D277*28</f>
        <v>1744.96</v>
      </c>
      <c r="H277" s="33">
        <f>Ocupacao_Calendario!D277*D277*31</f>
        <v>1036.64</v>
      </c>
      <c r="I277" s="33">
        <f>Ocupacao_Calendario!E277*D277*30</f>
        <v>1938</v>
      </c>
      <c r="J277" s="33">
        <f>Ocupacao_Calendario!F277*D277*31</f>
        <v>1979.04</v>
      </c>
      <c r="K277" s="33">
        <f>Ocupacao_Calendario!G277*D277*30</f>
        <v>1869.6</v>
      </c>
      <c r="L277" s="33">
        <f>Ocupacao_Calendario!H277*D277*31</f>
        <v>1884.8</v>
      </c>
      <c r="M277" s="33">
        <f>Ocupacao_Calendario!I277*D277*31</f>
        <v>2096.84</v>
      </c>
      <c r="N277" s="33">
        <f>Ocupacao_Calendario!J277*D277*30</f>
        <v>1983.6</v>
      </c>
      <c r="O277" s="33">
        <f>Ocupacao_Calendario!K277*D277*31</f>
        <v>2308.88</v>
      </c>
      <c r="P277" s="33">
        <f>Ocupacao_Calendario!L277*D277*31</f>
        <v>2308.88</v>
      </c>
      <c r="Q277" s="33">
        <f>Ocupacao_Calendario!M277*D277*31</f>
        <v>1719.88</v>
      </c>
      <c r="R277" s="33">
        <f t="shared" si="2"/>
        <v>22897.28</v>
      </c>
      <c r="S277" s="33">
        <f>IFS(E277=2,vacation_home_main_costs!$M$2,E277=3,vacation_home_main_costs!$M$3,E277=4,vacation_home_main_costs!$M$4,E277=5,vacation_home_main_costs!$M$5,E277=6,vacation_home_main_costs!$M$6)</f>
        <v>31100</v>
      </c>
      <c r="T277" s="33">
        <f t="shared" si="20"/>
        <v>-8202.72</v>
      </c>
      <c r="U277" s="41" t="str">
        <f t="shared" si="4"/>
        <v>Prejuizo</v>
      </c>
    </row>
    <row r="278" ht="12.75" customHeight="1">
      <c r="A278" s="8">
        <v>2.0769967E7</v>
      </c>
      <c r="B278" s="30" t="s">
        <v>322</v>
      </c>
      <c r="C278" s="11">
        <v>149.0</v>
      </c>
      <c r="D278" s="11">
        <f t="shared" si="1"/>
        <v>119.2</v>
      </c>
      <c r="E278" s="24">
        <v>4.0</v>
      </c>
      <c r="F278" s="33">
        <f>Ocupacao_Calendario!B278*D278*31</f>
        <v>2623.592</v>
      </c>
      <c r="G278" s="33">
        <f>Ocupacao_Calendario!C278*D278*28</f>
        <v>3103.968</v>
      </c>
      <c r="H278" s="33">
        <f>Ocupacao_Calendario!D278*D278*31</f>
        <v>1773.696</v>
      </c>
      <c r="I278" s="33">
        <f>Ocupacao_Calendario!E278*D278*30</f>
        <v>2288.64</v>
      </c>
      <c r="J278" s="33">
        <f>Ocupacao_Calendario!F278*D278*31</f>
        <v>1736.744</v>
      </c>
      <c r="K278" s="33">
        <f>Ocupacao_Calendario!G278*D278*30</f>
        <v>3075.36</v>
      </c>
      <c r="L278" s="33">
        <f>Ocupacao_Calendario!H278*D278*31</f>
        <v>3547.392</v>
      </c>
      <c r="M278" s="33">
        <f>Ocupacao_Calendario!I278*D278*31</f>
        <v>3030.064</v>
      </c>
      <c r="N278" s="33">
        <f>Ocupacao_Calendario!J278*D278*30</f>
        <v>3361.44</v>
      </c>
      <c r="O278" s="33">
        <f>Ocupacao_Calendario!K278*D278*31</f>
        <v>2919.208</v>
      </c>
      <c r="P278" s="33">
        <f>Ocupacao_Calendario!L278*D278*31</f>
        <v>3695.2</v>
      </c>
      <c r="Q278" s="33">
        <f>Ocupacao_Calendario!M278*D278*31</f>
        <v>3621.296</v>
      </c>
      <c r="R278" s="33">
        <f t="shared" si="2"/>
        <v>34776.6</v>
      </c>
      <c r="S278" s="33">
        <f>IFS(E278=2,vacation_home_main_costs!$M$2,E278=3,vacation_home_main_costs!$M$3,E278=4,vacation_home_main_costs!$M$4,E278=5,vacation_home_main_costs!$M$5,E278=6,vacation_home_main_costs!$M$6)</f>
        <v>40660</v>
      </c>
      <c r="T278" s="33">
        <f t="shared" si="20"/>
        <v>-5883.4</v>
      </c>
      <c r="U278" s="41" t="str">
        <f t="shared" si="4"/>
        <v>Prejuizo</v>
      </c>
    </row>
    <row r="279" ht="12.75" customHeight="1">
      <c r="A279" s="8">
        <v>1.0625397E7</v>
      </c>
      <c r="B279" s="30" t="s">
        <v>323</v>
      </c>
      <c r="C279" s="11">
        <v>119.0</v>
      </c>
      <c r="D279" s="11">
        <f t="shared" si="1"/>
        <v>95.2</v>
      </c>
      <c r="E279" s="24">
        <v>4.0</v>
      </c>
      <c r="F279" s="33">
        <f>Ocupacao_Calendario!B279*D279*31</f>
        <v>2419.984</v>
      </c>
      <c r="G279" s="33">
        <f>Ocupacao_Calendario!C279*D279*28</f>
        <v>2025.856</v>
      </c>
      <c r="H279" s="33">
        <f>Ocupacao_Calendario!D279*D279*31</f>
        <v>2272.424</v>
      </c>
      <c r="I279" s="33">
        <f>Ocupacao_Calendario!E279*D279*30</f>
        <v>2313.36</v>
      </c>
      <c r="J279" s="33">
        <f>Ocupacao_Calendario!F279*D279*31</f>
        <v>1357.552</v>
      </c>
      <c r="K279" s="33">
        <f>Ocupacao_Calendario!G279*D279*30</f>
        <v>2370.48</v>
      </c>
      <c r="L279" s="33">
        <f>Ocupacao_Calendario!H279*D279*31</f>
        <v>2626.568</v>
      </c>
      <c r="M279" s="33">
        <f>Ocupacao_Calendario!I279*D279*31</f>
        <v>2390.472</v>
      </c>
      <c r="N279" s="33">
        <f>Ocupacao_Calendario!J279*D279*30</f>
        <v>2399.04</v>
      </c>
      <c r="O279" s="33">
        <f>Ocupacao_Calendario!K279*D279*31</f>
        <v>2331.448</v>
      </c>
      <c r="P279" s="33">
        <f>Ocupacao_Calendario!L279*D279*31</f>
        <v>2744.616</v>
      </c>
      <c r="Q279" s="33">
        <f>Ocupacao_Calendario!M279*D279*31</f>
        <v>2449.496</v>
      </c>
      <c r="R279" s="33">
        <f t="shared" si="2"/>
        <v>27701.296</v>
      </c>
      <c r="S279" s="33">
        <f>IFS(E279=2,vacation_home_main_costs!$M$2,E279=3,vacation_home_main_costs!$M$3,E279=4,vacation_home_main_costs!$M$4,E279=5,vacation_home_main_costs!$M$5,E279=6,vacation_home_main_costs!$M$6)</f>
        <v>40660</v>
      </c>
      <c r="T279" s="33">
        <f t="shared" si="20"/>
        <v>-12958.704</v>
      </c>
      <c r="U279" s="41" t="str">
        <f t="shared" si="4"/>
        <v>Prejuizo</v>
      </c>
    </row>
    <row r="280" ht="12.75" customHeight="1">
      <c r="A280" s="8">
        <v>1.9659453E7</v>
      </c>
      <c r="B280" s="30" t="s">
        <v>324</v>
      </c>
      <c r="C280" s="11">
        <v>199.0</v>
      </c>
      <c r="D280" s="11">
        <f t="shared" si="1"/>
        <v>159.2</v>
      </c>
      <c r="E280" s="24">
        <v>6.0</v>
      </c>
      <c r="F280" s="33">
        <f>Ocupacao_Calendario!B280*D280*31</f>
        <v>4145.568</v>
      </c>
      <c r="G280" s="33">
        <f>Ocupacao_Calendario!C280*D280*28</f>
        <v>3655.232</v>
      </c>
      <c r="H280" s="33">
        <f>Ocupacao_Calendario!D280*D280*31</f>
        <v>3405.288</v>
      </c>
      <c r="I280" s="33">
        <f>Ocupacao_Calendario!E280*D280*30</f>
        <v>3152.16</v>
      </c>
      <c r="J280" s="33">
        <f>Ocupacao_Calendario!F280*D280*31</f>
        <v>2418.248</v>
      </c>
      <c r="K280" s="33">
        <f>Ocupacao_Calendario!G280*D280*30</f>
        <v>3868.56</v>
      </c>
      <c r="L280" s="33">
        <f>Ocupacao_Calendario!H280*D280*31</f>
        <v>4046.864</v>
      </c>
      <c r="M280" s="33">
        <f>Ocupacao_Calendario!I280*D280*31</f>
        <v>4096.216</v>
      </c>
      <c r="N280" s="33">
        <f>Ocupacao_Calendario!J280*D280*30</f>
        <v>4489.44</v>
      </c>
      <c r="O280" s="33">
        <f>Ocupacao_Calendario!K280*D280*31</f>
        <v>4540.384</v>
      </c>
      <c r="P280" s="33">
        <f>Ocupacao_Calendario!L280*D280*31</f>
        <v>4589.736</v>
      </c>
      <c r="Q280" s="33">
        <f>Ocupacao_Calendario!M280*D280*31</f>
        <v>3602.696</v>
      </c>
      <c r="R280" s="33">
        <f t="shared" si="2"/>
        <v>46010.392</v>
      </c>
      <c r="S280" s="33">
        <f>IFS(E280=2,vacation_home_main_costs!$M$2,E280=3,vacation_home_main_costs!$M$3,E280=4,vacation_home_main_costs!$M$4,E280=5,vacation_home_main_costs!$M$5,E280=6,vacation_home_main_costs!$M$6)</f>
        <v>51900</v>
      </c>
      <c r="T280" s="33">
        <f t="shared" si="20"/>
        <v>-5889.608</v>
      </c>
      <c r="U280" s="41" t="str">
        <f t="shared" si="4"/>
        <v>Prejuizo</v>
      </c>
    </row>
    <row r="281" ht="12.75" customHeight="1">
      <c r="A281" s="8">
        <v>1.3393867E7</v>
      </c>
      <c r="B281" s="30" t="s">
        <v>325</v>
      </c>
      <c r="C281" s="11">
        <v>162.0</v>
      </c>
      <c r="D281" s="11">
        <f t="shared" si="1"/>
        <v>129.6</v>
      </c>
      <c r="E281" s="24">
        <v>4.0</v>
      </c>
      <c r="F281" s="33">
        <f>Ocupacao_Calendario!B281*D281*31</f>
        <v>3133.728</v>
      </c>
      <c r="G281" s="33">
        <f>Ocupacao_Calendario!C281*D281*28</f>
        <v>2503.872</v>
      </c>
      <c r="H281" s="33">
        <f>Ocupacao_Calendario!D281*D281*31</f>
        <v>2812.32</v>
      </c>
      <c r="I281" s="33">
        <f>Ocupacao_Calendario!E281*D281*30</f>
        <v>1905.12</v>
      </c>
      <c r="J281" s="33">
        <f>Ocupacao_Calendario!F281*D281*31</f>
        <v>1767.744</v>
      </c>
      <c r="K281" s="33">
        <f>Ocupacao_Calendario!G281*D281*30</f>
        <v>3304.8</v>
      </c>
      <c r="L281" s="33">
        <f>Ocupacao_Calendario!H281*D281*31</f>
        <v>4017.6</v>
      </c>
      <c r="M281" s="33">
        <f>Ocupacao_Calendario!I281*D281*31</f>
        <v>3214.08</v>
      </c>
      <c r="N281" s="33">
        <f>Ocupacao_Calendario!J281*D281*30</f>
        <v>2838.24</v>
      </c>
      <c r="O281" s="33">
        <f>Ocupacao_Calendario!K281*D281*31</f>
        <v>3053.376</v>
      </c>
      <c r="P281" s="33">
        <f>Ocupacao_Calendario!L281*D281*31</f>
        <v>3937.248</v>
      </c>
      <c r="Q281" s="33">
        <f>Ocupacao_Calendario!M281*D281*31</f>
        <v>3334.608</v>
      </c>
      <c r="R281" s="33">
        <f t="shared" si="2"/>
        <v>35822.736</v>
      </c>
      <c r="S281" s="33">
        <f>IFS(E281=2,vacation_home_main_costs!$M$2,E281=3,vacation_home_main_costs!$M$3,E281=4,vacation_home_main_costs!$M$4,E281=5,vacation_home_main_costs!$M$5,E281=6,vacation_home_main_costs!$M$6)</f>
        <v>40660</v>
      </c>
      <c r="T281" s="33">
        <f t="shared" si="20"/>
        <v>-4837.264</v>
      </c>
      <c r="U281" s="41" t="str">
        <f t="shared" si="4"/>
        <v>Prejuizo</v>
      </c>
    </row>
    <row r="282" ht="12.75" customHeight="1">
      <c r="A282" s="8">
        <v>2.7168972E7</v>
      </c>
      <c r="B282" s="30" t="s">
        <v>326</v>
      </c>
      <c r="C282" s="11">
        <v>149.0</v>
      </c>
      <c r="D282" s="11">
        <f t="shared" si="1"/>
        <v>119.2</v>
      </c>
      <c r="E282" s="24">
        <v>4.0</v>
      </c>
      <c r="F282" s="33">
        <f>Ocupacao_Calendario!B282*D282*31</f>
        <v>2734.448</v>
      </c>
      <c r="G282" s="33">
        <f>Ocupacao_Calendario!C282*D282*28</f>
        <v>3304.224</v>
      </c>
      <c r="H282" s="33">
        <f>Ocupacao_Calendario!D282*D282*31</f>
        <v>2475.784</v>
      </c>
      <c r="I282" s="33">
        <f>Ocupacao_Calendario!E282*D282*30</f>
        <v>3075.36</v>
      </c>
      <c r="J282" s="33">
        <f>Ocupacao_Calendario!F282*D282*31</f>
        <v>2291.024</v>
      </c>
      <c r="K282" s="33">
        <f>Ocupacao_Calendario!G282*D282*30</f>
        <v>2717.76</v>
      </c>
      <c r="L282" s="33">
        <f>Ocupacao_Calendario!H282*D282*31</f>
        <v>2845.304</v>
      </c>
      <c r="M282" s="33">
        <f>Ocupacao_Calendario!I282*D282*31</f>
        <v>2808.352</v>
      </c>
      <c r="N282" s="33">
        <f>Ocupacao_Calendario!J282*D282*30</f>
        <v>2932.32</v>
      </c>
      <c r="O282" s="33">
        <f>Ocupacao_Calendario!K282*D282*31</f>
        <v>3288.728</v>
      </c>
      <c r="P282" s="33">
        <f>Ocupacao_Calendario!L282*D282*31</f>
        <v>3103.968</v>
      </c>
      <c r="Q282" s="33">
        <f>Ocupacao_Calendario!M282*D282*31</f>
        <v>3547.392</v>
      </c>
      <c r="R282" s="33">
        <f t="shared" si="2"/>
        <v>35124.664</v>
      </c>
      <c r="S282" s="33">
        <f>IFS(E282=2,vacation_home_main_costs!$M$2,E282=3,vacation_home_main_costs!$M$3,E282=4,vacation_home_main_costs!$M$4,E282=5,vacation_home_main_costs!$M$5,E282=6,vacation_home_main_costs!$M$6)</f>
        <v>40660</v>
      </c>
      <c r="T282" s="33">
        <f t="shared" si="20"/>
        <v>-5535.336</v>
      </c>
      <c r="U282" s="41" t="str">
        <f t="shared" si="4"/>
        <v>Prejuizo</v>
      </c>
    </row>
    <row r="283" ht="12.75" customHeight="1">
      <c r="A283" s="8">
        <v>2.2679598E7</v>
      </c>
      <c r="B283" s="30" t="s">
        <v>327</v>
      </c>
      <c r="C283" s="11">
        <v>160.0</v>
      </c>
      <c r="D283" s="11">
        <f t="shared" si="1"/>
        <v>128</v>
      </c>
      <c r="E283" s="24">
        <v>4.0</v>
      </c>
      <c r="F283" s="33">
        <f>Ocupacao_Calendario!B283*D283*31</f>
        <v>2936.32</v>
      </c>
      <c r="G283" s="33">
        <f>Ocupacao_Calendario!C283*D283*28</f>
        <v>3440.64</v>
      </c>
      <c r="H283" s="33">
        <f>Ocupacao_Calendario!D283*D283*31</f>
        <v>2579.2</v>
      </c>
      <c r="I283" s="33">
        <f>Ocupacao_Calendario!E283*D283*30</f>
        <v>2419.2</v>
      </c>
      <c r="J283" s="33">
        <f>Ocupacao_Calendario!F283*D283*31</f>
        <v>1547.52</v>
      </c>
      <c r="K283" s="33">
        <f>Ocupacao_Calendario!G283*D283*30</f>
        <v>3264</v>
      </c>
      <c r="L283" s="33">
        <f>Ocupacao_Calendario!H283*D283*31</f>
        <v>3055.36</v>
      </c>
      <c r="M283" s="33">
        <f>Ocupacao_Calendario!I283*D283*31</f>
        <v>3174.4</v>
      </c>
      <c r="N283" s="33">
        <f>Ocupacao_Calendario!J283*D283*30</f>
        <v>3148.8</v>
      </c>
      <c r="O283" s="33">
        <f>Ocupacao_Calendario!K283*D283*31</f>
        <v>2976</v>
      </c>
      <c r="P283" s="33">
        <f>Ocupacao_Calendario!L283*D283*31</f>
        <v>2817.28</v>
      </c>
      <c r="Q283" s="33">
        <f>Ocupacao_Calendario!M283*D283*31</f>
        <v>3333.12</v>
      </c>
      <c r="R283" s="33">
        <f t="shared" si="2"/>
        <v>34691.84</v>
      </c>
      <c r="S283" s="33">
        <f>IFS(E283=2,vacation_home_main_costs!$M$2,E283=3,vacation_home_main_costs!$M$3,E283=4,vacation_home_main_costs!$M$4,E283=5,vacation_home_main_costs!$M$5,E283=6,vacation_home_main_costs!$M$6)</f>
        <v>40660</v>
      </c>
      <c r="T283" s="33">
        <f t="shared" si="20"/>
        <v>-5968.16</v>
      </c>
      <c r="U283" s="41" t="str">
        <f t="shared" si="4"/>
        <v>Prejuizo</v>
      </c>
    </row>
    <row r="284" ht="12.75" customHeight="1">
      <c r="A284" s="8">
        <v>2.0480676E7</v>
      </c>
      <c r="B284" s="30" t="s">
        <v>328</v>
      </c>
      <c r="C284" s="11">
        <v>95.0</v>
      </c>
      <c r="D284" s="11">
        <f t="shared" si="1"/>
        <v>76</v>
      </c>
      <c r="E284" s="24">
        <v>3.0</v>
      </c>
      <c r="F284" s="33">
        <f>Ocupacao_Calendario!B284*D284*31</f>
        <v>1531.4</v>
      </c>
      <c r="G284" s="33">
        <f>Ocupacao_Calendario!C284*D284*28</f>
        <v>1638.56</v>
      </c>
      <c r="H284" s="33">
        <f>Ocupacao_Calendario!D284*D284*31</f>
        <v>1861.24</v>
      </c>
      <c r="I284" s="33">
        <f>Ocupacao_Calendario!E284*D284*30</f>
        <v>2006.4</v>
      </c>
      <c r="J284" s="33">
        <f>Ocupacao_Calendario!F284*D284*31</f>
        <v>1013.08</v>
      </c>
      <c r="K284" s="33">
        <f>Ocupacao_Calendario!G284*D284*30</f>
        <v>2166</v>
      </c>
      <c r="L284" s="33">
        <f>Ocupacao_Calendario!H284*D284*31</f>
        <v>2191.08</v>
      </c>
      <c r="M284" s="33">
        <f>Ocupacao_Calendario!I284*D284*31</f>
        <v>1979.04</v>
      </c>
      <c r="N284" s="33">
        <f>Ocupacao_Calendario!J284*D284*30</f>
        <v>1892.4</v>
      </c>
      <c r="O284" s="33">
        <f>Ocupacao_Calendario!K284*D284*31</f>
        <v>2167.52</v>
      </c>
      <c r="P284" s="33">
        <f>Ocupacao_Calendario!L284*D284*31</f>
        <v>1719.88</v>
      </c>
      <c r="Q284" s="33">
        <f>Ocupacao_Calendario!M284*D284*31</f>
        <v>1790.56</v>
      </c>
      <c r="R284" s="33">
        <f t="shared" si="2"/>
        <v>21957.16</v>
      </c>
      <c r="S284" s="33">
        <f>IFS(E284=2,vacation_home_main_costs!$M$2,E284=3,vacation_home_main_costs!$M$3,E284=4,vacation_home_main_costs!$M$4,E284=5,vacation_home_main_costs!$M$5,E284=6,vacation_home_main_costs!$M$6)</f>
        <v>34800</v>
      </c>
      <c r="T284" s="33">
        <f t="shared" si="20"/>
        <v>-12842.84</v>
      </c>
      <c r="U284" s="41" t="str">
        <f t="shared" si="4"/>
        <v>Prejuizo</v>
      </c>
    </row>
    <row r="285" ht="12.75" customHeight="1">
      <c r="A285" s="8">
        <v>1.2188148E7</v>
      </c>
      <c r="B285" s="30" t="s">
        <v>329</v>
      </c>
      <c r="C285" s="11">
        <v>125.0</v>
      </c>
      <c r="D285" s="11">
        <f t="shared" si="1"/>
        <v>100</v>
      </c>
      <c r="E285" s="24">
        <v>4.0</v>
      </c>
      <c r="F285" s="33">
        <f>Ocupacao_Calendario!B285*D285*31</f>
        <v>2046</v>
      </c>
      <c r="G285" s="33">
        <f>Ocupacao_Calendario!C285*D285*28</f>
        <v>2436</v>
      </c>
      <c r="H285" s="33">
        <f>Ocupacao_Calendario!D285*D285*31</f>
        <v>2542</v>
      </c>
      <c r="I285" s="33">
        <f>Ocupacao_Calendario!E285*D285*30</f>
        <v>2400</v>
      </c>
      <c r="J285" s="33">
        <f>Ocupacao_Calendario!F285*D285*31</f>
        <v>1798</v>
      </c>
      <c r="K285" s="33">
        <f>Ocupacao_Calendario!G285*D285*30</f>
        <v>2520</v>
      </c>
      <c r="L285" s="33">
        <f>Ocupacao_Calendario!H285*D285*31</f>
        <v>2666</v>
      </c>
      <c r="M285" s="33">
        <f>Ocupacao_Calendario!I285*D285*31</f>
        <v>2666</v>
      </c>
      <c r="N285" s="33">
        <f>Ocupacao_Calendario!J285*D285*30</f>
        <v>2460</v>
      </c>
      <c r="O285" s="33">
        <f>Ocupacao_Calendario!K285*D285*31</f>
        <v>2883</v>
      </c>
      <c r="P285" s="33">
        <f>Ocupacao_Calendario!L285*D285*31</f>
        <v>2480</v>
      </c>
      <c r="Q285" s="33">
        <f>Ocupacao_Calendario!M285*D285*31</f>
        <v>2945</v>
      </c>
      <c r="R285" s="33">
        <f t="shared" si="2"/>
        <v>29842</v>
      </c>
      <c r="S285" s="33">
        <f>IFS(E285=2,vacation_home_main_costs!$M$2,E285=3,vacation_home_main_costs!$M$3,E285=4,vacation_home_main_costs!$M$4,E285=5,vacation_home_main_costs!$M$5,E285=6,vacation_home_main_costs!$M$6)</f>
        <v>40660</v>
      </c>
      <c r="T285" s="33">
        <f t="shared" si="20"/>
        <v>-10818</v>
      </c>
      <c r="U285" s="41" t="str">
        <f t="shared" si="4"/>
        <v>Prejuizo</v>
      </c>
    </row>
    <row r="286" ht="12.75" customHeight="1">
      <c r="A286" s="8">
        <v>5050939.0</v>
      </c>
      <c r="B286" s="30" t="s">
        <v>330</v>
      </c>
      <c r="C286" s="11">
        <v>82.0</v>
      </c>
      <c r="D286" s="11">
        <f t="shared" si="1"/>
        <v>65.6</v>
      </c>
      <c r="E286" s="24">
        <v>4.0</v>
      </c>
      <c r="F286" s="33">
        <f>Ocupacao_Calendario!B286*D286*31</f>
        <v>1850.576</v>
      </c>
      <c r="G286" s="33">
        <f>Ocupacao_Calendario!C286*D286*28</f>
        <v>1395.968</v>
      </c>
      <c r="H286" s="33">
        <f>Ocupacao_Calendario!D286*D286*31</f>
        <v>854.112</v>
      </c>
      <c r="I286" s="33">
        <f>Ocupacao_Calendario!E286*D286*30</f>
        <v>1062.72</v>
      </c>
      <c r="J286" s="33">
        <f>Ocupacao_Calendario!F286*D286*31</f>
        <v>1504.864</v>
      </c>
      <c r="K286" s="33">
        <f>Ocupacao_Calendario!G286*D286*30</f>
        <v>1574.4</v>
      </c>
      <c r="L286" s="33">
        <f>Ocupacao_Calendario!H286*D286*31</f>
        <v>1728.56</v>
      </c>
      <c r="M286" s="33">
        <f>Ocupacao_Calendario!I286*D286*31</f>
        <v>2013.264</v>
      </c>
      <c r="N286" s="33">
        <f>Ocupacao_Calendario!J286*D286*30</f>
        <v>1672.8</v>
      </c>
      <c r="O286" s="33">
        <f>Ocupacao_Calendario!K286*D286*31</f>
        <v>1870.912</v>
      </c>
      <c r="P286" s="33">
        <f>Ocupacao_Calendario!L286*D286*31</f>
        <v>1586.208</v>
      </c>
      <c r="Q286" s="33">
        <f>Ocupacao_Calendario!M286*D286*31</f>
        <v>1667.552</v>
      </c>
      <c r="R286" s="33">
        <f t="shared" si="2"/>
        <v>18781.936</v>
      </c>
      <c r="S286" s="33">
        <f>IFS(E286=2,vacation_home_main_costs!$M$2,E286=3,vacation_home_main_costs!$M$3,E286=4,vacation_home_main_costs!$M$4,E286=5,vacation_home_main_costs!$M$5,E286=6,vacation_home_main_costs!$M$6)</f>
        <v>40660</v>
      </c>
      <c r="T286" s="33">
        <f t="shared" si="20"/>
        <v>-21878.064</v>
      </c>
      <c r="U286" s="41" t="str">
        <f t="shared" si="4"/>
        <v>Prejuizo</v>
      </c>
    </row>
    <row r="287" ht="12.75" customHeight="1">
      <c r="A287" s="8">
        <v>1.2954829E7</v>
      </c>
      <c r="B287" s="30" t="s">
        <v>331</v>
      </c>
      <c r="C287" s="11">
        <v>119.0</v>
      </c>
      <c r="D287" s="11">
        <f t="shared" si="1"/>
        <v>95.2</v>
      </c>
      <c r="E287" s="24">
        <v>4.0</v>
      </c>
      <c r="F287" s="33">
        <f>Ocupacao_Calendario!B287*D287*31</f>
        <v>1859.256</v>
      </c>
      <c r="G287" s="33">
        <f>Ocupacao_Calendario!C287*D287*28</f>
        <v>2612.288</v>
      </c>
      <c r="H287" s="33">
        <f>Ocupacao_Calendario!D287*D287*31</f>
        <v>2419.984</v>
      </c>
      <c r="I287" s="33">
        <f>Ocupacao_Calendario!E287*D287*30</f>
        <v>1399.44</v>
      </c>
      <c r="J287" s="33">
        <f>Ocupacao_Calendario!F287*D287*31</f>
        <v>1239.504</v>
      </c>
      <c r="K287" s="33">
        <f>Ocupacao_Calendario!G287*D287*30</f>
        <v>2084.88</v>
      </c>
      <c r="L287" s="33">
        <f>Ocupacao_Calendario!H287*D287*31</f>
        <v>2715.104</v>
      </c>
      <c r="M287" s="33">
        <f>Ocupacao_Calendario!I287*D287*31</f>
        <v>2597.056</v>
      </c>
      <c r="N287" s="33">
        <f>Ocupacao_Calendario!J287*D287*30</f>
        <v>2541.84</v>
      </c>
      <c r="O287" s="33">
        <f>Ocupacao_Calendario!K287*D287*31</f>
        <v>2685.592</v>
      </c>
      <c r="P287" s="33">
        <f>Ocupacao_Calendario!L287*D287*31</f>
        <v>2213.4</v>
      </c>
      <c r="Q287" s="33">
        <f>Ocupacao_Calendario!M287*D287*31</f>
        <v>2036.328</v>
      </c>
      <c r="R287" s="33">
        <f t="shared" si="2"/>
        <v>26404.672</v>
      </c>
      <c r="S287" s="33">
        <f>IFS(E287=2,vacation_home_main_costs!$M$2,E287=3,vacation_home_main_costs!$M$3,E287=4,vacation_home_main_costs!$M$4,E287=5,vacation_home_main_costs!$M$5,E287=6,vacation_home_main_costs!$M$6)</f>
        <v>40660</v>
      </c>
      <c r="T287" s="33">
        <f t="shared" si="20"/>
        <v>-14255.328</v>
      </c>
      <c r="U287" s="41" t="str">
        <f t="shared" si="4"/>
        <v>Prejuizo</v>
      </c>
    </row>
    <row r="288" ht="12.75" customHeight="1">
      <c r="A288" s="8">
        <v>2.0651868E7</v>
      </c>
      <c r="B288" s="30" t="s">
        <v>332</v>
      </c>
      <c r="C288" s="11">
        <v>149.0</v>
      </c>
      <c r="D288" s="11">
        <f t="shared" si="1"/>
        <v>119.2</v>
      </c>
      <c r="E288" s="24">
        <v>4.0</v>
      </c>
      <c r="F288" s="33">
        <f>Ocupacao_Calendario!B288*D288*31</f>
        <v>3621.296</v>
      </c>
      <c r="G288" s="33">
        <f>Ocupacao_Calendario!C288*D288*28</f>
        <v>2336.32</v>
      </c>
      <c r="H288" s="33">
        <f>Ocupacao_Calendario!D288*D288*31</f>
        <v>1699.792</v>
      </c>
      <c r="I288" s="33">
        <f>Ocupacao_Calendario!E288*D288*30</f>
        <v>2467.44</v>
      </c>
      <c r="J288" s="33">
        <f>Ocupacao_Calendario!F288*D288*31</f>
        <v>1588.936</v>
      </c>
      <c r="K288" s="33">
        <f>Ocupacao_Calendario!G288*D288*30</f>
        <v>2324.4</v>
      </c>
      <c r="L288" s="33">
        <f>Ocupacao_Calendario!H288*D288*31</f>
        <v>3177.872</v>
      </c>
      <c r="M288" s="33">
        <f>Ocupacao_Calendario!I288*D288*31</f>
        <v>2919.208</v>
      </c>
      <c r="N288" s="33">
        <f>Ocupacao_Calendario!J288*D288*30</f>
        <v>3003.84</v>
      </c>
      <c r="O288" s="33">
        <f>Ocupacao_Calendario!K288*D288*31</f>
        <v>2623.592</v>
      </c>
      <c r="P288" s="33">
        <f>Ocupacao_Calendario!L288*D288*31</f>
        <v>3510.44</v>
      </c>
      <c r="Q288" s="33">
        <f>Ocupacao_Calendario!M288*D288*31</f>
        <v>3140.92</v>
      </c>
      <c r="R288" s="33">
        <f t="shared" si="2"/>
        <v>32414.056</v>
      </c>
      <c r="S288" s="33">
        <f>IFS(E288=2,vacation_home_main_costs!$M$2,E288=3,vacation_home_main_costs!$M$3,E288=4,vacation_home_main_costs!$M$4,E288=5,vacation_home_main_costs!$M$5,E288=6,vacation_home_main_costs!$M$6)</f>
        <v>40660</v>
      </c>
      <c r="T288" s="33">
        <f t="shared" si="20"/>
        <v>-8245.944</v>
      </c>
      <c r="U288" s="41" t="str">
        <f t="shared" si="4"/>
        <v>Prejuizo</v>
      </c>
    </row>
    <row r="289" ht="12.75" customHeight="1">
      <c r="A289" s="8">
        <v>2.329886E7</v>
      </c>
      <c r="B289" s="30" t="s">
        <v>333</v>
      </c>
      <c r="C289" s="11">
        <v>149.0</v>
      </c>
      <c r="D289" s="11">
        <f t="shared" si="1"/>
        <v>119.2</v>
      </c>
      <c r="E289" s="24">
        <v>4.0</v>
      </c>
      <c r="F289" s="33">
        <f>Ocupacao_Calendario!B289*D289*31</f>
        <v>3177.872</v>
      </c>
      <c r="G289" s="33">
        <f>Ocupacao_Calendario!C289*D289*28</f>
        <v>2302.944</v>
      </c>
      <c r="H289" s="33">
        <f>Ocupacao_Calendario!D289*D289*31</f>
        <v>2327.976</v>
      </c>
      <c r="I289" s="33">
        <f>Ocupacao_Calendario!E289*D289*30</f>
        <v>2717.76</v>
      </c>
      <c r="J289" s="33">
        <f>Ocupacao_Calendario!F289*D289*31</f>
        <v>1515.032</v>
      </c>
      <c r="K289" s="33">
        <f>Ocupacao_Calendario!G289*D289*30</f>
        <v>2896.56</v>
      </c>
      <c r="L289" s="33">
        <f>Ocupacao_Calendario!H289*D289*31</f>
        <v>3695.2</v>
      </c>
      <c r="M289" s="33">
        <f>Ocupacao_Calendario!I289*D289*31</f>
        <v>3658.248</v>
      </c>
      <c r="N289" s="33">
        <f>Ocupacao_Calendario!J289*D289*30</f>
        <v>3289.92</v>
      </c>
      <c r="O289" s="33">
        <f>Ocupacao_Calendario!K289*D289*31</f>
        <v>3436.536</v>
      </c>
      <c r="P289" s="33">
        <f>Ocupacao_Calendario!L289*D289*31</f>
        <v>3510.44</v>
      </c>
      <c r="Q289" s="33">
        <f>Ocupacao_Calendario!M289*D289*31</f>
        <v>2956.16</v>
      </c>
      <c r="R289" s="33">
        <f t="shared" si="2"/>
        <v>35484.648</v>
      </c>
      <c r="S289" s="33">
        <f>IFS(E289=2,vacation_home_main_costs!$M$2,E289=3,vacation_home_main_costs!$M$3,E289=4,vacation_home_main_costs!$M$4,E289=5,vacation_home_main_costs!$M$5,E289=6,vacation_home_main_costs!$M$6)</f>
        <v>40660</v>
      </c>
      <c r="T289" s="33">
        <f t="shared" si="20"/>
        <v>-5175.352</v>
      </c>
      <c r="U289" s="41" t="str">
        <f t="shared" si="4"/>
        <v>Prejuizo</v>
      </c>
    </row>
    <row r="290" ht="12.75" customHeight="1">
      <c r="A290" s="8">
        <v>1.2570847E7</v>
      </c>
      <c r="B290" s="30" t="s">
        <v>334</v>
      </c>
      <c r="C290" s="11">
        <v>190.0</v>
      </c>
      <c r="D290" s="11">
        <f t="shared" si="1"/>
        <v>152</v>
      </c>
      <c r="E290" s="24">
        <v>5.0</v>
      </c>
      <c r="F290" s="33">
        <f>Ocupacao_Calendario!B290*D290*31</f>
        <v>4664.88</v>
      </c>
      <c r="G290" s="33">
        <f>Ocupacao_Calendario!C290*D290*28</f>
        <v>4128.32</v>
      </c>
      <c r="H290" s="33">
        <f>Ocupacao_Calendario!D290*D290*31</f>
        <v>2544.48</v>
      </c>
      <c r="I290" s="33">
        <f>Ocupacao_Calendario!E290*D290*30</f>
        <v>2416.8</v>
      </c>
      <c r="J290" s="33">
        <f>Ocupacao_Calendario!F290*D290*31</f>
        <v>2732.96</v>
      </c>
      <c r="K290" s="33">
        <f>Ocupacao_Calendario!G290*D290*30</f>
        <v>3967.2</v>
      </c>
      <c r="L290" s="33">
        <f>Ocupacao_Calendario!H290*D290*31</f>
        <v>4146.56</v>
      </c>
      <c r="M290" s="33">
        <f>Ocupacao_Calendario!I290*D290*31</f>
        <v>4382.16</v>
      </c>
      <c r="N290" s="33">
        <f>Ocupacao_Calendario!J290*D290*30</f>
        <v>3921.6</v>
      </c>
      <c r="O290" s="33">
        <f>Ocupacao_Calendario!K290*D290*31</f>
        <v>4005.2</v>
      </c>
      <c r="P290" s="33">
        <f>Ocupacao_Calendario!L290*D290*31</f>
        <v>4712</v>
      </c>
      <c r="Q290" s="33">
        <f>Ocupacao_Calendario!M290*D290*31</f>
        <v>3581.12</v>
      </c>
      <c r="R290" s="33">
        <f t="shared" si="2"/>
        <v>45203.28</v>
      </c>
      <c r="S290" s="33">
        <f>IFS(E290=2,vacation_home_main_costs!$M$2,E290=3,vacation_home_main_costs!$M$3,E290=4,vacation_home_main_costs!$M$4,E290=5,vacation_home_main_costs!$M$5,E290=6,vacation_home_main_costs!$M$6)</f>
        <v>45400</v>
      </c>
      <c r="T290" s="33">
        <f t="shared" si="20"/>
        <v>-196.72</v>
      </c>
      <c r="U290" s="41" t="str">
        <f t="shared" si="4"/>
        <v>Prejuizo</v>
      </c>
    </row>
    <row r="291" ht="12.75" customHeight="1">
      <c r="A291" s="8">
        <v>1.6535088E7</v>
      </c>
      <c r="B291" s="30" t="s">
        <v>335</v>
      </c>
      <c r="C291" s="11">
        <v>99.0</v>
      </c>
      <c r="D291" s="11">
        <f t="shared" si="1"/>
        <v>79.2</v>
      </c>
      <c r="E291" s="24">
        <v>4.0</v>
      </c>
      <c r="F291" s="33">
        <f>Ocupacao_Calendario!B291*D291*31</f>
        <v>2307.888</v>
      </c>
      <c r="G291" s="33">
        <f>Ocupacao_Calendario!C291*D291*28</f>
        <v>1618.848</v>
      </c>
      <c r="H291" s="33">
        <f>Ocupacao_Calendario!D291*D291*31</f>
        <v>1203.048</v>
      </c>
      <c r="I291" s="33">
        <f>Ocupacao_Calendario!E291*D291*30</f>
        <v>1829.52</v>
      </c>
      <c r="J291" s="33">
        <f>Ocupacao_Calendario!F291*D291*31</f>
        <v>1178.496</v>
      </c>
      <c r="K291" s="33">
        <f>Ocupacao_Calendario!G291*D291*30</f>
        <v>1829.52</v>
      </c>
      <c r="L291" s="33">
        <f>Ocupacao_Calendario!H291*D291*31</f>
        <v>2111.472</v>
      </c>
      <c r="M291" s="33">
        <f>Ocupacao_Calendario!I291*D291*31</f>
        <v>1669.536</v>
      </c>
      <c r="N291" s="33">
        <f>Ocupacao_Calendario!J291*D291*30</f>
        <v>1877.04</v>
      </c>
      <c r="O291" s="33">
        <f>Ocupacao_Calendario!K291*D291*31</f>
        <v>2086.92</v>
      </c>
      <c r="P291" s="33">
        <f>Ocupacao_Calendario!L291*D291*31</f>
        <v>1964.16</v>
      </c>
      <c r="Q291" s="33">
        <f>Ocupacao_Calendario!M291*D291*31</f>
        <v>2136.024</v>
      </c>
      <c r="R291" s="33">
        <f t="shared" si="2"/>
        <v>21812.472</v>
      </c>
      <c r="S291" s="33">
        <f>IFS(E291=2,vacation_home_main_costs!$M$2,E291=3,vacation_home_main_costs!$M$3,E291=4,vacation_home_main_costs!$M$4,E291=5,vacation_home_main_costs!$M$5,E291=6,vacation_home_main_costs!$M$6)</f>
        <v>40660</v>
      </c>
      <c r="T291" s="33">
        <f t="shared" si="20"/>
        <v>-18847.528</v>
      </c>
      <c r="U291" s="41" t="str">
        <f t="shared" si="4"/>
        <v>Prejuizo</v>
      </c>
    </row>
    <row r="292" ht="12.75" customHeight="1">
      <c r="A292" s="8">
        <v>2.7751986E7</v>
      </c>
      <c r="B292" s="30" t="s">
        <v>336</v>
      </c>
      <c r="C292" s="11">
        <v>159.0</v>
      </c>
      <c r="D292" s="11">
        <f t="shared" si="1"/>
        <v>127.2</v>
      </c>
      <c r="E292" s="24">
        <v>5.0</v>
      </c>
      <c r="F292" s="33">
        <f>Ocupacao_Calendario!B292*D292*31</f>
        <v>3864.336</v>
      </c>
      <c r="G292" s="33">
        <f>Ocupacao_Calendario!C292*D292*28</f>
        <v>2991.744</v>
      </c>
      <c r="H292" s="33">
        <f>Ocupacao_Calendario!D292*D292*31</f>
        <v>3272.856</v>
      </c>
      <c r="I292" s="33">
        <f>Ocupacao_Calendario!E292*D292*30</f>
        <v>2862</v>
      </c>
      <c r="J292" s="33">
        <f>Ocupacao_Calendario!F292*D292*31</f>
        <v>2405.352</v>
      </c>
      <c r="K292" s="33">
        <f>Ocupacao_Calendario!G292*D292*30</f>
        <v>2823.84</v>
      </c>
      <c r="L292" s="33">
        <f>Ocupacao_Calendario!H292*D292*31</f>
        <v>2839.104</v>
      </c>
      <c r="M292" s="33">
        <f>Ocupacao_Calendario!I292*D292*31</f>
        <v>3391.152</v>
      </c>
      <c r="N292" s="33">
        <f>Ocupacao_Calendario!J292*D292*30</f>
        <v>3587.04</v>
      </c>
      <c r="O292" s="33">
        <f>Ocupacao_Calendario!K292*D292*31</f>
        <v>3193.992</v>
      </c>
      <c r="P292" s="33">
        <f>Ocupacao_Calendario!L292*D292*31</f>
        <v>3272.856</v>
      </c>
      <c r="Q292" s="33">
        <f>Ocupacao_Calendario!M292*D292*31</f>
        <v>2799.672</v>
      </c>
      <c r="R292" s="33">
        <f t="shared" si="2"/>
        <v>37303.944</v>
      </c>
      <c r="S292" s="33">
        <f>IFS(E292=2,vacation_home_main_costs!$M$2,E292=3,vacation_home_main_costs!$M$3,E292=4,vacation_home_main_costs!$M$4,E292=5,vacation_home_main_costs!$M$5,E292=6,vacation_home_main_costs!$M$6)</f>
        <v>45400</v>
      </c>
      <c r="T292" s="33">
        <f t="shared" si="20"/>
        <v>-8096.056</v>
      </c>
      <c r="U292" s="41" t="str">
        <f t="shared" si="4"/>
        <v>Prejuizo</v>
      </c>
    </row>
    <row r="293" ht="12.75" customHeight="1">
      <c r="A293" s="8">
        <v>1.3641308E7</v>
      </c>
      <c r="B293" s="30" t="s">
        <v>337</v>
      </c>
      <c r="C293" s="11">
        <v>130.0</v>
      </c>
      <c r="D293" s="11">
        <f t="shared" si="1"/>
        <v>104</v>
      </c>
      <c r="E293" s="24">
        <v>4.0</v>
      </c>
      <c r="F293" s="33">
        <f>Ocupacao_Calendario!B293*D293*31</f>
        <v>3062.8</v>
      </c>
      <c r="G293" s="33">
        <f>Ocupacao_Calendario!C293*D293*28</f>
        <v>2912</v>
      </c>
      <c r="H293" s="33">
        <f>Ocupacao_Calendario!D293*D293*31</f>
        <v>2353.52</v>
      </c>
      <c r="I293" s="33">
        <f>Ocupacao_Calendario!E293*D293*30</f>
        <v>1716</v>
      </c>
      <c r="J293" s="33">
        <f>Ocupacao_Calendario!F293*D293*31</f>
        <v>1612</v>
      </c>
      <c r="K293" s="33">
        <f>Ocupacao_Calendario!G293*D293*30</f>
        <v>2152.8</v>
      </c>
      <c r="L293" s="33">
        <f>Ocupacao_Calendario!H293*D293*31</f>
        <v>3224</v>
      </c>
      <c r="M293" s="33">
        <f>Ocupacao_Calendario!I293*D293*31</f>
        <v>3224</v>
      </c>
      <c r="N293" s="33">
        <f>Ocupacao_Calendario!J293*D293*30</f>
        <v>3057.6</v>
      </c>
      <c r="O293" s="33">
        <f>Ocupacao_Calendario!K293*D293*31</f>
        <v>2579.2</v>
      </c>
      <c r="P293" s="33">
        <f>Ocupacao_Calendario!L293*D293*31</f>
        <v>2804.88</v>
      </c>
      <c r="Q293" s="33">
        <f>Ocupacao_Calendario!M293*D293*31</f>
        <v>2321.28</v>
      </c>
      <c r="R293" s="33">
        <f t="shared" si="2"/>
        <v>31020.08</v>
      </c>
      <c r="S293" s="33">
        <f>IFS(E293=2,vacation_home_main_costs!$M$2,E293=3,vacation_home_main_costs!$M$3,E293=4,vacation_home_main_costs!$M$4,E293=5,vacation_home_main_costs!$M$5,E293=6,vacation_home_main_costs!$M$6)</f>
        <v>40660</v>
      </c>
      <c r="T293" s="33">
        <f t="shared" si="20"/>
        <v>-9639.92</v>
      </c>
      <c r="U293" s="41" t="str">
        <f t="shared" si="4"/>
        <v>Prejuizo</v>
      </c>
    </row>
    <row r="294" ht="12.75" customHeight="1">
      <c r="A294" s="8">
        <v>147140.0</v>
      </c>
      <c r="B294" s="30" t="s">
        <v>338</v>
      </c>
      <c r="C294" s="11">
        <v>86.0</v>
      </c>
      <c r="D294" s="11">
        <f t="shared" si="1"/>
        <v>68.8</v>
      </c>
      <c r="E294" s="24">
        <v>4.0</v>
      </c>
      <c r="F294" s="33">
        <f>Ocupacao_Calendario!B294*D294*31</f>
        <v>1983.504</v>
      </c>
      <c r="G294" s="33">
        <f>Ocupacao_Calendario!C294*D294*28</f>
        <v>1598.912</v>
      </c>
      <c r="H294" s="33">
        <f>Ocupacao_Calendario!D294*D294*31</f>
        <v>1301.008</v>
      </c>
      <c r="I294" s="33">
        <f>Ocupacao_Calendario!E294*D294*30</f>
        <v>1073.28</v>
      </c>
      <c r="J294" s="33">
        <f>Ocupacao_Calendario!F294*D294*31</f>
        <v>853.12</v>
      </c>
      <c r="K294" s="33">
        <f>Ocupacao_Calendario!G294*D294*30</f>
        <v>1362.24</v>
      </c>
      <c r="L294" s="33">
        <f>Ocupacao_Calendario!H294*D294*31</f>
        <v>1812.88</v>
      </c>
      <c r="M294" s="33">
        <f>Ocupacao_Calendario!I294*D294*31</f>
        <v>1770.224</v>
      </c>
      <c r="N294" s="33">
        <f>Ocupacao_Calendario!J294*D294*30</f>
        <v>1733.76</v>
      </c>
      <c r="O294" s="33">
        <f>Ocupacao_Calendario!K294*D294*31</f>
        <v>1599.6</v>
      </c>
      <c r="P294" s="33">
        <f>Ocupacao_Calendario!L294*D294*31</f>
        <v>1919.52</v>
      </c>
      <c r="Q294" s="33">
        <f>Ocupacao_Calendario!M294*D294*31</f>
        <v>2111.472</v>
      </c>
      <c r="R294" s="33">
        <f t="shared" si="2"/>
        <v>19119.52</v>
      </c>
      <c r="S294" s="33">
        <f>IFS(E294=2,vacation_home_main_costs!$M$2,E294=3,vacation_home_main_costs!$M$3,E294=4,vacation_home_main_costs!$M$4,E294=5,vacation_home_main_costs!$M$5,E294=6,vacation_home_main_costs!$M$6)</f>
        <v>40660</v>
      </c>
      <c r="T294" s="33">
        <f t="shared" si="20"/>
        <v>-21540.48</v>
      </c>
      <c r="U294" s="41" t="str">
        <f t="shared" si="4"/>
        <v>Prejuizo</v>
      </c>
    </row>
    <row r="295" ht="12.75" customHeight="1">
      <c r="A295" s="8">
        <v>192505.0</v>
      </c>
      <c r="B295" s="30" t="s">
        <v>339</v>
      </c>
      <c r="C295" s="11">
        <v>140.0</v>
      </c>
      <c r="D295" s="11">
        <f t="shared" si="1"/>
        <v>112</v>
      </c>
      <c r="E295" s="24">
        <v>5.0</v>
      </c>
      <c r="F295" s="33">
        <f>Ocupacao_Calendario!B295*D295*31</f>
        <v>2638.72</v>
      </c>
      <c r="G295" s="33">
        <f>Ocupacao_Calendario!C295*D295*28</f>
        <v>2728.32</v>
      </c>
      <c r="H295" s="33">
        <f>Ocupacao_Calendario!D295*D295*31</f>
        <v>1597.12</v>
      </c>
      <c r="I295" s="33">
        <f>Ocupacao_Calendario!E295*D295*30</f>
        <v>2486.4</v>
      </c>
      <c r="J295" s="33">
        <f>Ocupacao_Calendario!F295*D295*31</f>
        <v>2673.44</v>
      </c>
      <c r="K295" s="33">
        <f>Ocupacao_Calendario!G295*D295*30</f>
        <v>3091.2</v>
      </c>
      <c r="L295" s="33">
        <f>Ocupacao_Calendario!H295*D295*31</f>
        <v>2638.72</v>
      </c>
      <c r="M295" s="33">
        <f>Ocupacao_Calendario!I295*D295*31</f>
        <v>2742.88</v>
      </c>
      <c r="N295" s="33">
        <f>Ocupacao_Calendario!J295*D295*30</f>
        <v>2520</v>
      </c>
      <c r="O295" s="33">
        <f>Ocupacao_Calendario!K295*D295*31</f>
        <v>3472</v>
      </c>
      <c r="P295" s="33">
        <f>Ocupacao_Calendario!L295*D295*31</f>
        <v>2499.84</v>
      </c>
      <c r="Q295" s="33">
        <f>Ocupacao_Calendario!M295*D295*31</f>
        <v>2985.92</v>
      </c>
      <c r="R295" s="33">
        <f t="shared" si="2"/>
        <v>32074.56</v>
      </c>
      <c r="S295" s="33">
        <f>IFS(E295=2,vacation_home_main_costs!$M$2,E295=3,vacation_home_main_costs!$M$3,E295=4,vacation_home_main_costs!$M$4,E295=5,vacation_home_main_costs!$M$5,E295=6,vacation_home_main_costs!$M$6)</f>
        <v>45400</v>
      </c>
      <c r="T295" s="33">
        <f t="shared" si="20"/>
        <v>-13325.44</v>
      </c>
      <c r="U295" s="41" t="str">
        <f t="shared" si="4"/>
        <v>Prejuizo</v>
      </c>
    </row>
    <row r="296" ht="12.75" customHeight="1">
      <c r="A296" s="8">
        <v>394240.0</v>
      </c>
      <c r="B296" s="30" t="s">
        <v>340</v>
      </c>
      <c r="C296" s="11">
        <v>99.0</v>
      </c>
      <c r="D296" s="11">
        <f t="shared" si="1"/>
        <v>79.2</v>
      </c>
      <c r="E296" s="24">
        <v>4.0</v>
      </c>
      <c r="F296" s="33">
        <f>Ocupacao_Calendario!B296*D296*31</f>
        <v>1694.088</v>
      </c>
      <c r="G296" s="33">
        <f>Ocupacao_Calendario!C296*D296*28</f>
        <v>1530.144</v>
      </c>
      <c r="H296" s="33">
        <f>Ocupacao_Calendario!D296*D296*31</f>
        <v>1841.4</v>
      </c>
      <c r="I296" s="33">
        <f>Ocupacao_Calendario!E296*D296*30</f>
        <v>1591.92</v>
      </c>
      <c r="J296" s="33">
        <f>Ocupacao_Calendario!F296*D296*31</f>
        <v>982.08</v>
      </c>
      <c r="K296" s="33">
        <f>Ocupacao_Calendario!G296*D296*30</f>
        <v>2304.72</v>
      </c>
      <c r="L296" s="33">
        <f>Ocupacao_Calendario!H296*D296*31</f>
        <v>1718.64</v>
      </c>
      <c r="M296" s="33">
        <f>Ocupacao_Calendario!I296*D296*31</f>
        <v>2062.368</v>
      </c>
      <c r="N296" s="33">
        <f>Ocupacao_Calendario!J296*D296*30</f>
        <v>1924.56</v>
      </c>
      <c r="O296" s="33">
        <f>Ocupacao_Calendario!K296*D296*31</f>
        <v>1865.952</v>
      </c>
      <c r="P296" s="33">
        <f>Ocupacao_Calendario!L296*D296*31</f>
        <v>1915.056</v>
      </c>
      <c r="Q296" s="33">
        <f>Ocupacao_Calendario!M296*D296*31</f>
        <v>1743.192</v>
      </c>
      <c r="R296" s="33">
        <f t="shared" si="2"/>
        <v>21174.12</v>
      </c>
      <c r="S296" s="33">
        <f>IFS(E296=2,vacation_home_main_costs!$M$2,E296=3,vacation_home_main_costs!$M$3,E296=4,vacation_home_main_costs!$M$4,E296=5,vacation_home_main_costs!$M$5,E296=6,vacation_home_main_costs!$M$6)</f>
        <v>40660</v>
      </c>
      <c r="T296" s="33">
        <f t="shared" si="20"/>
        <v>-19485.88</v>
      </c>
      <c r="U296" s="41" t="str">
        <f t="shared" si="4"/>
        <v>Prejuizo</v>
      </c>
    </row>
    <row r="297" ht="12.75" customHeight="1">
      <c r="A297" s="8">
        <v>1970441.0</v>
      </c>
      <c r="B297" s="30" t="s">
        <v>341</v>
      </c>
      <c r="C297" s="11">
        <v>150.0</v>
      </c>
      <c r="D297" s="11">
        <f t="shared" si="1"/>
        <v>120</v>
      </c>
      <c r="E297" s="24">
        <v>4.0</v>
      </c>
      <c r="F297" s="33">
        <f>Ocupacao_Calendario!B297*D297*31</f>
        <v>2864.4</v>
      </c>
      <c r="G297" s="33">
        <f>Ocupacao_Calendario!C297*D297*28</f>
        <v>3091.2</v>
      </c>
      <c r="H297" s="33">
        <f>Ocupacao_Calendario!D297*D297*31</f>
        <v>1562.4</v>
      </c>
      <c r="I297" s="33">
        <f>Ocupacao_Calendario!E297*D297*30</f>
        <v>2664</v>
      </c>
      <c r="J297" s="33">
        <f>Ocupacao_Calendario!F297*D297*31</f>
        <v>1748.4</v>
      </c>
      <c r="K297" s="33">
        <f>Ocupacao_Calendario!G297*D297*30</f>
        <v>2592</v>
      </c>
      <c r="L297" s="33">
        <f>Ocupacao_Calendario!H297*D297*31</f>
        <v>2752.8</v>
      </c>
      <c r="M297" s="33">
        <f>Ocupacao_Calendario!I297*D297*31</f>
        <v>3236.4</v>
      </c>
      <c r="N297" s="33">
        <f>Ocupacao_Calendario!J297*D297*30</f>
        <v>3528</v>
      </c>
      <c r="O297" s="33">
        <f>Ocupacao_Calendario!K297*D297*31</f>
        <v>2752.8</v>
      </c>
      <c r="P297" s="33">
        <f>Ocupacao_Calendario!L297*D297*31</f>
        <v>3273.6</v>
      </c>
      <c r="Q297" s="33">
        <f>Ocupacao_Calendario!M297*D297*31</f>
        <v>3571.2</v>
      </c>
      <c r="R297" s="33">
        <f t="shared" si="2"/>
        <v>33637.2</v>
      </c>
      <c r="S297" s="33">
        <f>IFS(E297=2,vacation_home_main_costs!$M$2,E297=3,vacation_home_main_costs!$M$3,E297=4,vacation_home_main_costs!$M$4,E297=5,vacation_home_main_costs!$M$5,E297=6,vacation_home_main_costs!$M$6)</f>
        <v>40660</v>
      </c>
      <c r="T297" s="33">
        <f t="shared" si="20"/>
        <v>-7022.8</v>
      </c>
      <c r="U297" s="41" t="str">
        <f t="shared" si="4"/>
        <v>Prejuizo</v>
      </c>
    </row>
    <row r="298" ht="12.75" customHeight="1">
      <c r="A298" s="8">
        <v>1.7382311E7</v>
      </c>
      <c r="B298" s="30" t="s">
        <v>342</v>
      </c>
      <c r="C298" s="11">
        <v>132.0</v>
      </c>
      <c r="D298" s="11">
        <f t="shared" si="1"/>
        <v>105.6</v>
      </c>
      <c r="E298" s="24">
        <v>4.0</v>
      </c>
      <c r="F298" s="33">
        <f>Ocupacao_Calendario!B298*D298*31</f>
        <v>2193.312</v>
      </c>
      <c r="G298" s="33">
        <f>Ocupacao_Calendario!C298*D298*28</f>
        <v>2128.896</v>
      </c>
      <c r="H298" s="33">
        <f>Ocupacao_Calendario!D298*D298*31</f>
        <v>2029.632</v>
      </c>
      <c r="I298" s="33">
        <f>Ocupacao_Calendario!E298*D298*30</f>
        <v>2249.28</v>
      </c>
      <c r="J298" s="33">
        <f>Ocupacao_Calendario!F298*D298*31</f>
        <v>2520.672</v>
      </c>
      <c r="K298" s="33">
        <f>Ocupacao_Calendario!G298*D298*30</f>
        <v>2534.4</v>
      </c>
      <c r="L298" s="33">
        <f>Ocupacao_Calendario!H298*D298*31</f>
        <v>2651.616</v>
      </c>
      <c r="M298" s="33">
        <f>Ocupacao_Calendario!I298*D298*31</f>
        <v>2913.504</v>
      </c>
      <c r="N298" s="33">
        <f>Ocupacao_Calendario!J298*D298*30</f>
        <v>2977.92</v>
      </c>
      <c r="O298" s="33">
        <f>Ocupacao_Calendario!K298*D298*31</f>
        <v>3044.448</v>
      </c>
      <c r="P298" s="33">
        <f>Ocupacao_Calendario!L298*D298*31</f>
        <v>3208.128</v>
      </c>
      <c r="Q298" s="33">
        <f>Ocupacao_Calendario!M298*D298*31</f>
        <v>3077.184</v>
      </c>
      <c r="R298" s="33">
        <f t="shared" si="2"/>
        <v>31528.992</v>
      </c>
      <c r="S298" s="33">
        <f>IFS(E298=2,vacation_home_main_costs!$M$2,E298=3,vacation_home_main_costs!$M$3,E298=4,vacation_home_main_costs!$M$4,E298=5,vacation_home_main_costs!$M$5,E298=6,vacation_home_main_costs!$M$6)</f>
        <v>40660</v>
      </c>
      <c r="T298" s="33">
        <f t="shared" si="20"/>
        <v>-9131.008</v>
      </c>
      <c r="U298" s="41" t="str">
        <f t="shared" si="4"/>
        <v>Prejuizo</v>
      </c>
    </row>
    <row r="299" ht="12.75" customHeight="1">
      <c r="A299" s="8">
        <v>1.738339E7</v>
      </c>
      <c r="B299" s="30" t="s">
        <v>343</v>
      </c>
      <c r="C299" s="11">
        <v>137.0</v>
      </c>
      <c r="D299" s="11">
        <f t="shared" si="1"/>
        <v>109.6</v>
      </c>
      <c r="E299" s="24">
        <v>4.0</v>
      </c>
      <c r="F299" s="33">
        <f>Ocupacao_Calendario!B299*D299*31</f>
        <v>3057.84</v>
      </c>
      <c r="G299" s="33">
        <f>Ocupacao_Calendario!C299*D299*28</f>
        <v>2731.232</v>
      </c>
      <c r="H299" s="33">
        <f>Ocupacao_Calendario!D299*D299*31</f>
        <v>2412.296</v>
      </c>
      <c r="I299" s="33">
        <f>Ocupacao_Calendario!E299*D299*30</f>
        <v>2104.32</v>
      </c>
      <c r="J299" s="33">
        <f>Ocupacao_Calendario!F299*D299*31</f>
        <v>2514.224</v>
      </c>
      <c r="K299" s="33">
        <f>Ocupacao_Calendario!G299*D299*30</f>
        <v>3255.12</v>
      </c>
      <c r="L299" s="33">
        <f>Ocupacao_Calendario!H299*D299*31</f>
        <v>3227.72</v>
      </c>
      <c r="M299" s="33">
        <f>Ocupacao_Calendario!I299*D299*31</f>
        <v>3397.6</v>
      </c>
      <c r="N299" s="33">
        <f>Ocupacao_Calendario!J299*D299*30</f>
        <v>2860.56</v>
      </c>
      <c r="O299" s="33">
        <f>Ocupacao_Calendario!K299*D299*31</f>
        <v>2718.08</v>
      </c>
      <c r="P299" s="33">
        <f>Ocupacao_Calendario!L299*D299*31</f>
        <v>2548.2</v>
      </c>
      <c r="Q299" s="33">
        <f>Ocupacao_Calendario!M299*D299*31</f>
        <v>2412.296</v>
      </c>
      <c r="R299" s="33">
        <f t="shared" si="2"/>
        <v>33239.488</v>
      </c>
      <c r="S299" s="33">
        <f>IFS(E299=2,vacation_home_main_costs!$M$2,E299=3,vacation_home_main_costs!$M$3,E299=4,vacation_home_main_costs!$M$4,E299=5,vacation_home_main_costs!$M$5,E299=6,vacation_home_main_costs!$M$6)</f>
        <v>40660</v>
      </c>
      <c r="T299" s="33">
        <f t="shared" si="20"/>
        <v>-7420.512</v>
      </c>
      <c r="U299" s="41" t="str">
        <f t="shared" si="4"/>
        <v>Prejuizo</v>
      </c>
    </row>
    <row r="300" ht="12.75" customHeight="1">
      <c r="A300" s="8">
        <v>1.1190914E7</v>
      </c>
      <c r="B300" s="30" t="s">
        <v>344</v>
      </c>
      <c r="C300" s="11">
        <v>82.0</v>
      </c>
      <c r="D300" s="11">
        <f t="shared" si="1"/>
        <v>65.6</v>
      </c>
      <c r="E300" s="24">
        <v>3.0</v>
      </c>
      <c r="F300" s="33">
        <f>Ocupacao_Calendario!B300*D300*31</f>
        <v>1891.248</v>
      </c>
      <c r="G300" s="33">
        <f>Ocupacao_Calendario!C300*D300*28</f>
        <v>1432.704</v>
      </c>
      <c r="H300" s="33">
        <f>Ocupacao_Calendario!D300*D300*31</f>
        <v>1565.872</v>
      </c>
      <c r="I300" s="33">
        <f>Ocupacao_Calendario!E300*D300*30</f>
        <v>1771.2</v>
      </c>
      <c r="J300" s="33">
        <f>Ocupacao_Calendario!F300*D300*31</f>
        <v>1057.472</v>
      </c>
      <c r="K300" s="33">
        <f>Ocupacao_Calendario!G300*D300*30</f>
        <v>1377.6</v>
      </c>
      <c r="L300" s="33">
        <f>Ocupacao_Calendario!H300*D300*31</f>
        <v>1769.232</v>
      </c>
      <c r="M300" s="33">
        <f>Ocupacao_Calendario!I300*D300*31</f>
        <v>1708.224</v>
      </c>
      <c r="N300" s="33">
        <f>Ocupacao_Calendario!J300*D300*30</f>
        <v>1633.44</v>
      </c>
      <c r="O300" s="33">
        <f>Ocupacao_Calendario!K300*D300*31</f>
        <v>1931.92</v>
      </c>
      <c r="P300" s="33">
        <f>Ocupacao_Calendario!L300*D300*31</f>
        <v>1830.24</v>
      </c>
      <c r="Q300" s="33">
        <f>Ocupacao_Calendario!M300*D300*31</f>
        <v>1443.856</v>
      </c>
      <c r="R300" s="33">
        <f t="shared" si="2"/>
        <v>19413.008</v>
      </c>
      <c r="S300" s="33">
        <f>IFS(E300=2,vacation_home_main_costs!$M$2,E300=3,vacation_home_main_costs!$M$3,E300=4,vacation_home_main_costs!$M$4,E300=5,vacation_home_main_costs!$M$5,E300=6,vacation_home_main_costs!$M$6)</f>
        <v>34800</v>
      </c>
      <c r="T300" s="33">
        <f t="shared" si="20"/>
        <v>-15386.992</v>
      </c>
      <c r="U300" s="41" t="str">
        <f t="shared" si="4"/>
        <v>Prejuizo</v>
      </c>
    </row>
    <row r="301" ht="12.75" customHeight="1">
      <c r="A301" s="8">
        <v>933642.0</v>
      </c>
      <c r="B301" s="30" t="s">
        <v>345</v>
      </c>
      <c r="C301" s="11">
        <v>77.0</v>
      </c>
      <c r="D301" s="11">
        <f t="shared" si="1"/>
        <v>61.6</v>
      </c>
      <c r="E301" s="24">
        <v>2.0</v>
      </c>
      <c r="F301" s="33">
        <f>Ocupacao_Calendario!B301*D301*31</f>
        <v>1604.064</v>
      </c>
      <c r="G301" s="33">
        <f>Ocupacao_Calendario!C301*D301*28</f>
        <v>1328.096</v>
      </c>
      <c r="H301" s="33">
        <f>Ocupacao_Calendario!D301*D301*31</f>
        <v>1012.088</v>
      </c>
      <c r="I301" s="33">
        <f>Ocupacao_Calendario!E301*D301*30</f>
        <v>1552.32</v>
      </c>
      <c r="J301" s="33">
        <f>Ocupacao_Calendario!F301*D301*31</f>
        <v>1336.72</v>
      </c>
      <c r="K301" s="33">
        <f>Ocupacao_Calendario!G301*D301*30</f>
        <v>1848</v>
      </c>
      <c r="L301" s="33">
        <f>Ocupacao_Calendario!H301*D301*31</f>
        <v>1394.008</v>
      </c>
      <c r="M301" s="33">
        <f>Ocupacao_Calendario!I301*D301*31</f>
        <v>1355.816</v>
      </c>
      <c r="N301" s="33">
        <f>Ocupacao_Calendario!J301*D301*30</f>
        <v>1459.92</v>
      </c>
      <c r="O301" s="33">
        <f>Ocupacao_Calendario!K301*D301*31</f>
        <v>1852.312</v>
      </c>
      <c r="P301" s="33">
        <f>Ocupacao_Calendario!L301*D301*31</f>
        <v>1775.928</v>
      </c>
      <c r="Q301" s="33">
        <f>Ocupacao_Calendario!M301*D301*31</f>
        <v>1814.12</v>
      </c>
      <c r="R301" s="33">
        <f t="shared" si="2"/>
        <v>18333.392</v>
      </c>
      <c r="S301" s="33">
        <f>IFS(E301=2,vacation_home_main_costs!$M$2,E301=3,vacation_home_main_costs!$M$3,E301=4,vacation_home_main_costs!$M$4,E301=5,vacation_home_main_costs!$M$5,E301=6,vacation_home_main_costs!$M$6)</f>
        <v>31100</v>
      </c>
      <c r="T301" s="33">
        <f t="shared" si="20"/>
        <v>-12766.608</v>
      </c>
      <c r="U301" s="41" t="str">
        <f t="shared" si="4"/>
        <v>Prejuizo</v>
      </c>
    </row>
    <row r="302" ht="12.75" customHeight="1">
      <c r="A302" s="8">
        <v>2074278.0</v>
      </c>
      <c r="B302" s="30" t="s">
        <v>346</v>
      </c>
      <c r="C302" s="11">
        <v>111.0</v>
      </c>
      <c r="D302" s="11">
        <f t="shared" si="1"/>
        <v>88.8</v>
      </c>
      <c r="E302" s="24">
        <v>4.0</v>
      </c>
      <c r="F302" s="33">
        <f>Ocupacao_Calendario!B302*D302*31</f>
        <v>2257.296</v>
      </c>
      <c r="G302" s="33">
        <f>Ocupacao_Calendario!C302*D302*28</f>
        <v>2386.944</v>
      </c>
      <c r="H302" s="33">
        <f>Ocupacao_Calendario!D302*D302*31</f>
        <v>2257.296</v>
      </c>
      <c r="I302" s="33">
        <f>Ocupacao_Calendario!E302*D302*30</f>
        <v>2104.56</v>
      </c>
      <c r="J302" s="33">
        <f>Ocupacao_Calendario!F302*D302*31</f>
        <v>1238.76</v>
      </c>
      <c r="K302" s="33">
        <f>Ocupacao_Calendario!G302*D302*30</f>
        <v>1918.08</v>
      </c>
      <c r="L302" s="33">
        <f>Ocupacao_Calendario!H302*D302*31</f>
        <v>2670.216</v>
      </c>
      <c r="M302" s="33">
        <f>Ocupacao_Calendario!I302*D302*31</f>
        <v>2615.16</v>
      </c>
      <c r="N302" s="33">
        <f>Ocupacao_Calendario!J302*D302*30</f>
        <v>2637.36</v>
      </c>
      <c r="O302" s="33">
        <f>Ocupacao_Calendario!K302*D302*31</f>
        <v>2642.688</v>
      </c>
      <c r="P302" s="33">
        <f>Ocupacao_Calendario!L302*D302*31</f>
        <v>2147.184</v>
      </c>
      <c r="Q302" s="33">
        <f>Ocupacao_Calendario!M302*D302*31</f>
        <v>2202.24</v>
      </c>
      <c r="R302" s="33">
        <f t="shared" si="2"/>
        <v>27077.784</v>
      </c>
      <c r="S302" s="33">
        <f>IFS(E302=2,vacation_home_main_costs!$M$2,E302=3,vacation_home_main_costs!$M$3,E302=4,vacation_home_main_costs!$M$4,E302=5,vacation_home_main_costs!$M$5,E302=6,vacation_home_main_costs!$M$6)</f>
        <v>40660</v>
      </c>
      <c r="T302" s="33">
        <f t="shared" si="20"/>
        <v>-13582.216</v>
      </c>
      <c r="U302" s="41" t="str">
        <f t="shared" si="4"/>
        <v>Prejuizo</v>
      </c>
    </row>
    <row r="303" ht="12.75" customHeight="1">
      <c r="A303" s="8">
        <v>2078529.0</v>
      </c>
      <c r="B303" s="30" t="s">
        <v>347</v>
      </c>
      <c r="C303" s="11">
        <v>99.0</v>
      </c>
      <c r="D303" s="11">
        <f t="shared" si="1"/>
        <v>79.2</v>
      </c>
      <c r="E303" s="24">
        <v>3.0</v>
      </c>
      <c r="F303" s="33">
        <f>Ocupacao_Calendario!B303*D303*31</f>
        <v>1669.536</v>
      </c>
      <c r="G303" s="33">
        <f>Ocupacao_Calendario!C303*D303*28</f>
        <v>1796.256</v>
      </c>
      <c r="H303" s="33">
        <f>Ocupacao_Calendario!D303*D303*31</f>
        <v>1374.912</v>
      </c>
      <c r="I303" s="33">
        <f>Ocupacao_Calendario!E303*D303*30</f>
        <v>1520.64</v>
      </c>
      <c r="J303" s="33">
        <f>Ocupacao_Calendario!F303*D303*31</f>
        <v>982.08</v>
      </c>
      <c r="K303" s="33">
        <f>Ocupacao_Calendario!G303*D303*30</f>
        <v>1924.56</v>
      </c>
      <c r="L303" s="33">
        <f>Ocupacao_Calendario!H303*D303*31</f>
        <v>2062.368</v>
      </c>
      <c r="M303" s="33">
        <f>Ocupacao_Calendario!I303*D303*31</f>
        <v>1841.4</v>
      </c>
      <c r="N303" s="33">
        <f>Ocupacao_Calendario!J303*D303*30</f>
        <v>1853.28</v>
      </c>
      <c r="O303" s="33">
        <f>Ocupacao_Calendario!K303*D303*31</f>
        <v>2455.2</v>
      </c>
      <c r="P303" s="33">
        <f>Ocupacao_Calendario!L303*D303*31</f>
        <v>1988.712</v>
      </c>
      <c r="Q303" s="33">
        <f>Ocupacao_Calendario!M303*D303*31</f>
        <v>2307.888</v>
      </c>
      <c r="R303" s="33">
        <f t="shared" si="2"/>
        <v>21776.832</v>
      </c>
      <c r="S303" s="33">
        <f>IFS(E303=2,vacation_home_main_costs!$M$2,E303=3,vacation_home_main_costs!$M$3,E303=4,vacation_home_main_costs!$M$4,E303=5,vacation_home_main_costs!$M$5,E303=6,vacation_home_main_costs!$M$6)</f>
        <v>34800</v>
      </c>
      <c r="T303" s="33">
        <f t="shared" si="20"/>
        <v>-13023.168</v>
      </c>
      <c r="U303" s="41" t="str">
        <f t="shared" si="4"/>
        <v>Prejuizo</v>
      </c>
    </row>
    <row r="304" ht="12.75" customHeight="1">
      <c r="A304" s="8">
        <v>1.6714966E7</v>
      </c>
      <c r="B304" s="30" t="s">
        <v>348</v>
      </c>
      <c r="C304" s="11">
        <v>75.0</v>
      </c>
      <c r="D304" s="11">
        <f t="shared" si="1"/>
        <v>60</v>
      </c>
      <c r="E304" s="24">
        <v>4.0</v>
      </c>
      <c r="F304" s="33">
        <f>Ocupacao_Calendario!B304*D304*31</f>
        <v>1655.4</v>
      </c>
      <c r="G304" s="33">
        <f>Ocupacao_Calendario!C304*D304*28</f>
        <v>1663.2</v>
      </c>
      <c r="H304" s="33">
        <f>Ocupacao_Calendario!D304*D304*31</f>
        <v>818.4</v>
      </c>
      <c r="I304" s="33">
        <f>Ocupacao_Calendario!E304*D304*30</f>
        <v>846</v>
      </c>
      <c r="J304" s="33">
        <f>Ocupacao_Calendario!F304*D304*31</f>
        <v>1134.6</v>
      </c>
      <c r="K304" s="33">
        <f>Ocupacao_Calendario!G304*D304*30</f>
        <v>1656</v>
      </c>
      <c r="L304" s="33">
        <f>Ocupacao_Calendario!H304*D304*31</f>
        <v>1785.6</v>
      </c>
      <c r="M304" s="33">
        <f>Ocupacao_Calendario!I304*D304*31</f>
        <v>1804.2</v>
      </c>
      <c r="N304" s="33">
        <f>Ocupacao_Calendario!J304*D304*30</f>
        <v>1368</v>
      </c>
      <c r="O304" s="33">
        <f>Ocupacao_Calendario!K304*D304*31</f>
        <v>1822.8</v>
      </c>
      <c r="P304" s="33">
        <f>Ocupacao_Calendario!L304*D304*31</f>
        <v>1339.2</v>
      </c>
      <c r="Q304" s="33">
        <f>Ocupacao_Calendario!M304*D304*31</f>
        <v>1339.2</v>
      </c>
      <c r="R304" s="33">
        <f t="shared" si="2"/>
        <v>17232.6</v>
      </c>
      <c r="S304" s="33">
        <f>IFS(E304=2,vacation_home_main_costs!$M$2,E304=3,vacation_home_main_costs!$M$3,E304=4,vacation_home_main_costs!$M$4,E304=5,vacation_home_main_costs!$M$5,E304=6,vacation_home_main_costs!$M$6)</f>
        <v>40660</v>
      </c>
      <c r="T304" s="33">
        <f t="shared" si="20"/>
        <v>-23427.4</v>
      </c>
      <c r="U304" s="41" t="str">
        <f t="shared" si="4"/>
        <v>Prejuizo</v>
      </c>
    </row>
    <row r="305" ht="12.75" customHeight="1">
      <c r="A305" s="8">
        <v>1.8652692E7</v>
      </c>
      <c r="B305" s="30" t="s">
        <v>349</v>
      </c>
      <c r="C305" s="11">
        <v>145.0</v>
      </c>
      <c r="D305" s="11">
        <f t="shared" si="1"/>
        <v>116</v>
      </c>
      <c r="E305" s="24">
        <v>3.0</v>
      </c>
      <c r="F305" s="33">
        <f>Ocupacao_Calendario!B305*D305*31</f>
        <v>3272.36</v>
      </c>
      <c r="G305" s="33">
        <f>Ocupacao_Calendario!C305*D305*28</f>
        <v>2533.44</v>
      </c>
      <c r="H305" s="33">
        <f>Ocupacao_Calendario!D305*D305*31</f>
        <v>2804.88</v>
      </c>
      <c r="I305" s="33">
        <f>Ocupacao_Calendario!E305*D305*30</f>
        <v>2784</v>
      </c>
      <c r="J305" s="33">
        <f>Ocupacao_Calendario!F305*D305*31</f>
        <v>1618.2</v>
      </c>
      <c r="K305" s="33">
        <f>Ocupacao_Calendario!G305*D305*30</f>
        <v>2610</v>
      </c>
      <c r="L305" s="33">
        <f>Ocupacao_Calendario!H305*D305*31</f>
        <v>2948.72</v>
      </c>
      <c r="M305" s="33">
        <f>Ocupacao_Calendario!I305*D305*31</f>
        <v>2553.16</v>
      </c>
      <c r="N305" s="33">
        <f>Ocupacao_Calendario!J305*D305*30</f>
        <v>2575.2</v>
      </c>
      <c r="O305" s="33">
        <f>Ocupacao_Calendario!K305*D305*31</f>
        <v>3452.16</v>
      </c>
      <c r="P305" s="33">
        <f>Ocupacao_Calendario!L305*D305*31</f>
        <v>3200.44</v>
      </c>
      <c r="Q305" s="33">
        <f>Ocupacao_Calendario!M305*D305*31</f>
        <v>2589.12</v>
      </c>
      <c r="R305" s="33">
        <f t="shared" si="2"/>
        <v>32941.68</v>
      </c>
      <c r="S305" s="33">
        <f>IFS(E305=2,vacation_home_main_costs!$M$2,E305=3,vacation_home_main_costs!$M$3,E305=4,vacation_home_main_costs!$M$4,E305=5,vacation_home_main_costs!$M$5,E305=6,vacation_home_main_costs!$M$6)</f>
        <v>34800</v>
      </c>
      <c r="T305" s="33">
        <f t="shared" si="20"/>
        <v>-1858.32</v>
      </c>
      <c r="U305" s="41" t="str">
        <f t="shared" si="4"/>
        <v>Prejuizo</v>
      </c>
    </row>
    <row r="306" ht="12.75" customHeight="1">
      <c r="A306" s="8">
        <v>1332145.0</v>
      </c>
      <c r="B306" s="30" t="s">
        <v>350</v>
      </c>
      <c r="C306" s="11">
        <v>119.0</v>
      </c>
      <c r="D306" s="11">
        <f t="shared" si="1"/>
        <v>95.2</v>
      </c>
      <c r="E306" s="24">
        <v>5.0</v>
      </c>
      <c r="F306" s="33">
        <f>Ocupacao_Calendario!B306*D306*31</f>
        <v>1977.304</v>
      </c>
      <c r="G306" s="33">
        <f>Ocupacao_Calendario!C306*D306*28</f>
        <v>1919.232</v>
      </c>
      <c r="H306" s="33">
        <f>Ocupacao_Calendario!D306*D306*31</f>
        <v>1770.72</v>
      </c>
      <c r="I306" s="33">
        <f>Ocupacao_Calendario!E306*D306*30</f>
        <v>1456.56</v>
      </c>
      <c r="J306" s="33">
        <f>Ocupacao_Calendario!F306*D306*31</f>
        <v>1829.744</v>
      </c>
      <c r="K306" s="33">
        <f>Ocupacao_Calendario!G306*D306*30</f>
        <v>2856</v>
      </c>
      <c r="L306" s="33">
        <f>Ocupacao_Calendario!H306*D306*31</f>
        <v>2390.472</v>
      </c>
      <c r="M306" s="33">
        <f>Ocupacao_Calendario!I306*D306*31</f>
        <v>2360.96</v>
      </c>
      <c r="N306" s="33">
        <f>Ocupacao_Calendario!J306*D306*30</f>
        <v>2113.44</v>
      </c>
      <c r="O306" s="33">
        <f>Ocupacao_Calendario!K306*D306*31</f>
        <v>2892.176</v>
      </c>
      <c r="P306" s="33">
        <f>Ocupacao_Calendario!L306*D306*31</f>
        <v>2419.984</v>
      </c>
      <c r="Q306" s="33">
        <f>Ocupacao_Calendario!M306*D306*31</f>
        <v>2538.032</v>
      </c>
      <c r="R306" s="33">
        <f t="shared" si="2"/>
        <v>26524.624</v>
      </c>
      <c r="S306" s="33">
        <f>IFS(E306=2,vacation_home_main_costs!$M$2,E306=3,vacation_home_main_costs!$M$3,E306=4,vacation_home_main_costs!$M$4,E306=5,vacation_home_main_costs!$M$5,E306=6,vacation_home_main_costs!$M$6)</f>
        <v>45400</v>
      </c>
      <c r="T306" s="33">
        <f t="shared" si="20"/>
        <v>-18875.376</v>
      </c>
      <c r="U306" s="41" t="str">
        <f t="shared" si="4"/>
        <v>Prejuizo</v>
      </c>
    </row>
    <row r="307" ht="12.75" customHeight="1">
      <c r="A307" s="8">
        <v>1665428.0</v>
      </c>
      <c r="B307" s="30" t="s">
        <v>351</v>
      </c>
      <c r="C307" s="11">
        <v>199.0</v>
      </c>
      <c r="D307" s="11">
        <f t="shared" si="1"/>
        <v>159.2</v>
      </c>
      <c r="E307" s="24">
        <v>4.0</v>
      </c>
      <c r="F307" s="33">
        <f>Ocupacao_Calendario!B307*D307*31</f>
        <v>4194.92</v>
      </c>
      <c r="G307" s="33">
        <f>Ocupacao_Calendario!C307*D307*28</f>
        <v>3967.264</v>
      </c>
      <c r="H307" s="33">
        <f>Ocupacao_Calendario!D307*D307*31</f>
        <v>3306.584</v>
      </c>
      <c r="I307" s="33">
        <f>Ocupacao_Calendario!E307*D307*30</f>
        <v>3199.92</v>
      </c>
      <c r="J307" s="33">
        <f>Ocupacao_Calendario!F307*D307*31</f>
        <v>3059.824</v>
      </c>
      <c r="K307" s="33">
        <f>Ocupacao_Calendario!G307*D307*30</f>
        <v>3964.08</v>
      </c>
      <c r="L307" s="33">
        <f>Ocupacao_Calendario!H307*D307*31</f>
        <v>4787.144</v>
      </c>
      <c r="M307" s="33">
        <f>Ocupacao_Calendario!I307*D307*31</f>
        <v>4441.68</v>
      </c>
      <c r="N307" s="33">
        <f>Ocupacao_Calendario!J307*D307*30</f>
        <v>3534.24</v>
      </c>
      <c r="O307" s="33">
        <f>Ocupacao_Calendario!K307*D307*31</f>
        <v>3750.752</v>
      </c>
      <c r="P307" s="33">
        <f>Ocupacao_Calendario!L307*D307*31</f>
        <v>3553.344</v>
      </c>
      <c r="Q307" s="33">
        <f>Ocupacao_Calendario!M307*D307*31</f>
        <v>4688.44</v>
      </c>
      <c r="R307" s="33">
        <f t="shared" si="2"/>
        <v>46448.192</v>
      </c>
      <c r="S307" s="33">
        <f>IFS(E307=2,vacation_home_main_costs!$M$2,E307=3,vacation_home_main_costs!$M$3,E307=4,vacation_home_main_costs!$M$4,E307=5,vacation_home_main_costs!$M$5,E307=6,vacation_home_main_costs!$M$6)</f>
        <v>40660</v>
      </c>
      <c r="T307" s="33">
        <f t="shared" si="20"/>
        <v>5788.192</v>
      </c>
      <c r="U307" s="41" t="str">
        <f t="shared" si="4"/>
        <v>Lucro</v>
      </c>
    </row>
    <row r="308" ht="12.75" customHeight="1">
      <c r="A308" s="8">
        <v>2127058.0</v>
      </c>
      <c r="B308" s="30" t="s">
        <v>352</v>
      </c>
      <c r="C308" s="11">
        <v>169.0</v>
      </c>
      <c r="D308" s="11">
        <f t="shared" si="1"/>
        <v>135.2</v>
      </c>
      <c r="E308" s="24">
        <v>3.0</v>
      </c>
      <c r="F308" s="33">
        <f>Ocupacao_Calendario!B308*D308*31</f>
        <v>3269.136</v>
      </c>
      <c r="G308" s="33">
        <f>Ocupacao_Calendario!C308*D308*28</f>
        <v>3255.616</v>
      </c>
      <c r="H308" s="33">
        <f>Ocupacao_Calendario!D308*D308*31</f>
        <v>2808.104</v>
      </c>
      <c r="I308" s="33">
        <f>Ocupacao_Calendario!E308*D308*30</f>
        <v>2028</v>
      </c>
      <c r="J308" s="33">
        <f>Ocupacao_Calendario!F308*D308*31</f>
        <v>2347.072</v>
      </c>
      <c r="K308" s="33">
        <f>Ocupacao_Calendario!G308*D308*30</f>
        <v>3285.36</v>
      </c>
      <c r="L308" s="33">
        <f>Ocupacao_Calendario!H308*D308*31</f>
        <v>3017.664</v>
      </c>
      <c r="M308" s="33">
        <f>Ocupacao_Calendario!I308*D308*31</f>
        <v>2933.84</v>
      </c>
      <c r="N308" s="33">
        <f>Ocupacao_Calendario!J308*D308*30</f>
        <v>4015.44</v>
      </c>
      <c r="O308" s="33">
        <f>Ocupacao_Calendario!K308*D308*31</f>
        <v>3813.992</v>
      </c>
      <c r="P308" s="33">
        <f>Ocupacao_Calendario!L308*D308*31</f>
        <v>4065.464</v>
      </c>
      <c r="Q308" s="33">
        <f>Ocupacao_Calendario!M308*D308*31</f>
        <v>3352.96</v>
      </c>
      <c r="R308" s="33">
        <f t="shared" si="2"/>
        <v>38192.648</v>
      </c>
      <c r="S308" s="33">
        <f>IFS(E308=2,vacation_home_main_costs!$M$2,E308=3,vacation_home_main_costs!$M$3,E308=4,vacation_home_main_costs!$M$4,E308=5,vacation_home_main_costs!$M$5,E308=6,vacation_home_main_costs!$M$6)</f>
        <v>34800</v>
      </c>
      <c r="T308" s="33">
        <f t="shared" si="20"/>
        <v>3392.648</v>
      </c>
      <c r="U308" s="41" t="str">
        <f t="shared" si="4"/>
        <v>Lucro</v>
      </c>
    </row>
    <row r="309" ht="12.75" customHeight="1">
      <c r="A309" s="8">
        <v>3696964.0</v>
      </c>
      <c r="B309" s="30" t="s">
        <v>353</v>
      </c>
      <c r="C309" s="11">
        <v>169.0</v>
      </c>
      <c r="D309" s="11">
        <f t="shared" si="1"/>
        <v>135.2</v>
      </c>
      <c r="E309" s="24">
        <v>3.0</v>
      </c>
      <c r="F309" s="33">
        <f>Ocupacao_Calendario!B309*D309*31</f>
        <v>3688.256</v>
      </c>
      <c r="G309" s="33">
        <f>Ocupacao_Calendario!C309*D309*28</f>
        <v>3217.76</v>
      </c>
      <c r="H309" s="33">
        <f>Ocupacao_Calendario!D309*D309*31</f>
        <v>1760.304</v>
      </c>
      <c r="I309" s="33">
        <f>Ocupacao_Calendario!E309*D309*30</f>
        <v>3244.8</v>
      </c>
      <c r="J309" s="33">
        <f>Ocupacao_Calendario!F309*D309*31</f>
        <v>1592.656</v>
      </c>
      <c r="K309" s="33">
        <f>Ocupacao_Calendario!G309*D309*30</f>
        <v>3731.52</v>
      </c>
      <c r="L309" s="33">
        <f>Ocupacao_Calendario!H309*D309*31</f>
        <v>3352.96</v>
      </c>
      <c r="M309" s="33">
        <f>Ocupacao_Calendario!I309*D309*31</f>
        <v>2933.84</v>
      </c>
      <c r="N309" s="33">
        <f>Ocupacao_Calendario!J309*D309*30</f>
        <v>3447.6</v>
      </c>
      <c r="O309" s="33">
        <f>Ocupacao_Calendario!K309*D309*31</f>
        <v>3436.784</v>
      </c>
      <c r="P309" s="33">
        <f>Ocupacao_Calendario!L309*D309*31</f>
        <v>3730.168</v>
      </c>
      <c r="Q309" s="33">
        <f>Ocupacao_Calendario!M309*D309*31</f>
        <v>3311.048</v>
      </c>
      <c r="R309" s="33">
        <f t="shared" si="2"/>
        <v>37447.696</v>
      </c>
      <c r="S309" s="33">
        <f>IFS(E309=2,vacation_home_main_costs!$M$2,E309=3,vacation_home_main_costs!$M$3,E309=4,vacation_home_main_costs!$M$4,E309=5,vacation_home_main_costs!$M$5,E309=6,vacation_home_main_costs!$M$6)</f>
        <v>34800</v>
      </c>
      <c r="T309" s="33">
        <f t="shared" si="20"/>
        <v>2647.696</v>
      </c>
      <c r="U309" s="41" t="str">
        <f t="shared" si="4"/>
        <v>Lucro</v>
      </c>
    </row>
    <row r="310" ht="12.75" customHeight="1">
      <c r="A310" s="8">
        <v>5882835.0</v>
      </c>
      <c r="B310" s="30" t="s">
        <v>354</v>
      </c>
      <c r="C310" s="11">
        <v>114.0</v>
      </c>
      <c r="D310" s="11">
        <f t="shared" si="1"/>
        <v>91.2</v>
      </c>
      <c r="E310" s="24">
        <v>3.0</v>
      </c>
      <c r="F310" s="33">
        <f>Ocupacao_Calendario!B310*D310*31</f>
        <v>1979.04</v>
      </c>
      <c r="G310" s="33">
        <f>Ocupacao_Calendario!C310*D310*28</f>
        <v>2247.168</v>
      </c>
      <c r="H310" s="33">
        <f>Ocupacao_Calendario!D310*D310*31</f>
        <v>1187.424</v>
      </c>
      <c r="I310" s="33">
        <f>Ocupacao_Calendario!E310*D310*30</f>
        <v>1532.16</v>
      </c>
      <c r="J310" s="33">
        <f>Ocupacao_Calendario!F310*D310*31</f>
        <v>1894.224</v>
      </c>
      <c r="K310" s="33">
        <f>Ocupacao_Calendario!G310*D310*30</f>
        <v>2571.84</v>
      </c>
      <c r="L310" s="33">
        <f>Ocupacao_Calendario!H310*D310*31</f>
        <v>2798.928</v>
      </c>
      <c r="M310" s="33">
        <f>Ocupacao_Calendario!I310*D310*31</f>
        <v>1950.768</v>
      </c>
      <c r="N310" s="33">
        <f>Ocupacao_Calendario!J310*D310*30</f>
        <v>2298.24</v>
      </c>
      <c r="O310" s="33">
        <f>Ocupacao_Calendario!K310*D310*31</f>
        <v>2459.664</v>
      </c>
      <c r="P310" s="33">
        <f>Ocupacao_Calendario!L310*D310*31</f>
        <v>2544.48</v>
      </c>
      <c r="Q310" s="33">
        <f>Ocupacao_Calendario!M310*D310*31</f>
        <v>2827.2</v>
      </c>
      <c r="R310" s="33">
        <f t="shared" si="2"/>
        <v>26291.136</v>
      </c>
      <c r="S310" s="33">
        <f>IFS(E310=2,vacation_home_main_costs!$M$2,E310=3,vacation_home_main_costs!$M$3,E310=4,vacation_home_main_costs!$M$4,E310=5,vacation_home_main_costs!$M$5,E310=6,vacation_home_main_costs!$M$6)</f>
        <v>34800</v>
      </c>
      <c r="T310" s="33">
        <f t="shared" si="20"/>
        <v>-8508.864</v>
      </c>
      <c r="U310" s="41" t="str">
        <f t="shared" si="4"/>
        <v>Prejuizo</v>
      </c>
    </row>
    <row r="311" ht="12.75" customHeight="1">
      <c r="A311" s="8">
        <v>6316725.0</v>
      </c>
      <c r="B311" s="30" t="s">
        <v>355</v>
      </c>
      <c r="C311" s="11">
        <v>139.0</v>
      </c>
      <c r="D311" s="11">
        <f t="shared" si="1"/>
        <v>111.2</v>
      </c>
      <c r="E311" s="24">
        <v>2.0</v>
      </c>
      <c r="F311" s="33">
        <f>Ocupacao_Calendario!B311*D311*31</f>
        <v>2999.064</v>
      </c>
      <c r="G311" s="33">
        <f>Ocupacao_Calendario!C311*D311*28</f>
        <v>2366.336</v>
      </c>
      <c r="H311" s="33">
        <f>Ocupacao_Calendario!D311*D311*31</f>
        <v>2102.792</v>
      </c>
      <c r="I311" s="33">
        <f>Ocupacao_Calendario!E311*D311*30</f>
        <v>2802.24</v>
      </c>
      <c r="J311" s="33">
        <f>Ocupacao_Calendario!F311*D311*31</f>
        <v>2550.928</v>
      </c>
      <c r="K311" s="33">
        <f>Ocupacao_Calendario!G311*D311*30</f>
        <v>2935.68</v>
      </c>
      <c r="L311" s="33">
        <f>Ocupacao_Calendario!H311*D311*31</f>
        <v>3343.784</v>
      </c>
      <c r="M311" s="33">
        <f>Ocupacao_Calendario!I311*D311*31</f>
        <v>2447.512</v>
      </c>
      <c r="N311" s="33">
        <f>Ocupacao_Calendario!J311*D311*30</f>
        <v>2768.88</v>
      </c>
      <c r="O311" s="33">
        <f>Ocupacao_Calendario!K311*D311*31</f>
        <v>2723.288</v>
      </c>
      <c r="P311" s="33">
        <f>Ocupacao_Calendario!L311*D311*31</f>
        <v>3412.728</v>
      </c>
      <c r="Q311" s="33">
        <f>Ocupacao_Calendario!M311*D311*31</f>
        <v>3378.256</v>
      </c>
      <c r="R311" s="33">
        <f t="shared" si="2"/>
        <v>33831.488</v>
      </c>
      <c r="S311" s="33">
        <f>IFS(E311=2,vacation_home_main_costs!$M$2,E311=3,vacation_home_main_costs!$M$3,E311=4,vacation_home_main_costs!$M$4,E311=5,vacation_home_main_costs!$M$5,E311=6,vacation_home_main_costs!$M$6)</f>
        <v>31100</v>
      </c>
      <c r="T311" s="33">
        <f t="shared" si="20"/>
        <v>2731.488</v>
      </c>
      <c r="U311" s="41" t="str">
        <f t="shared" si="4"/>
        <v>Lucro</v>
      </c>
    </row>
    <row r="312" ht="12.75" customHeight="1">
      <c r="A312" s="8">
        <v>1.0442883E7</v>
      </c>
      <c r="B312" s="30" t="s">
        <v>356</v>
      </c>
      <c r="C312" s="11">
        <v>91.0</v>
      </c>
      <c r="D312" s="11">
        <f t="shared" si="1"/>
        <v>72.8</v>
      </c>
      <c r="E312" s="24">
        <v>3.0</v>
      </c>
      <c r="F312" s="33">
        <f>Ocupacao_Calendario!B312*D312*31</f>
        <v>1850.576</v>
      </c>
      <c r="G312" s="33">
        <f>Ocupacao_Calendario!C312*D312*28</f>
        <v>1610.336</v>
      </c>
      <c r="H312" s="33">
        <f>Ocupacao_Calendario!D312*D312*31</f>
        <v>1895.712</v>
      </c>
      <c r="I312" s="33">
        <f>Ocupacao_Calendario!E312*D312*30</f>
        <v>1769.04</v>
      </c>
      <c r="J312" s="33">
        <f>Ocupacao_Calendario!F312*D312*31</f>
        <v>1263.808</v>
      </c>
      <c r="K312" s="33">
        <f>Ocupacao_Calendario!G312*D312*30</f>
        <v>1987.44</v>
      </c>
      <c r="L312" s="33">
        <f>Ocupacao_Calendario!H312*D312*31</f>
        <v>2256.8</v>
      </c>
      <c r="M312" s="33">
        <f>Ocupacao_Calendario!I312*D312*31</f>
        <v>1557.192</v>
      </c>
      <c r="N312" s="33">
        <f>Ocupacao_Calendario!J312*D312*30</f>
        <v>1594.32</v>
      </c>
      <c r="O312" s="33">
        <f>Ocupacao_Calendario!K312*D312*31</f>
        <v>1782.872</v>
      </c>
      <c r="P312" s="33">
        <f>Ocupacao_Calendario!L312*D312*31</f>
        <v>2256.8</v>
      </c>
      <c r="Q312" s="33">
        <f>Ocupacao_Calendario!M312*D312*31</f>
        <v>2211.664</v>
      </c>
      <c r="R312" s="33">
        <f t="shared" si="2"/>
        <v>22036.56</v>
      </c>
      <c r="S312" s="33">
        <f>IFS(E312=2,vacation_home_main_costs!$M$2,E312=3,vacation_home_main_costs!$M$3,E312=4,vacation_home_main_costs!$M$4,E312=5,vacation_home_main_costs!$M$5,E312=6,vacation_home_main_costs!$M$6)</f>
        <v>34800</v>
      </c>
      <c r="T312" s="33">
        <f t="shared" si="20"/>
        <v>-12763.44</v>
      </c>
      <c r="U312" s="41" t="str">
        <f t="shared" si="4"/>
        <v>Prejuizo</v>
      </c>
    </row>
    <row r="313" ht="12.75" customHeight="1">
      <c r="A313" s="8">
        <v>1.3016339E7</v>
      </c>
      <c r="B313" s="30" t="s">
        <v>357</v>
      </c>
      <c r="C313" s="11">
        <v>99.0</v>
      </c>
      <c r="D313" s="11">
        <f t="shared" si="1"/>
        <v>79.2</v>
      </c>
      <c r="E313" s="24">
        <v>3.0</v>
      </c>
      <c r="F313" s="33">
        <f>Ocupacao_Calendario!B313*D313*31</f>
        <v>2136.024</v>
      </c>
      <c r="G313" s="33">
        <f>Ocupacao_Calendario!C313*D313*28</f>
        <v>1774.08</v>
      </c>
      <c r="H313" s="33">
        <f>Ocupacao_Calendario!D313*D313*31</f>
        <v>1620.432</v>
      </c>
      <c r="I313" s="33">
        <f>Ocupacao_Calendario!E313*D313*30</f>
        <v>1615.68</v>
      </c>
      <c r="J313" s="33">
        <f>Ocupacao_Calendario!F313*D313*31</f>
        <v>1644.984</v>
      </c>
      <c r="K313" s="33">
        <f>Ocupacao_Calendario!G313*D313*30</f>
        <v>1829.52</v>
      </c>
      <c r="L313" s="33">
        <f>Ocupacao_Calendario!H313*D313*31</f>
        <v>1792.296</v>
      </c>
      <c r="M313" s="33">
        <f>Ocupacao_Calendario!I313*D313*31</f>
        <v>2332.44</v>
      </c>
      <c r="N313" s="33">
        <f>Ocupacao_Calendario!J313*D313*30</f>
        <v>1782</v>
      </c>
      <c r="O313" s="33">
        <f>Ocupacao_Calendario!K313*D313*31</f>
        <v>2307.888</v>
      </c>
      <c r="P313" s="33">
        <f>Ocupacao_Calendario!L313*D313*31</f>
        <v>1915.056</v>
      </c>
      <c r="Q313" s="33">
        <f>Ocupacao_Calendario!M313*D313*31</f>
        <v>1767.744</v>
      </c>
      <c r="R313" s="33">
        <f t="shared" si="2"/>
        <v>22518.144</v>
      </c>
      <c r="S313" s="33">
        <f>IFS(E313=2,vacation_home_main_costs!$M$2,E313=3,vacation_home_main_costs!$M$3,E313=4,vacation_home_main_costs!$M$4,E313=5,vacation_home_main_costs!$M$5,E313=6,vacation_home_main_costs!$M$6)</f>
        <v>34800</v>
      </c>
      <c r="T313" s="33">
        <f t="shared" si="20"/>
        <v>-12281.856</v>
      </c>
      <c r="U313" s="41" t="str">
        <f t="shared" si="4"/>
        <v>Prejuizo</v>
      </c>
    </row>
    <row r="314" ht="12.75" customHeight="1">
      <c r="A314" s="8">
        <v>1.3829391E7</v>
      </c>
      <c r="B314" s="30" t="s">
        <v>358</v>
      </c>
      <c r="C314" s="11">
        <v>99.0</v>
      </c>
      <c r="D314" s="11">
        <f t="shared" si="1"/>
        <v>79.2</v>
      </c>
      <c r="E314" s="24">
        <v>3.0</v>
      </c>
      <c r="F314" s="33">
        <f>Ocupacao_Calendario!B314*D314*31</f>
        <v>1669.536</v>
      </c>
      <c r="G314" s="33">
        <f>Ocupacao_Calendario!C314*D314*28</f>
        <v>1907.136</v>
      </c>
      <c r="H314" s="33">
        <f>Ocupacao_Calendario!D314*D314*31</f>
        <v>1743.192</v>
      </c>
      <c r="I314" s="33">
        <f>Ocupacao_Calendario!E314*D314*30</f>
        <v>1425.6</v>
      </c>
      <c r="J314" s="33">
        <f>Ocupacao_Calendario!F314*D314*31</f>
        <v>1325.808</v>
      </c>
      <c r="K314" s="33">
        <f>Ocupacao_Calendario!G314*D314*30</f>
        <v>1972.08</v>
      </c>
      <c r="L314" s="33">
        <f>Ocupacao_Calendario!H314*D314*31</f>
        <v>2086.92</v>
      </c>
      <c r="M314" s="33">
        <f>Ocupacao_Calendario!I314*D314*31</f>
        <v>1767.744</v>
      </c>
      <c r="N314" s="33">
        <f>Ocupacao_Calendario!J314*D314*30</f>
        <v>2090.88</v>
      </c>
      <c r="O314" s="33">
        <f>Ocupacao_Calendario!K314*D314*31</f>
        <v>2307.888</v>
      </c>
      <c r="P314" s="33">
        <f>Ocupacao_Calendario!L314*D314*31</f>
        <v>2455.2</v>
      </c>
      <c r="Q314" s="33">
        <f>Ocupacao_Calendario!M314*D314*31</f>
        <v>2406.096</v>
      </c>
      <c r="R314" s="33">
        <f t="shared" si="2"/>
        <v>23158.08</v>
      </c>
      <c r="S314" s="33">
        <f>IFS(E314=2,vacation_home_main_costs!$M$2,E314=3,vacation_home_main_costs!$M$3,E314=4,vacation_home_main_costs!$M$4,E314=5,vacation_home_main_costs!$M$5,E314=6,vacation_home_main_costs!$M$6)</f>
        <v>34800</v>
      </c>
      <c r="T314" s="33">
        <f t="shared" si="20"/>
        <v>-11641.92</v>
      </c>
      <c r="U314" s="41" t="str">
        <f t="shared" si="4"/>
        <v>Prejuizo</v>
      </c>
    </row>
    <row r="315" ht="12.75" customHeight="1">
      <c r="A315" s="8">
        <v>1.745514E7</v>
      </c>
      <c r="B315" s="30" t="s">
        <v>359</v>
      </c>
      <c r="C315" s="11">
        <v>55.0</v>
      </c>
      <c r="D315" s="11">
        <f t="shared" si="1"/>
        <v>44</v>
      </c>
      <c r="E315" s="24">
        <v>3.0</v>
      </c>
      <c r="F315" s="33">
        <f>Ocupacao_Calendario!B315*D315*31</f>
        <v>832.04</v>
      </c>
      <c r="G315" s="33">
        <f>Ocupacao_Calendario!C315*D315*28</f>
        <v>1108.8</v>
      </c>
      <c r="H315" s="33">
        <f>Ocupacao_Calendario!D315*D315*31</f>
        <v>859.32</v>
      </c>
      <c r="I315" s="33">
        <f>Ocupacao_Calendario!E315*D315*30</f>
        <v>818.4</v>
      </c>
      <c r="J315" s="33">
        <f>Ocupacao_Calendario!F315*D315*31</f>
        <v>832.04</v>
      </c>
      <c r="K315" s="33">
        <f>Ocupacao_Calendario!G315*D315*30</f>
        <v>1108.8</v>
      </c>
      <c r="L315" s="33">
        <f>Ocupacao_Calendario!H315*D315*31</f>
        <v>1364</v>
      </c>
      <c r="M315" s="33">
        <f>Ocupacao_Calendario!I315*D315*31</f>
        <v>954.8</v>
      </c>
      <c r="N315" s="33">
        <f>Ocupacao_Calendario!J315*D315*30</f>
        <v>1254</v>
      </c>
      <c r="O315" s="33">
        <f>Ocupacao_Calendario!K315*D315*31</f>
        <v>1268.52</v>
      </c>
      <c r="P315" s="33">
        <f>Ocupacao_Calendario!L315*D315*31</f>
        <v>1063.92</v>
      </c>
      <c r="Q315" s="33">
        <f>Ocupacao_Calendario!M315*D315*31</f>
        <v>1295.8</v>
      </c>
      <c r="R315" s="33">
        <f t="shared" si="2"/>
        <v>12760.44</v>
      </c>
      <c r="S315" s="33">
        <f>IFS(E315=2,vacation_home_main_costs!$M$2,E315=3,vacation_home_main_costs!$M$3,E315=4,vacation_home_main_costs!$M$4,E315=5,vacation_home_main_costs!$M$5,E315=6,vacation_home_main_costs!$M$6)</f>
        <v>34800</v>
      </c>
      <c r="T315" s="33">
        <f t="shared" si="20"/>
        <v>-22039.56</v>
      </c>
      <c r="U315" s="41" t="str">
        <f t="shared" si="4"/>
        <v>Prejuizo</v>
      </c>
    </row>
    <row r="316" ht="12.75" customHeight="1">
      <c r="A316" s="8">
        <v>1.7954004E7</v>
      </c>
      <c r="B316" s="30" t="s">
        <v>360</v>
      </c>
      <c r="C316" s="11">
        <v>119.0</v>
      </c>
      <c r="D316" s="11">
        <f t="shared" si="1"/>
        <v>95.2</v>
      </c>
      <c r="E316" s="24">
        <v>5.0</v>
      </c>
      <c r="F316" s="33">
        <f>Ocupacao_Calendario!B316*D316*31</f>
        <v>2538.032</v>
      </c>
      <c r="G316" s="33">
        <f>Ocupacao_Calendario!C316*D316*28</f>
        <v>2399.04</v>
      </c>
      <c r="H316" s="33">
        <f>Ocupacao_Calendario!D316*D316*31</f>
        <v>1298.528</v>
      </c>
      <c r="I316" s="33">
        <f>Ocupacao_Calendario!E316*D316*30</f>
        <v>2256.24</v>
      </c>
      <c r="J316" s="33">
        <f>Ocupacao_Calendario!F316*D316*31</f>
        <v>2124.864</v>
      </c>
      <c r="K316" s="33">
        <f>Ocupacao_Calendario!G316*D316*30</f>
        <v>2399.04</v>
      </c>
      <c r="L316" s="33">
        <f>Ocupacao_Calendario!H316*D316*31</f>
        <v>2331.448</v>
      </c>
      <c r="M316" s="33">
        <f>Ocupacao_Calendario!I316*D316*31</f>
        <v>2833.152</v>
      </c>
      <c r="N316" s="33">
        <f>Ocupacao_Calendario!J316*D316*30</f>
        <v>2513.28</v>
      </c>
      <c r="O316" s="33">
        <f>Ocupacao_Calendario!K316*D316*31</f>
        <v>2360.96</v>
      </c>
      <c r="P316" s="33">
        <f>Ocupacao_Calendario!L316*D316*31</f>
        <v>2360.96</v>
      </c>
      <c r="Q316" s="33">
        <f>Ocupacao_Calendario!M316*D316*31</f>
        <v>2656.08</v>
      </c>
      <c r="R316" s="33">
        <f t="shared" si="2"/>
        <v>28071.624</v>
      </c>
      <c r="S316" s="33">
        <f>IFS(E316=2,vacation_home_main_costs!$M$2,E316=3,vacation_home_main_costs!$M$3,E316=4,vacation_home_main_costs!$M$4,E316=5,vacation_home_main_costs!$M$5,E316=6,vacation_home_main_costs!$M$6)</f>
        <v>45400</v>
      </c>
      <c r="T316" s="33">
        <f t="shared" si="20"/>
        <v>-17328.376</v>
      </c>
      <c r="U316" s="41" t="str">
        <f t="shared" si="4"/>
        <v>Prejuizo</v>
      </c>
    </row>
    <row r="317" ht="12.75" customHeight="1">
      <c r="A317" s="8">
        <v>1.9626737E7</v>
      </c>
      <c r="B317" s="30" t="s">
        <v>361</v>
      </c>
      <c r="C317" s="11">
        <v>115.0</v>
      </c>
      <c r="D317" s="11">
        <f t="shared" si="1"/>
        <v>92</v>
      </c>
      <c r="E317" s="24">
        <v>3.0</v>
      </c>
      <c r="F317" s="33">
        <f>Ocupacao_Calendario!B317*D317*31</f>
        <v>2623.84</v>
      </c>
      <c r="G317" s="33">
        <f>Ocupacao_Calendario!C317*D317*28</f>
        <v>1803.2</v>
      </c>
      <c r="H317" s="33">
        <f>Ocupacao_Calendario!D317*D317*31</f>
        <v>1397.48</v>
      </c>
      <c r="I317" s="33">
        <f>Ocupacao_Calendario!E317*D317*30</f>
        <v>1462.8</v>
      </c>
      <c r="J317" s="33">
        <f>Ocupacao_Calendario!F317*D317*31</f>
        <v>2024.92</v>
      </c>
      <c r="K317" s="33">
        <f>Ocupacao_Calendario!G317*D317*30</f>
        <v>2208</v>
      </c>
      <c r="L317" s="33">
        <f>Ocupacao_Calendario!H317*D317*31</f>
        <v>2310.12</v>
      </c>
      <c r="M317" s="33">
        <f>Ocupacao_Calendario!I317*D317*31</f>
        <v>2253.08</v>
      </c>
      <c r="N317" s="33">
        <f>Ocupacao_Calendario!J317*D317*30</f>
        <v>2208</v>
      </c>
      <c r="O317" s="33">
        <f>Ocupacao_Calendario!K317*D317*31</f>
        <v>2310.12</v>
      </c>
      <c r="P317" s="33">
        <f>Ocupacao_Calendario!L317*D317*31</f>
        <v>2595.32</v>
      </c>
      <c r="Q317" s="33">
        <f>Ocupacao_Calendario!M317*D317*31</f>
        <v>2053.44</v>
      </c>
      <c r="R317" s="33">
        <f t="shared" si="2"/>
        <v>25250.32</v>
      </c>
      <c r="S317" s="33">
        <f>IFS(E317=2,vacation_home_main_costs!$M$2,E317=3,vacation_home_main_costs!$M$3,E317=4,vacation_home_main_costs!$M$4,E317=5,vacation_home_main_costs!$M$5,E317=6,vacation_home_main_costs!$M$6)</f>
        <v>34800</v>
      </c>
      <c r="T317" s="33">
        <f t="shared" si="20"/>
        <v>-9549.68</v>
      </c>
      <c r="U317" s="41" t="str">
        <f t="shared" si="4"/>
        <v>Prejuizo</v>
      </c>
    </row>
    <row r="318" ht="12.75" customHeight="1">
      <c r="A318" s="8">
        <v>1700198.0</v>
      </c>
      <c r="B318" s="30" t="s">
        <v>362</v>
      </c>
      <c r="C318" s="11">
        <v>70.0</v>
      </c>
      <c r="D318" s="11">
        <f t="shared" si="1"/>
        <v>56</v>
      </c>
      <c r="E318" s="24">
        <v>3.0</v>
      </c>
      <c r="F318" s="33">
        <f>Ocupacao_Calendario!B318*D318*31</f>
        <v>1406.16</v>
      </c>
      <c r="G318" s="33">
        <f>Ocupacao_Calendario!C318*D318*28</f>
        <v>1128.96</v>
      </c>
      <c r="H318" s="33">
        <f>Ocupacao_Calendario!D318*D318*31</f>
        <v>868</v>
      </c>
      <c r="I318" s="33">
        <f>Ocupacao_Calendario!E318*D318*30</f>
        <v>1377.6</v>
      </c>
      <c r="J318" s="33">
        <f>Ocupacao_Calendario!F318*D318*31</f>
        <v>1284.64</v>
      </c>
      <c r="K318" s="33">
        <f>Ocupacao_Calendario!G318*D318*30</f>
        <v>1629.6</v>
      </c>
      <c r="L318" s="33">
        <f>Ocupacao_Calendario!H318*D318*31</f>
        <v>1354.08</v>
      </c>
      <c r="M318" s="33">
        <f>Ocupacao_Calendario!I318*D318*31</f>
        <v>1666.56</v>
      </c>
      <c r="N318" s="33">
        <f>Ocupacao_Calendario!J318*D318*30</f>
        <v>1310.4</v>
      </c>
      <c r="O318" s="33">
        <f>Ocupacao_Calendario!K318*D318*31</f>
        <v>1701.28</v>
      </c>
      <c r="P318" s="33">
        <f>Ocupacao_Calendario!L318*D318*31</f>
        <v>1545.04</v>
      </c>
      <c r="Q318" s="33">
        <f>Ocupacao_Calendario!M318*D318*31</f>
        <v>1666.56</v>
      </c>
      <c r="R318" s="33">
        <f t="shared" si="2"/>
        <v>16938.88</v>
      </c>
      <c r="S318" s="33">
        <f>IFS(E318=2,vacation_home_main_costs!$M$2,E318=3,vacation_home_main_costs!$M$3,E318=4,vacation_home_main_costs!$M$4,E318=5,vacation_home_main_costs!$M$5,E318=6,vacation_home_main_costs!$M$6)</f>
        <v>34800</v>
      </c>
      <c r="T318" s="33">
        <f t="shared" si="20"/>
        <v>-17861.12</v>
      </c>
      <c r="U318" s="41" t="str">
        <f t="shared" si="4"/>
        <v>Prejuizo</v>
      </c>
    </row>
    <row r="319" ht="12.75" customHeight="1">
      <c r="A319" s="8">
        <v>1728673.0</v>
      </c>
      <c r="B319" s="30" t="s">
        <v>363</v>
      </c>
      <c r="C319" s="11">
        <v>85.0</v>
      </c>
      <c r="D319" s="11">
        <f t="shared" si="1"/>
        <v>68</v>
      </c>
      <c r="E319" s="24">
        <v>3.0</v>
      </c>
      <c r="F319" s="33">
        <f>Ocupacao_Calendario!B319*D319*31</f>
        <v>1349.12</v>
      </c>
      <c r="G319" s="33">
        <f>Ocupacao_Calendario!C319*D319*28</f>
        <v>1294.72</v>
      </c>
      <c r="H319" s="33">
        <f>Ocupacao_Calendario!D319*D319*31</f>
        <v>1370.2</v>
      </c>
      <c r="I319" s="33">
        <f>Ocupacao_Calendario!E319*D319*30</f>
        <v>1795.2</v>
      </c>
      <c r="J319" s="33">
        <f>Ocupacao_Calendario!F319*D319*31</f>
        <v>1285.88</v>
      </c>
      <c r="K319" s="33">
        <f>Ocupacao_Calendario!G319*D319*30</f>
        <v>1652.4</v>
      </c>
      <c r="L319" s="33">
        <f>Ocupacao_Calendario!H319*D319*31</f>
        <v>1707.48</v>
      </c>
      <c r="M319" s="33">
        <f>Ocupacao_Calendario!I319*D319*31</f>
        <v>1749.64</v>
      </c>
      <c r="N319" s="33">
        <f>Ocupacao_Calendario!J319*D319*30</f>
        <v>1550.4</v>
      </c>
      <c r="O319" s="33">
        <f>Ocupacao_Calendario!K319*D319*31</f>
        <v>1644.24</v>
      </c>
      <c r="P319" s="33">
        <f>Ocupacao_Calendario!L319*D319*31</f>
        <v>1644.24</v>
      </c>
      <c r="Q319" s="33">
        <f>Ocupacao_Calendario!M319*D319*31</f>
        <v>1623.16</v>
      </c>
      <c r="R319" s="33">
        <f t="shared" si="2"/>
        <v>18666.68</v>
      </c>
      <c r="S319" s="33">
        <f>IFS(E319=2,vacation_home_main_costs!$M$2,E319=3,vacation_home_main_costs!$M$3,E319=4,vacation_home_main_costs!$M$4,E319=5,vacation_home_main_costs!$M$5,E319=6,vacation_home_main_costs!$M$6)</f>
        <v>34800</v>
      </c>
      <c r="T319" s="33">
        <f t="shared" si="20"/>
        <v>-16133.32</v>
      </c>
      <c r="U319" s="41" t="str">
        <f t="shared" si="4"/>
        <v>Prejuizo</v>
      </c>
    </row>
    <row r="320" ht="12.75" customHeight="1">
      <c r="A320" s="8">
        <v>2206869.0</v>
      </c>
      <c r="B320" s="30" t="s">
        <v>364</v>
      </c>
      <c r="C320" s="11">
        <v>81.0</v>
      </c>
      <c r="D320" s="11">
        <f t="shared" si="1"/>
        <v>64.8</v>
      </c>
      <c r="E320" s="24">
        <v>2.0</v>
      </c>
      <c r="F320" s="33">
        <f>Ocupacao_Calendario!B320*D320*31</f>
        <v>1647.216</v>
      </c>
      <c r="G320" s="33">
        <f>Ocupacao_Calendario!C320*D320*28</f>
        <v>1632.96</v>
      </c>
      <c r="H320" s="33">
        <f>Ocupacao_Calendario!D320*D320*31</f>
        <v>1265.544</v>
      </c>
      <c r="I320" s="33">
        <f>Ocupacao_Calendario!E320*D320*30</f>
        <v>1496.88</v>
      </c>
      <c r="J320" s="33">
        <f>Ocupacao_Calendario!F320*D320*31</f>
        <v>803.52</v>
      </c>
      <c r="K320" s="33">
        <f>Ocupacao_Calendario!G320*D320*30</f>
        <v>1710.72</v>
      </c>
      <c r="L320" s="33">
        <f>Ocupacao_Calendario!H320*D320*31</f>
        <v>1627.128</v>
      </c>
      <c r="M320" s="33">
        <f>Ocupacao_Calendario!I320*D320*31</f>
        <v>1627.128</v>
      </c>
      <c r="N320" s="33">
        <f>Ocupacao_Calendario!J320*D320*30</f>
        <v>1477.44</v>
      </c>
      <c r="O320" s="33">
        <f>Ocupacao_Calendario!K320*D320*31</f>
        <v>1707.48</v>
      </c>
      <c r="P320" s="33">
        <f>Ocupacao_Calendario!L320*D320*31</f>
        <v>1546.776</v>
      </c>
      <c r="Q320" s="33">
        <f>Ocupacao_Calendario!M320*D320*31</f>
        <v>1426.248</v>
      </c>
      <c r="R320" s="33">
        <f t="shared" si="2"/>
        <v>17969.04</v>
      </c>
      <c r="S320" s="33">
        <f>IFS(E320=2,vacation_home_main_costs!$M$2,E320=3,vacation_home_main_costs!$M$3,E320=4,vacation_home_main_costs!$M$4,E320=5,vacation_home_main_costs!$M$5,E320=6,vacation_home_main_costs!$M$6)</f>
        <v>31100</v>
      </c>
      <c r="T320" s="33">
        <f t="shared" si="20"/>
        <v>-13130.96</v>
      </c>
      <c r="U320" s="41" t="str">
        <f t="shared" si="4"/>
        <v>Prejuizo</v>
      </c>
    </row>
    <row r="321" ht="12.75" customHeight="1">
      <c r="A321" s="8">
        <v>6133023.0</v>
      </c>
      <c r="B321" s="30" t="s">
        <v>365</v>
      </c>
      <c r="C321" s="11">
        <v>123.0</v>
      </c>
      <c r="D321" s="11">
        <f t="shared" si="1"/>
        <v>98.4</v>
      </c>
      <c r="E321" s="24">
        <v>3.0</v>
      </c>
      <c r="F321" s="33">
        <f>Ocupacao_Calendario!B321*D321*31</f>
        <v>1891.248</v>
      </c>
      <c r="G321" s="33">
        <f>Ocupacao_Calendario!C321*D321*28</f>
        <v>2038.848</v>
      </c>
      <c r="H321" s="33">
        <f>Ocupacao_Calendario!D321*D321*31</f>
        <v>1555.704</v>
      </c>
      <c r="I321" s="33">
        <f>Ocupacao_Calendario!E321*D321*30</f>
        <v>2007.36</v>
      </c>
      <c r="J321" s="33">
        <f>Ocupacao_Calendario!F321*D321*31</f>
        <v>1281.168</v>
      </c>
      <c r="K321" s="33">
        <f>Ocupacao_Calendario!G321*D321*30</f>
        <v>2361.6</v>
      </c>
      <c r="L321" s="33">
        <f>Ocupacao_Calendario!H321*D321*31</f>
        <v>2714.856</v>
      </c>
      <c r="M321" s="33">
        <f>Ocupacao_Calendario!I321*D321*31</f>
        <v>2989.392</v>
      </c>
      <c r="N321" s="33">
        <f>Ocupacao_Calendario!J321*D321*30</f>
        <v>2302.56</v>
      </c>
      <c r="O321" s="33">
        <f>Ocupacao_Calendario!K321*D321*31</f>
        <v>2592.84</v>
      </c>
      <c r="P321" s="33">
        <f>Ocupacao_Calendario!L321*D321*31</f>
        <v>2745.36</v>
      </c>
      <c r="Q321" s="33">
        <f>Ocupacao_Calendario!M321*D321*31</f>
        <v>2501.328</v>
      </c>
      <c r="R321" s="33">
        <f t="shared" si="2"/>
        <v>26982.264</v>
      </c>
      <c r="S321" s="33">
        <f>IFS(E321=2,vacation_home_main_costs!$M$2,E321=3,vacation_home_main_costs!$M$3,E321=4,vacation_home_main_costs!$M$4,E321=5,vacation_home_main_costs!$M$5,E321=6,vacation_home_main_costs!$M$6)</f>
        <v>34800</v>
      </c>
      <c r="T321" s="33">
        <f t="shared" si="20"/>
        <v>-7817.736</v>
      </c>
      <c r="U321" s="41" t="str">
        <f t="shared" si="4"/>
        <v>Prejuizo</v>
      </c>
    </row>
    <row r="322" ht="12.75" customHeight="1">
      <c r="A322" s="8">
        <v>6184085.0</v>
      </c>
      <c r="B322" s="30" t="s">
        <v>366</v>
      </c>
      <c r="C322" s="11">
        <v>119.0</v>
      </c>
      <c r="D322" s="11">
        <f t="shared" si="1"/>
        <v>95.2</v>
      </c>
      <c r="E322" s="24">
        <v>3.0</v>
      </c>
      <c r="F322" s="33">
        <f>Ocupacao_Calendario!B322*D322*31</f>
        <v>2154.376</v>
      </c>
      <c r="G322" s="33">
        <f>Ocupacao_Calendario!C322*D322*28</f>
        <v>2638.944</v>
      </c>
      <c r="H322" s="33">
        <f>Ocupacao_Calendario!D322*D322*31</f>
        <v>1623.16</v>
      </c>
      <c r="I322" s="33">
        <f>Ocupacao_Calendario!E322*D322*30</f>
        <v>1428</v>
      </c>
      <c r="J322" s="33">
        <f>Ocupacao_Calendario!F322*D322*31</f>
        <v>1209.992</v>
      </c>
      <c r="K322" s="33">
        <f>Ocupacao_Calendario!G322*D322*30</f>
        <v>2199.12</v>
      </c>
      <c r="L322" s="33">
        <f>Ocupacao_Calendario!H322*D322*31</f>
        <v>2449.496</v>
      </c>
      <c r="M322" s="33">
        <f>Ocupacao_Calendario!I322*D322*31</f>
        <v>2685.592</v>
      </c>
      <c r="N322" s="33">
        <f>Ocupacao_Calendario!J322*D322*30</f>
        <v>2598.96</v>
      </c>
      <c r="O322" s="33">
        <f>Ocupacao_Calendario!K322*D322*31</f>
        <v>2124.864</v>
      </c>
      <c r="P322" s="33">
        <f>Ocupacao_Calendario!L322*D322*31</f>
        <v>2301.936</v>
      </c>
      <c r="Q322" s="33">
        <f>Ocupacao_Calendario!M322*D322*31</f>
        <v>2951.2</v>
      </c>
      <c r="R322" s="33">
        <f t="shared" si="2"/>
        <v>26365.64</v>
      </c>
      <c r="S322" s="33">
        <f>IFS(E322=2,vacation_home_main_costs!$M$2,E322=3,vacation_home_main_costs!$M$3,E322=4,vacation_home_main_costs!$M$4,E322=5,vacation_home_main_costs!$M$5,E322=6,vacation_home_main_costs!$M$6)</f>
        <v>34800</v>
      </c>
      <c r="T322" s="33">
        <f t="shared" si="20"/>
        <v>-8434.36</v>
      </c>
      <c r="U322" s="41" t="str">
        <f t="shared" si="4"/>
        <v>Prejuizo</v>
      </c>
    </row>
    <row r="323" ht="12.75" customHeight="1">
      <c r="A323" s="8">
        <v>6629060.0</v>
      </c>
      <c r="B323" s="30" t="s">
        <v>367</v>
      </c>
      <c r="C323" s="11">
        <v>100.0</v>
      </c>
      <c r="D323" s="11">
        <f t="shared" si="1"/>
        <v>80</v>
      </c>
      <c r="E323" s="24">
        <v>2.0</v>
      </c>
      <c r="F323" s="33">
        <f>Ocupacao_Calendario!B323*D323*31</f>
        <v>2405.6</v>
      </c>
      <c r="G323" s="33">
        <f>Ocupacao_Calendario!C323*D323*28</f>
        <v>1500.8</v>
      </c>
      <c r="H323" s="33">
        <f>Ocupacao_Calendario!D323*D323*31</f>
        <v>1562.4</v>
      </c>
      <c r="I323" s="33">
        <f>Ocupacao_Calendario!E323*D323*30</f>
        <v>1368</v>
      </c>
      <c r="J323" s="33">
        <f>Ocupacao_Calendario!F323*D323*31</f>
        <v>1463.2</v>
      </c>
      <c r="K323" s="33">
        <f>Ocupacao_Calendario!G323*D323*30</f>
        <v>1944</v>
      </c>
      <c r="L323" s="33">
        <f>Ocupacao_Calendario!H323*D323*31</f>
        <v>1810.4</v>
      </c>
      <c r="M323" s="33">
        <f>Ocupacao_Calendario!I323*D323*31</f>
        <v>1711.2</v>
      </c>
      <c r="N323" s="33">
        <f>Ocupacao_Calendario!J323*D323*30</f>
        <v>2184</v>
      </c>
      <c r="O323" s="33">
        <f>Ocupacao_Calendario!K323*D323*31</f>
        <v>1860</v>
      </c>
      <c r="P323" s="33">
        <f>Ocupacao_Calendario!L323*D323*31</f>
        <v>2455.2</v>
      </c>
      <c r="Q323" s="33">
        <f>Ocupacao_Calendario!M323*D323*31</f>
        <v>2058.4</v>
      </c>
      <c r="R323" s="33">
        <f t="shared" si="2"/>
        <v>22323.2</v>
      </c>
      <c r="S323" s="33">
        <f>IFS(E323=2,vacation_home_main_costs!$M$2,E323=3,vacation_home_main_costs!$M$3,E323=4,vacation_home_main_costs!$M$4,E323=5,vacation_home_main_costs!$M$5,E323=6,vacation_home_main_costs!$M$6)</f>
        <v>31100</v>
      </c>
      <c r="T323" s="33">
        <f t="shared" si="20"/>
        <v>-8776.8</v>
      </c>
      <c r="U323" s="41" t="str">
        <f t="shared" si="4"/>
        <v>Prejuizo</v>
      </c>
    </row>
    <row r="324" ht="12.75" customHeight="1">
      <c r="A324" s="8">
        <v>7158567.0</v>
      </c>
      <c r="B324" s="30" t="s">
        <v>368</v>
      </c>
      <c r="C324" s="11">
        <v>119.0</v>
      </c>
      <c r="D324" s="11">
        <f t="shared" si="1"/>
        <v>95.2</v>
      </c>
      <c r="E324" s="24">
        <v>2.0</v>
      </c>
      <c r="F324" s="33">
        <f>Ocupacao_Calendario!B324*D324*31</f>
        <v>2183.888</v>
      </c>
      <c r="G324" s="33">
        <f>Ocupacao_Calendario!C324*D324*28</f>
        <v>1865.92</v>
      </c>
      <c r="H324" s="33">
        <f>Ocupacao_Calendario!D324*D324*31</f>
        <v>1416.576</v>
      </c>
      <c r="I324" s="33">
        <f>Ocupacao_Calendario!E324*D324*30</f>
        <v>1542.24</v>
      </c>
      <c r="J324" s="33">
        <f>Ocupacao_Calendario!F324*D324*31</f>
        <v>1918.28</v>
      </c>
      <c r="K324" s="33">
        <f>Ocupacao_Calendario!G324*D324*30</f>
        <v>2484.72</v>
      </c>
      <c r="L324" s="33">
        <f>Ocupacao_Calendario!H324*D324*31</f>
        <v>2301.936</v>
      </c>
      <c r="M324" s="33">
        <f>Ocupacao_Calendario!I324*D324*31</f>
        <v>2124.864</v>
      </c>
      <c r="N324" s="33">
        <f>Ocupacao_Calendario!J324*D324*30</f>
        <v>2170.56</v>
      </c>
      <c r="O324" s="33">
        <f>Ocupacao_Calendario!K324*D324*31</f>
        <v>2656.08</v>
      </c>
      <c r="P324" s="33">
        <f>Ocupacao_Calendario!L324*D324*31</f>
        <v>2095.352</v>
      </c>
      <c r="Q324" s="33">
        <f>Ocupacao_Calendario!M324*D324*31</f>
        <v>2508.52</v>
      </c>
      <c r="R324" s="33">
        <f t="shared" si="2"/>
        <v>25268.936</v>
      </c>
      <c r="S324" s="33">
        <f>IFS(E324=2,vacation_home_main_costs!$M$2,E324=3,vacation_home_main_costs!$M$3,E324=4,vacation_home_main_costs!$M$4,E324=5,vacation_home_main_costs!$M$5,E324=6,vacation_home_main_costs!$M$6)</f>
        <v>31100</v>
      </c>
      <c r="T324" s="33">
        <f t="shared" si="20"/>
        <v>-5831.064</v>
      </c>
      <c r="U324" s="41" t="str">
        <f t="shared" si="4"/>
        <v>Prejuizo</v>
      </c>
    </row>
    <row r="325" ht="12.75" customHeight="1">
      <c r="A325" s="8">
        <v>8185243.0</v>
      </c>
      <c r="B325" s="30" t="s">
        <v>369</v>
      </c>
      <c r="C325" s="11">
        <v>108.0</v>
      </c>
      <c r="D325" s="11">
        <f t="shared" si="1"/>
        <v>86.4</v>
      </c>
      <c r="E325" s="24">
        <v>3.0</v>
      </c>
      <c r="F325" s="33">
        <f>Ocupacao_Calendario!B325*D325*31</f>
        <v>2115.936</v>
      </c>
      <c r="G325" s="33">
        <f>Ocupacao_Calendario!C325*D325*28</f>
        <v>2346.624</v>
      </c>
      <c r="H325" s="33">
        <f>Ocupacao_Calendario!D325*D325*31</f>
        <v>2276.64</v>
      </c>
      <c r="I325" s="33">
        <f>Ocupacao_Calendario!E325*D325*30</f>
        <v>1840.32</v>
      </c>
      <c r="J325" s="33">
        <f>Ocupacao_Calendario!F325*D325*31</f>
        <v>2008.8</v>
      </c>
      <c r="K325" s="33">
        <f>Ocupacao_Calendario!G325*D325*30</f>
        <v>1788.48</v>
      </c>
      <c r="L325" s="33">
        <f>Ocupacao_Calendario!H325*D325*31</f>
        <v>2651.616</v>
      </c>
      <c r="M325" s="33">
        <f>Ocupacao_Calendario!I325*D325*31</f>
        <v>2678.4</v>
      </c>
      <c r="N325" s="33">
        <f>Ocupacao_Calendario!J325*D325*30</f>
        <v>2229.12</v>
      </c>
      <c r="O325" s="33">
        <f>Ocupacao_Calendario!K325*D325*31</f>
        <v>2115.936</v>
      </c>
      <c r="P325" s="33">
        <f>Ocupacao_Calendario!L325*D325*31</f>
        <v>2356.992</v>
      </c>
      <c r="Q325" s="33">
        <f>Ocupacao_Calendario!M325*D325*31</f>
        <v>2169.504</v>
      </c>
      <c r="R325" s="33">
        <f t="shared" si="2"/>
        <v>26578.368</v>
      </c>
      <c r="S325" s="33">
        <f>IFS(E325=2,vacation_home_main_costs!$M$2,E325=3,vacation_home_main_costs!$M$3,E325=4,vacation_home_main_costs!$M$4,E325=5,vacation_home_main_costs!$M$5,E325=6,vacation_home_main_costs!$M$6)</f>
        <v>34800</v>
      </c>
      <c r="T325" s="33">
        <f t="shared" si="20"/>
        <v>-8221.632</v>
      </c>
      <c r="U325" s="41" t="str">
        <f t="shared" si="4"/>
        <v>Prejuizo</v>
      </c>
    </row>
    <row r="326" ht="12.75" customHeight="1">
      <c r="A326" s="8">
        <v>8552155.0</v>
      </c>
      <c r="B326" s="30" t="s">
        <v>370</v>
      </c>
      <c r="C326" s="11">
        <v>150.0</v>
      </c>
      <c r="D326" s="11">
        <f t="shared" si="1"/>
        <v>120</v>
      </c>
      <c r="E326" s="24">
        <v>3.0</v>
      </c>
      <c r="F326" s="33">
        <f>Ocupacao_Calendario!B326*D326*31</f>
        <v>3422.4</v>
      </c>
      <c r="G326" s="33">
        <f>Ocupacao_Calendario!C326*D326*28</f>
        <v>2385.6</v>
      </c>
      <c r="H326" s="33">
        <f>Ocupacao_Calendario!D326*D326*31</f>
        <v>3236.4</v>
      </c>
      <c r="I326" s="33">
        <f>Ocupacao_Calendario!E326*D326*30</f>
        <v>2880</v>
      </c>
      <c r="J326" s="33">
        <f>Ocupacao_Calendario!F326*D326*31</f>
        <v>2976</v>
      </c>
      <c r="K326" s="33">
        <f>Ocupacao_Calendario!G326*D326*30</f>
        <v>3312</v>
      </c>
      <c r="L326" s="33">
        <f>Ocupacao_Calendario!H326*D326*31</f>
        <v>2864.4</v>
      </c>
      <c r="M326" s="33">
        <f>Ocupacao_Calendario!I326*D326*31</f>
        <v>2678.4</v>
      </c>
      <c r="N326" s="33">
        <f>Ocupacao_Calendario!J326*D326*30</f>
        <v>2736</v>
      </c>
      <c r="O326" s="33">
        <f>Ocupacao_Calendario!K326*D326*31</f>
        <v>3571.2</v>
      </c>
      <c r="P326" s="33">
        <f>Ocupacao_Calendario!L326*D326*31</f>
        <v>3273.6</v>
      </c>
      <c r="Q326" s="33">
        <f>Ocupacao_Calendario!M326*D326*31</f>
        <v>2827.2</v>
      </c>
      <c r="R326" s="33">
        <f t="shared" si="2"/>
        <v>36163.2</v>
      </c>
      <c r="S326" s="33">
        <f>IFS(E326=2,vacation_home_main_costs!$M$2,E326=3,vacation_home_main_costs!$M$3,E326=4,vacation_home_main_costs!$M$4,E326=5,vacation_home_main_costs!$M$5,E326=6,vacation_home_main_costs!$M$6)</f>
        <v>34800</v>
      </c>
      <c r="T326" s="33">
        <f t="shared" si="20"/>
        <v>1363.2</v>
      </c>
      <c r="U326" s="41" t="str">
        <f t="shared" si="4"/>
        <v>Lucro</v>
      </c>
    </row>
    <row r="327" ht="12.75" customHeight="1">
      <c r="A327" s="8">
        <v>8608361.0</v>
      </c>
      <c r="B327" s="30" t="s">
        <v>371</v>
      </c>
      <c r="C327" s="11">
        <v>82.0</v>
      </c>
      <c r="D327" s="11">
        <f t="shared" si="1"/>
        <v>65.6</v>
      </c>
      <c r="E327" s="24">
        <v>2.0</v>
      </c>
      <c r="F327" s="33">
        <f>Ocupacao_Calendario!B327*D327*31</f>
        <v>2013.264</v>
      </c>
      <c r="G327" s="33">
        <f>Ocupacao_Calendario!C327*D327*28</f>
        <v>1800.064</v>
      </c>
      <c r="H327" s="33">
        <f>Ocupacao_Calendario!D327*D327*31</f>
        <v>1748.896</v>
      </c>
      <c r="I327" s="33">
        <f>Ocupacao_Calendario!E327*D327*30</f>
        <v>1220.16</v>
      </c>
      <c r="J327" s="33">
        <f>Ocupacao_Calendario!F327*D327*31</f>
        <v>854.112</v>
      </c>
      <c r="K327" s="33">
        <f>Ocupacao_Calendario!G327*D327*30</f>
        <v>1495.68</v>
      </c>
      <c r="L327" s="33">
        <f>Ocupacao_Calendario!H327*D327*31</f>
        <v>1728.56</v>
      </c>
      <c r="M327" s="33">
        <f>Ocupacao_Calendario!I327*D327*31</f>
        <v>1382.848</v>
      </c>
      <c r="N327" s="33">
        <f>Ocupacao_Calendario!J327*D327*30</f>
        <v>1712.16</v>
      </c>
      <c r="O327" s="33">
        <f>Ocupacao_Calendario!K327*D327*31</f>
        <v>1687.888</v>
      </c>
      <c r="P327" s="33">
        <f>Ocupacao_Calendario!L327*D327*31</f>
        <v>1687.888</v>
      </c>
      <c r="Q327" s="33">
        <f>Ocupacao_Calendario!M327*D327*31</f>
        <v>1789.568</v>
      </c>
      <c r="R327" s="33">
        <f t="shared" si="2"/>
        <v>19121.088</v>
      </c>
      <c r="S327" s="33">
        <f>IFS(E327=2,vacation_home_main_costs!$M$2,E327=3,vacation_home_main_costs!$M$3,E327=4,vacation_home_main_costs!$M$4,E327=5,vacation_home_main_costs!$M$5,E327=6,vacation_home_main_costs!$M$6)</f>
        <v>31100</v>
      </c>
      <c r="T327" s="33">
        <f t="shared" si="20"/>
        <v>-11978.912</v>
      </c>
      <c r="U327" s="41" t="str">
        <f t="shared" si="4"/>
        <v>Prejuizo</v>
      </c>
    </row>
    <row r="328" ht="12.75" customHeight="1">
      <c r="A328" s="8">
        <v>9488794.0</v>
      </c>
      <c r="B328" s="30" t="s">
        <v>372</v>
      </c>
      <c r="C328" s="11">
        <v>91.0</v>
      </c>
      <c r="D328" s="11">
        <f t="shared" si="1"/>
        <v>72.8</v>
      </c>
      <c r="E328" s="24">
        <v>4.0</v>
      </c>
      <c r="F328" s="33">
        <f>Ocupacao_Calendario!B328*D328*31</f>
        <v>1985.984</v>
      </c>
      <c r="G328" s="33">
        <f>Ocupacao_Calendario!C328*D328*28</f>
        <v>1732.64</v>
      </c>
      <c r="H328" s="33">
        <f>Ocupacao_Calendario!D328*D328*31</f>
        <v>1895.712</v>
      </c>
      <c r="I328" s="33">
        <f>Ocupacao_Calendario!E328*D328*30</f>
        <v>1223.04</v>
      </c>
      <c r="J328" s="33">
        <f>Ocupacao_Calendario!F328*D328*31</f>
        <v>1399.216</v>
      </c>
      <c r="K328" s="33">
        <f>Ocupacao_Calendario!G328*D328*30</f>
        <v>2162.16</v>
      </c>
      <c r="L328" s="33">
        <f>Ocupacao_Calendario!H328*D328*31</f>
        <v>1737.736</v>
      </c>
      <c r="M328" s="33">
        <f>Ocupacao_Calendario!I328*D328*31</f>
        <v>2256.8</v>
      </c>
      <c r="N328" s="33">
        <f>Ocupacao_Calendario!J328*D328*30</f>
        <v>1965.6</v>
      </c>
      <c r="O328" s="33">
        <f>Ocupacao_Calendario!K328*D328*31</f>
        <v>1873.144</v>
      </c>
      <c r="P328" s="33">
        <f>Ocupacao_Calendario!L328*D328*31</f>
        <v>2098.824</v>
      </c>
      <c r="Q328" s="33">
        <f>Ocupacao_Calendario!M328*D328*31</f>
        <v>1850.576</v>
      </c>
      <c r="R328" s="33">
        <f t="shared" si="2"/>
        <v>22181.432</v>
      </c>
      <c r="S328" s="33">
        <f>IFS(E328=2,vacation_home_main_costs!$M$2,E328=3,vacation_home_main_costs!$M$3,E328=4,vacation_home_main_costs!$M$4,E328=5,vacation_home_main_costs!$M$5,E328=6,vacation_home_main_costs!$M$6)</f>
        <v>40660</v>
      </c>
      <c r="T328" s="33">
        <f t="shared" si="20"/>
        <v>-18478.568</v>
      </c>
      <c r="U328" s="41" t="str">
        <f t="shared" si="4"/>
        <v>Prejuizo</v>
      </c>
    </row>
    <row r="329" ht="12.75" customHeight="1">
      <c r="A329" s="8">
        <v>1.1336987E7</v>
      </c>
      <c r="B329" s="30" t="s">
        <v>373</v>
      </c>
      <c r="C329" s="11">
        <v>107.0</v>
      </c>
      <c r="D329" s="11">
        <f t="shared" si="1"/>
        <v>85.6</v>
      </c>
      <c r="E329" s="24">
        <v>3.0</v>
      </c>
      <c r="F329" s="33">
        <f>Ocupacao_Calendario!B329*D329*31</f>
        <v>2255.56</v>
      </c>
      <c r="G329" s="33">
        <f>Ocupacao_Calendario!C329*D329*28</f>
        <v>2037.28</v>
      </c>
      <c r="H329" s="33">
        <f>Ocupacao_Calendario!D329*D329*31</f>
        <v>1751.376</v>
      </c>
      <c r="I329" s="33">
        <f>Ocupacao_Calendario!E329*D329*30</f>
        <v>2285.52</v>
      </c>
      <c r="J329" s="33">
        <f>Ocupacao_Calendario!F329*D329*31</f>
        <v>2175.952</v>
      </c>
      <c r="K329" s="33">
        <f>Ocupacao_Calendario!G329*D329*30</f>
        <v>1669.2</v>
      </c>
      <c r="L329" s="33">
        <f>Ocupacao_Calendario!H329*D329*31</f>
        <v>2308.632</v>
      </c>
      <c r="M329" s="33">
        <f>Ocupacao_Calendario!I329*D329*31</f>
        <v>1857.52</v>
      </c>
      <c r="N329" s="33">
        <f>Ocupacao_Calendario!J329*D329*30</f>
        <v>2542.32</v>
      </c>
      <c r="O329" s="33">
        <f>Ocupacao_Calendario!K329*D329*31</f>
        <v>2122.88</v>
      </c>
      <c r="P329" s="33">
        <f>Ocupacao_Calendario!L329*D329*31</f>
        <v>2441.312</v>
      </c>
      <c r="Q329" s="33">
        <f>Ocupacao_Calendario!M329*D329*31</f>
        <v>1990.2</v>
      </c>
      <c r="R329" s="33">
        <f t="shared" si="2"/>
        <v>25437.752</v>
      </c>
      <c r="S329" s="33">
        <f>IFS(E329=2,vacation_home_main_costs!$M$2,E329=3,vacation_home_main_costs!$M$3,E329=4,vacation_home_main_costs!$M$4,E329=5,vacation_home_main_costs!$M$5,E329=6,vacation_home_main_costs!$M$6)</f>
        <v>34800</v>
      </c>
      <c r="T329" s="33">
        <f t="shared" si="20"/>
        <v>-9362.248</v>
      </c>
      <c r="U329" s="41" t="str">
        <f t="shared" si="4"/>
        <v>Prejuizo</v>
      </c>
    </row>
    <row r="330" ht="12.75" customHeight="1">
      <c r="A330" s="8">
        <v>1.3060936E7</v>
      </c>
      <c r="B330" s="30" t="s">
        <v>374</v>
      </c>
      <c r="C330" s="11">
        <v>125.0</v>
      </c>
      <c r="D330" s="11">
        <f t="shared" si="1"/>
        <v>100</v>
      </c>
      <c r="E330" s="24">
        <v>5.0</v>
      </c>
      <c r="F330" s="33">
        <f>Ocupacao_Calendario!B330*D330*31</f>
        <v>1891</v>
      </c>
      <c r="G330" s="33">
        <f>Ocupacao_Calendario!C330*D330*28</f>
        <v>2268</v>
      </c>
      <c r="H330" s="33">
        <f>Ocupacao_Calendario!D330*D330*31</f>
        <v>2325</v>
      </c>
      <c r="I330" s="33">
        <f>Ocupacao_Calendario!E330*D330*30</f>
        <v>2190</v>
      </c>
      <c r="J330" s="33">
        <f>Ocupacao_Calendario!F330*D330*31</f>
        <v>1302</v>
      </c>
      <c r="K330" s="33">
        <f>Ocupacao_Calendario!G330*D330*30</f>
        <v>2040</v>
      </c>
      <c r="L330" s="33">
        <f>Ocupacao_Calendario!H330*D330*31</f>
        <v>2666</v>
      </c>
      <c r="M330" s="33">
        <f>Ocupacao_Calendario!I330*D330*31</f>
        <v>2325</v>
      </c>
      <c r="N330" s="33">
        <f>Ocupacao_Calendario!J330*D330*30</f>
        <v>2340</v>
      </c>
      <c r="O330" s="33">
        <f>Ocupacao_Calendario!K330*D330*31</f>
        <v>3069</v>
      </c>
      <c r="P330" s="33">
        <f>Ocupacao_Calendario!L330*D330*31</f>
        <v>2821</v>
      </c>
      <c r="Q330" s="33">
        <f>Ocupacao_Calendario!M330*D330*31</f>
        <v>2480</v>
      </c>
      <c r="R330" s="33">
        <f t="shared" si="2"/>
        <v>27717</v>
      </c>
      <c r="S330" s="33">
        <f>IFS(E330=2,vacation_home_main_costs!$M$2,E330=3,vacation_home_main_costs!$M$3,E330=4,vacation_home_main_costs!$M$4,E330=5,vacation_home_main_costs!$M$5,E330=6,vacation_home_main_costs!$M$6)</f>
        <v>45400</v>
      </c>
      <c r="T330" s="33">
        <f t="shared" si="20"/>
        <v>-17683</v>
      </c>
      <c r="U330" s="41" t="str">
        <f t="shared" si="4"/>
        <v>Prejuizo</v>
      </c>
    </row>
    <row r="331" ht="12.75" customHeight="1">
      <c r="A331" s="8">
        <v>1.3675429E7</v>
      </c>
      <c r="B331" s="30" t="s">
        <v>375</v>
      </c>
      <c r="C331" s="11">
        <v>102.0</v>
      </c>
      <c r="D331" s="11">
        <f t="shared" si="1"/>
        <v>81.6</v>
      </c>
      <c r="E331" s="24">
        <v>4.0</v>
      </c>
      <c r="F331" s="33">
        <f>Ocupacao_Calendario!B331*D331*31</f>
        <v>2301.936</v>
      </c>
      <c r="G331" s="33">
        <f>Ocupacao_Calendario!C331*D331*28</f>
        <v>2010.624</v>
      </c>
      <c r="H331" s="33">
        <f>Ocupacao_Calendario!D331*D331*31</f>
        <v>1517.76</v>
      </c>
      <c r="I331" s="33">
        <f>Ocupacao_Calendario!E331*D331*30</f>
        <v>1150.56</v>
      </c>
      <c r="J331" s="33">
        <f>Ocupacao_Calendario!F331*D331*31</f>
        <v>1745.424</v>
      </c>
      <c r="K331" s="33">
        <f>Ocupacao_Calendario!G331*D331*30</f>
        <v>1591.2</v>
      </c>
      <c r="L331" s="33">
        <f>Ocupacao_Calendario!H331*D331*31</f>
        <v>2352.528</v>
      </c>
      <c r="M331" s="33">
        <f>Ocupacao_Calendario!I331*D331*31</f>
        <v>2428.416</v>
      </c>
      <c r="N331" s="33">
        <f>Ocupacao_Calendario!J331*D331*30</f>
        <v>2399.04</v>
      </c>
      <c r="O331" s="33">
        <f>Ocupacao_Calendario!K331*D331*31</f>
        <v>2150.16</v>
      </c>
      <c r="P331" s="33">
        <f>Ocupacao_Calendario!L331*D331*31</f>
        <v>2403.12</v>
      </c>
      <c r="Q331" s="33">
        <f>Ocupacao_Calendario!M331*D331*31</f>
        <v>2150.16</v>
      </c>
      <c r="R331" s="33">
        <f t="shared" si="2"/>
        <v>24200.928</v>
      </c>
      <c r="S331" s="33">
        <f>IFS(E331=2,vacation_home_main_costs!$M$2,E331=3,vacation_home_main_costs!$M$3,E331=4,vacation_home_main_costs!$M$4,E331=5,vacation_home_main_costs!$M$5,E331=6,vacation_home_main_costs!$M$6)</f>
        <v>40660</v>
      </c>
      <c r="T331" s="33">
        <f t="shared" si="20"/>
        <v>-16459.072</v>
      </c>
      <c r="U331" s="41" t="str">
        <f t="shared" si="4"/>
        <v>Prejuizo</v>
      </c>
    </row>
    <row r="332" ht="12.75" customHeight="1">
      <c r="A332" s="8">
        <v>1.4120755E7</v>
      </c>
      <c r="B332" s="30" t="s">
        <v>376</v>
      </c>
      <c r="C332" s="11">
        <v>125.0</v>
      </c>
      <c r="D332" s="11">
        <f t="shared" si="1"/>
        <v>100</v>
      </c>
      <c r="E332" s="24">
        <v>5.0</v>
      </c>
      <c r="F332" s="33">
        <f>Ocupacao_Calendario!B332*D332*31</f>
        <v>2232</v>
      </c>
      <c r="G332" s="33">
        <f>Ocupacao_Calendario!C332*D332*28</f>
        <v>2380</v>
      </c>
      <c r="H332" s="33">
        <f>Ocupacao_Calendario!D332*D332*31</f>
        <v>2108</v>
      </c>
      <c r="I332" s="33">
        <f>Ocupacao_Calendario!E332*D332*30</f>
        <v>2100</v>
      </c>
      <c r="J332" s="33">
        <f>Ocupacao_Calendario!F332*D332*31</f>
        <v>1178</v>
      </c>
      <c r="K332" s="33">
        <f>Ocupacao_Calendario!G332*D332*30</f>
        <v>2910</v>
      </c>
      <c r="L332" s="33">
        <f>Ocupacao_Calendario!H332*D332*31</f>
        <v>2356</v>
      </c>
      <c r="M332" s="33">
        <f>Ocupacao_Calendario!I332*D332*31</f>
        <v>3038</v>
      </c>
      <c r="N332" s="33">
        <f>Ocupacao_Calendario!J332*D332*30</f>
        <v>2730</v>
      </c>
      <c r="O332" s="33">
        <f>Ocupacao_Calendario!K332*D332*31</f>
        <v>2418</v>
      </c>
      <c r="P332" s="33">
        <f>Ocupacao_Calendario!L332*D332*31</f>
        <v>3069</v>
      </c>
      <c r="Q332" s="33">
        <f>Ocupacao_Calendario!M332*D332*31</f>
        <v>2356</v>
      </c>
      <c r="R332" s="33">
        <f t="shared" si="2"/>
        <v>28875</v>
      </c>
      <c r="S332" s="33">
        <f>IFS(E332=2,vacation_home_main_costs!$M$2,E332=3,vacation_home_main_costs!$M$3,E332=4,vacation_home_main_costs!$M$4,E332=5,vacation_home_main_costs!$M$5,E332=6,vacation_home_main_costs!$M$6)</f>
        <v>45400</v>
      </c>
      <c r="T332" s="33">
        <f t="shared" si="20"/>
        <v>-16525</v>
      </c>
      <c r="U332" s="41" t="str">
        <f t="shared" si="4"/>
        <v>Prejuizo</v>
      </c>
    </row>
    <row r="333" ht="12.75" customHeight="1">
      <c r="A333" s="8">
        <v>1.5599447E7</v>
      </c>
      <c r="B333" s="30" t="s">
        <v>377</v>
      </c>
      <c r="C333" s="11">
        <v>189.0</v>
      </c>
      <c r="D333" s="11">
        <f t="shared" si="1"/>
        <v>151.2</v>
      </c>
      <c r="E333" s="24">
        <v>3.0</v>
      </c>
      <c r="F333" s="33">
        <f>Ocupacao_Calendario!B333*D333*31</f>
        <v>3327.912</v>
      </c>
      <c r="G333" s="33">
        <f>Ocupacao_Calendario!C333*D333*28</f>
        <v>4021.92</v>
      </c>
      <c r="H333" s="33">
        <f>Ocupacao_Calendario!D333*D333*31</f>
        <v>3796.632</v>
      </c>
      <c r="I333" s="33">
        <f>Ocupacao_Calendario!E333*D333*30</f>
        <v>2449.44</v>
      </c>
      <c r="J333" s="33">
        <f>Ocupacao_Calendario!F333*D333*31</f>
        <v>2249.856</v>
      </c>
      <c r="K333" s="33">
        <f>Ocupacao_Calendario!G333*D333*30</f>
        <v>3447.36</v>
      </c>
      <c r="L333" s="33">
        <f>Ocupacao_Calendario!H333*D333*31</f>
        <v>3937.248</v>
      </c>
      <c r="M333" s="33">
        <f>Ocupacao_Calendario!I333*D333*31</f>
        <v>3562.272</v>
      </c>
      <c r="N333" s="33">
        <f>Ocupacao_Calendario!J333*D333*30</f>
        <v>3447.36</v>
      </c>
      <c r="O333" s="33">
        <f>Ocupacao_Calendario!K333*D333*31</f>
        <v>4030.992</v>
      </c>
      <c r="P333" s="33">
        <f>Ocupacao_Calendario!L333*D333*31</f>
        <v>4405.968</v>
      </c>
      <c r="Q333" s="33">
        <f>Ocupacao_Calendario!M333*D333*31</f>
        <v>3374.784</v>
      </c>
      <c r="R333" s="33">
        <f t="shared" si="2"/>
        <v>42051.744</v>
      </c>
      <c r="S333" s="33">
        <f>IFS(E333=2,vacation_home_main_costs!$M$2,E333=3,vacation_home_main_costs!$M$3,E333=4,vacation_home_main_costs!$M$4,E333=5,vacation_home_main_costs!$M$5,E333=6,vacation_home_main_costs!$M$6)</f>
        <v>34800</v>
      </c>
      <c r="T333" s="33">
        <f t="shared" si="20"/>
        <v>7251.744</v>
      </c>
      <c r="U333" s="41" t="str">
        <f t="shared" si="4"/>
        <v>Lucro</v>
      </c>
    </row>
    <row r="334" ht="12.75" customHeight="1">
      <c r="A334" s="8">
        <v>1.6437727E7</v>
      </c>
      <c r="B334" s="30" t="s">
        <v>378</v>
      </c>
      <c r="C334" s="11">
        <v>125.0</v>
      </c>
      <c r="D334" s="11">
        <f t="shared" si="1"/>
        <v>100</v>
      </c>
      <c r="E334" s="24">
        <v>4.0</v>
      </c>
      <c r="F334" s="33">
        <f>Ocupacao_Calendario!B334*D334*31</f>
        <v>1922</v>
      </c>
      <c r="G334" s="33">
        <f>Ocupacao_Calendario!C334*D334*28</f>
        <v>2800</v>
      </c>
      <c r="H334" s="33">
        <f>Ocupacao_Calendario!D334*D334*31</f>
        <v>1984</v>
      </c>
      <c r="I334" s="33">
        <f>Ocupacao_Calendario!E334*D334*30</f>
        <v>2040</v>
      </c>
      <c r="J334" s="33">
        <f>Ocupacao_Calendario!F334*D334*31</f>
        <v>1891</v>
      </c>
      <c r="K334" s="33">
        <f>Ocupacao_Calendario!G334*D334*30</f>
        <v>2790</v>
      </c>
      <c r="L334" s="33">
        <f>Ocupacao_Calendario!H334*D334*31</f>
        <v>2666</v>
      </c>
      <c r="M334" s="33">
        <f>Ocupacao_Calendario!I334*D334*31</f>
        <v>2542</v>
      </c>
      <c r="N334" s="33">
        <f>Ocupacao_Calendario!J334*D334*30</f>
        <v>2580</v>
      </c>
      <c r="O334" s="33">
        <f>Ocupacao_Calendario!K334*D334*31</f>
        <v>2635</v>
      </c>
      <c r="P334" s="33">
        <f>Ocupacao_Calendario!L334*D334*31</f>
        <v>2604</v>
      </c>
      <c r="Q334" s="33">
        <f>Ocupacao_Calendario!M334*D334*31</f>
        <v>2635</v>
      </c>
      <c r="R334" s="33">
        <f t="shared" si="2"/>
        <v>29089</v>
      </c>
      <c r="S334" s="33">
        <f>IFS(E334=2,vacation_home_main_costs!$M$2,E334=3,vacation_home_main_costs!$M$3,E334=4,vacation_home_main_costs!$M$4,E334=5,vacation_home_main_costs!$M$5,E334=6,vacation_home_main_costs!$M$6)</f>
        <v>40660</v>
      </c>
      <c r="T334" s="33">
        <f t="shared" si="20"/>
        <v>-11571</v>
      </c>
      <c r="U334" s="41" t="str">
        <f t="shared" si="4"/>
        <v>Prejuizo</v>
      </c>
    </row>
    <row r="335" ht="12.75" customHeight="1">
      <c r="A335" s="8">
        <v>1.6871676E7</v>
      </c>
      <c r="B335" s="30" t="s">
        <v>379</v>
      </c>
      <c r="C335" s="11">
        <v>102.0</v>
      </c>
      <c r="D335" s="11">
        <f t="shared" si="1"/>
        <v>81.6</v>
      </c>
      <c r="E335" s="24">
        <v>5.0</v>
      </c>
      <c r="F335" s="33">
        <f>Ocupacao_Calendario!B335*D335*31</f>
        <v>2048.976</v>
      </c>
      <c r="G335" s="33">
        <f>Ocupacao_Calendario!C335*D335*28</f>
        <v>1942.08</v>
      </c>
      <c r="H335" s="33">
        <f>Ocupacao_Calendario!D335*D335*31</f>
        <v>1113.024</v>
      </c>
      <c r="I335" s="33">
        <f>Ocupacao_Calendario!E335*D335*30</f>
        <v>1664.64</v>
      </c>
      <c r="J335" s="33">
        <f>Ocupacao_Calendario!F335*D335*31</f>
        <v>1163.616</v>
      </c>
      <c r="K335" s="33">
        <f>Ocupacao_Calendario!G335*D335*30</f>
        <v>1615.68</v>
      </c>
      <c r="L335" s="33">
        <f>Ocupacao_Calendario!H335*D335*31</f>
        <v>1973.088</v>
      </c>
      <c r="M335" s="33">
        <f>Ocupacao_Calendario!I335*D335*31</f>
        <v>1720.128</v>
      </c>
      <c r="N335" s="33">
        <f>Ocupacao_Calendario!J335*D335*30</f>
        <v>1958.4</v>
      </c>
      <c r="O335" s="33">
        <f>Ocupacao_Calendario!K335*D335*31</f>
        <v>2352.528</v>
      </c>
      <c r="P335" s="33">
        <f>Ocupacao_Calendario!L335*D335*31</f>
        <v>1973.088</v>
      </c>
      <c r="Q335" s="33">
        <f>Ocupacao_Calendario!M335*D335*31</f>
        <v>1922.496</v>
      </c>
      <c r="R335" s="33">
        <f t="shared" si="2"/>
        <v>21447.744</v>
      </c>
      <c r="S335" s="33">
        <f>IFS(E335=2,vacation_home_main_costs!$M$2,E335=3,vacation_home_main_costs!$M$3,E335=4,vacation_home_main_costs!$M$4,E335=5,vacation_home_main_costs!$M$5,E335=6,vacation_home_main_costs!$M$6)</f>
        <v>45400</v>
      </c>
      <c r="T335" s="33">
        <f t="shared" si="20"/>
        <v>-23952.256</v>
      </c>
      <c r="U335" s="41" t="str">
        <f t="shared" si="4"/>
        <v>Prejuizo</v>
      </c>
    </row>
    <row r="336" ht="12.75" customHeight="1">
      <c r="A336" s="8">
        <v>1.9605653E7</v>
      </c>
      <c r="B336" s="30" t="s">
        <v>380</v>
      </c>
      <c r="C336" s="11">
        <v>119.0</v>
      </c>
      <c r="D336" s="11">
        <f t="shared" si="1"/>
        <v>95.2</v>
      </c>
      <c r="E336" s="24">
        <v>3.0</v>
      </c>
      <c r="F336" s="33">
        <f>Ocupacao_Calendario!B336*D336*31</f>
        <v>2892.176</v>
      </c>
      <c r="G336" s="33">
        <f>Ocupacao_Calendario!C336*D336*28</f>
        <v>2345.728</v>
      </c>
      <c r="H336" s="33">
        <f>Ocupacao_Calendario!D336*D336*31</f>
        <v>1859.256</v>
      </c>
      <c r="I336" s="33">
        <f>Ocupacao_Calendario!E336*D336*30</f>
        <v>1999.2</v>
      </c>
      <c r="J336" s="33">
        <f>Ocupacao_Calendario!F336*D336*31</f>
        <v>2213.4</v>
      </c>
      <c r="K336" s="33">
        <f>Ocupacao_Calendario!G336*D336*30</f>
        <v>2142</v>
      </c>
      <c r="L336" s="33">
        <f>Ocupacao_Calendario!H336*D336*31</f>
        <v>2567.544</v>
      </c>
      <c r="M336" s="33">
        <f>Ocupacao_Calendario!I336*D336*31</f>
        <v>2744.616</v>
      </c>
      <c r="N336" s="33">
        <f>Ocupacao_Calendario!J336*D336*30</f>
        <v>2456.16</v>
      </c>
      <c r="O336" s="33">
        <f>Ocupacao_Calendario!K336*D336*31</f>
        <v>2685.592</v>
      </c>
      <c r="P336" s="33">
        <f>Ocupacao_Calendario!L336*D336*31</f>
        <v>2272.424</v>
      </c>
      <c r="Q336" s="33">
        <f>Ocupacao_Calendario!M336*D336*31</f>
        <v>2656.08</v>
      </c>
      <c r="R336" s="33">
        <f t="shared" si="2"/>
        <v>28834.176</v>
      </c>
      <c r="S336" s="33">
        <f>IFS(E336=2,vacation_home_main_costs!$M$2,E336=3,vacation_home_main_costs!$M$3,E336=4,vacation_home_main_costs!$M$4,E336=5,vacation_home_main_costs!$M$5,E336=6,vacation_home_main_costs!$M$6)</f>
        <v>34800</v>
      </c>
      <c r="T336" s="33">
        <f t="shared" si="20"/>
        <v>-5965.824</v>
      </c>
      <c r="U336" s="41" t="str">
        <f t="shared" si="4"/>
        <v>Prejuizo</v>
      </c>
    </row>
    <row r="337" ht="12.75" customHeight="1">
      <c r="A337" s="8">
        <v>2.0483092E7</v>
      </c>
      <c r="B337" s="30" t="s">
        <v>381</v>
      </c>
      <c r="C337" s="11">
        <v>85.0</v>
      </c>
      <c r="D337" s="11">
        <f t="shared" si="1"/>
        <v>68</v>
      </c>
      <c r="E337" s="24">
        <v>2.0</v>
      </c>
      <c r="F337" s="33">
        <f>Ocupacao_Calendario!B337*D337*31</f>
        <v>1833.96</v>
      </c>
      <c r="G337" s="33">
        <f>Ocupacao_Calendario!C337*D337*28</f>
        <v>1561.28</v>
      </c>
      <c r="H337" s="33">
        <f>Ocupacao_Calendario!D337*D337*31</f>
        <v>1370.2</v>
      </c>
      <c r="I337" s="33">
        <f>Ocupacao_Calendario!E337*D337*30</f>
        <v>999.6</v>
      </c>
      <c r="J337" s="33">
        <f>Ocupacao_Calendario!F337*D337*31</f>
        <v>864.28</v>
      </c>
      <c r="K337" s="33">
        <f>Ocupacao_Calendario!G337*D337*30</f>
        <v>1958.4</v>
      </c>
      <c r="L337" s="33">
        <f>Ocupacao_Calendario!H337*D337*31</f>
        <v>1517.76</v>
      </c>
      <c r="M337" s="33">
        <f>Ocupacao_Calendario!I337*D337*31</f>
        <v>1791.8</v>
      </c>
      <c r="N337" s="33">
        <f>Ocupacao_Calendario!J337*D337*30</f>
        <v>1897.2</v>
      </c>
      <c r="O337" s="33">
        <f>Ocupacao_Calendario!K337*D337*31</f>
        <v>1707.48</v>
      </c>
      <c r="P337" s="33">
        <f>Ocupacao_Calendario!L337*D337*31</f>
        <v>1791.8</v>
      </c>
      <c r="Q337" s="33">
        <f>Ocupacao_Calendario!M337*D337*31</f>
        <v>1918.28</v>
      </c>
      <c r="R337" s="33">
        <f t="shared" si="2"/>
        <v>19212.04</v>
      </c>
      <c r="S337" s="33">
        <f>IFS(E337=2,vacation_home_main_costs!$M$2,E337=3,vacation_home_main_costs!$M$3,E337=4,vacation_home_main_costs!$M$4,E337=5,vacation_home_main_costs!$M$5,E337=6,vacation_home_main_costs!$M$6)</f>
        <v>31100</v>
      </c>
      <c r="T337" s="33">
        <f t="shared" si="20"/>
        <v>-11887.96</v>
      </c>
      <c r="U337" s="41" t="str">
        <f t="shared" si="4"/>
        <v>Prejuizo</v>
      </c>
    </row>
    <row r="338" ht="12.75" customHeight="1">
      <c r="A338" s="8">
        <v>2.0709378E7</v>
      </c>
      <c r="B338" s="30" t="s">
        <v>382</v>
      </c>
      <c r="C338" s="11">
        <v>132.0</v>
      </c>
      <c r="D338" s="11">
        <f t="shared" si="1"/>
        <v>105.6</v>
      </c>
      <c r="E338" s="24">
        <v>5.0</v>
      </c>
      <c r="F338" s="33">
        <f>Ocupacao_Calendario!B338*D338*31</f>
        <v>3044.448</v>
      </c>
      <c r="G338" s="33">
        <f>Ocupacao_Calendario!C338*D338*28</f>
        <v>2010.624</v>
      </c>
      <c r="H338" s="33">
        <f>Ocupacao_Calendario!D338*D338*31</f>
        <v>1538.592</v>
      </c>
      <c r="I338" s="33">
        <f>Ocupacao_Calendario!E338*D338*30</f>
        <v>1995.84</v>
      </c>
      <c r="J338" s="33">
        <f>Ocupacao_Calendario!F338*D338*31</f>
        <v>1964.16</v>
      </c>
      <c r="K338" s="33">
        <f>Ocupacao_Calendario!G338*D338*30</f>
        <v>2090.88</v>
      </c>
      <c r="L338" s="33">
        <f>Ocupacao_Calendario!H338*D338*31</f>
        <v>3273.6</v>
      </c>
      <c r="M338" s="33">
        <f>Ocupacao_Calendario!I338*D338*31</f>
        <v>3175.392</v>
      </c>
      <c r="N338" s="33">
        <f>Ocupacao_Calendario!J338*D338*30</f>
        <v>3041.28</v>
      </c>
      <c r="O338" s="33">
        <f>Ocupacao_Calendario!K338*D338*31</f>
        <v>2717.088</v>
      </c>
      <c r="P338" s="33">
        <f>Ocupacao_Calendario!L338*D338*31</f>
        <v>2651.616</v>
      </c>
      <c r="Q338" s="33">
        <f>Ocupacao_Calendario!M338*D338*31</f>
        <v>2487.936</v>
      </c>
      <c r="R338" s="33">
        <f t="shared" si="2"/>
        <v>29991.456</v>
      </c>
      <c r="S338" s="33">
        <f>IFS(E338=2,vacation_home_main_costs!$M$2,E338=3,vacation_home_main_costs!$M$3,E338=4,vacation_home_main_costs!$M$4,E338=5,vacation_home_main_costs!$M$5,E338=6,vacation_home_main_costs!$M$6)</f>
        <v>45400</v>
      </c>
      <c r="T338" s="33">
        <f t="shared" si="20"/>
        <v>-15408.544</v>
      </c>
      <c r="U338" s="41" t="str">
        <f t="shared" si="4"/>
        <v>Prejuizo</v>
      </c>
    </row>
    <row r="339" ht="12.75" customHeight="1">
      <c r="A339" s="8">
        <v>2.2829341E7</v>
      </c>
      <c r="B339" s="30" t="s">
        <v>383</v>
      </c>
      <c r="C339" s="11">
        <v>125.0</v>
      </c>
      <c r="D339" s="11">
        <f t="shared" si="1"/>
        <v>100</v>
      </c>
      <c r="E339" s="24">
        <v>5.0</v>
      </c>
      <c r="F339" s="33">
        <f>Ocupacao_Calendario!B339*D339*31</f>
        <v>2077</v>
      </c>
      <c r="G339" s="33">
        <f>Ocupacao_Calendario!C339*D339*28</f>
        <v>2800</v>
      </c>
      <c r="H339" s="33">
        <f>Ocupacao_Calendario!D339*D339*31</f>
        <v>2666</v>
      </c>
      <c r="I339" s="33">
        <f>Ocupacao_Calendario!E339*D339*30</f>
        <v>1440</v>
      </c>
      <c r="J339" s="33">
        <f>Ocupacao_Calendario!F339*D339*31</f>
        <v>1550</v>
      </c>
      <c r="K339" s="33">
        <f>Ocupacao_Calendario!G339*D339*30</f>
        <v>3000</v>
      </c>
      <c r="L339" s="33">
        <f>Ocupacao_Calendario!H339*D339*31</f>
        <v>2604</v>
      </c>
      <c r="M339" s="33">
        <f>Ocupacao_Calendario!I339*D339*31</f>
        <v>2449</v>
      </c>
      <c r="N339" s="33">
        <f>Ocupacao_Calendario!J339*D339*30</f>
        <v>2850</v>
      </c>
      <c r="O339" s="33">
        <f>Ocupacao_Calendario!K339*D339*31</f>
        <v>2294</v>
      </c>
      <c r="P339" s="33">
        <f>Ocupacao_Calendario!L339*D339*31</f>
        <v>2790</v>
      </c>
      <c r="Q339" s="33">
        <f>Ocupacao_Calendario!M339*D339*31</f>
        <v>2232</v>
      </c>
      <c r="R339" s="33">
        <f t="shared" si="2"/>
        <v>28752</v>
      </c>
      <c r="S339" s="33">
        <f>IFS(E339=2,vacation_home_main_costs!$M$2,E339=3,vacation_home_main_costs!$M$3,E339=4,vacation_home_main_costs!$M$4,E339=5,vacation_home_main_costs!$M$5,E339=6,vacation_home_main_costs!$M$6)</f>
        <v>45400</v>
      </c>
      <c r="T339" s="33">
        <f t="shared" si="20"/>
        <v>-16648</v>
      </c>
      <c r="U339" s="41" t="str">
        <f t="shared" si="4"/>
        <v>Prejuizo</v>
      </c>
    </row>
    <row r="340" ht="12.75" customHeight="1">
      <c r="A340" s="8">
        <v>2.3921376E7</v>
      </c>
      <c r="B340" s="30" t="s">
        <v>384</v>
      </c>
      <c r="C340" s="11">
        <v>141.0</v>
      </c>
      <c r="D340" s="11">
        <f t="shared" si="1"/>
        <v>112.8</v>
      </c>
      <c r="E340" s="24">
        <v>3.0</v>
      </c>
      <c r="F340" s="33">
        <f>Ocupacao_Calendario!B340*D340*31</f>
        <v>2902.344</v>
      </c>
      <c r="G340" s="33">
        <f>Ocupacao_Calendario!C340*D340*28</f>
        <v>2684.64</v>
      </c>
      <c r="H340" s="33">
        <f>Ocupacao_Calendario!D340*D340*31</f>
        <v>1748.4</v>
      </c>
      <c r="I340" s="33">
        <f>Ocupacao_Calendario!E340*D340*30</f>
        <v>1522.8</v>
      </c>
      <c r="J340" s="33">
        <f>Ocupacao_Calendario!F340*D340*31</f>
        <v>2762.472</v>
      </c>
      <c r="K340" s="33">
        <f>Ocupacao_Calendario!G340*D340*30</f>
        <v>2842.56</v>
      </c>
      <c r="L340" s="33">
        <f>Ocupacao_Calendario!H340*D340*31</f>
        <v>3356.928</v>
      </c>
      <c r="M340" s="33">
        <f>Ocupacao_Calendario!I340*D340*31</f>
        <v>3077.184</v>
      </c>
      <c r="N340" s="33">
        <f>Ocupacao_Calendario!J340*D340*30</f>
        <v>3350.16</v>
      </c>
      <c r="O340" s="33">
        <f>Ocupacao_Calendario!K340*D340*31</f>
        <v>2727.504</v>
      </c>
      <c r="P340" s="33">
        <f>Ocupacao_Calendario!L340*D340*31</f>
        <v>2972.28</v>
      </c>
      <c r="Q340" s="33">
        <f>Ocupacao_Calendario!M340*D340*31</f>
        <v>2377.824</v>
      </c>
      <c r="R340" s="33">
        <f t="shared" si="2"/>
        <v>32325.096</v>
      </c>
      <c r="S340" s="33">
        <f>IFS(E340=2,vacation_home_main_costs!$M$2,E340=3,vacation_home_main_costs!$M$3,E340=4,vacation_home_main_costs!$M$4,E340=5,vacation_home_main_costs!$M$5,E340=6,vacation_home_main_costs!$M$6)</f>
        <v>34800</v>
      </c>
      <c r="T340" s="33">
        <f t="shared" si="20"/>
        <v>-2474.904</v>
      </c>
      <c r="U340" s="41" t="str">
        <f t="shared" si="4"/>
        <v>Prejuizo</v>
      </c>
    </row>
    <row r="341" ht="12.75" customHeight="1">
      <c r="A341" s="8">
        <v>9729912.0</v>
      </c>
      <c r="B341" s="30" t="s">
        <v>385</v>
      </c>
      <c r="C341" s="11">
        <v>120.0</v>
      </c>
      <c r="D341" s="11">
        <f t="shared" si="1"/>
        <v>96</v>
      </c>
      <c r="E341" s="24">
        <v>4.0</v>
      </c>
      <c r="F341" s="33">
        <f>Ocupacao_Calendario!B341*D341*31</f>
        <v>2470.08</v>
      </c>
      <c r="G341" s="33">
        <f>Ocupacao_Calendario!C341*D341*28</f>
        <v>2365.44</v>
      </c>
      <c r="H341" s="33">
        <f>Ocupacao_Calendario!D341*D341*31</f>
        <v>2351.04</v>
      </c>
      <c r="I341" s="33">
        <f>Ocupacao_Calendario!E341*D341*30</f>
        <v>1785.6</v>
      </c>
      <c r="J341" s="33">
        <f>Ocupacao_Calendario!F341*D341*31</f>
        <v>2232</v>
      </c>
      <c r="K341" s="33">
        <f>Ocupacao_Calendario!G341*D341*30</f>
        <v>2563.2</v>
      </c>
      <c r="L341" s="33">
        <f>Ocupacao_Calendario!H341*D341*31</f>
        <v>2678.4</v>
      </c>
      <c r="M341" s="33">
        <f>Ocupacao_Calendario!I341*D341*31</f>
        <v>2380.8</v>
      </c>
      <c r="N341" s="33">
        <f>Ocupacao_Calendario!J341*D341*30</f>
        <v>2822.4</v>
      </c>
      <c r="O341" s="33">
        <f>Ocupacao_Calendario!K341*D341*31</f>
        <v>2202.24</v>
      </c>
      <c r="P341" s="33">
        <f>Ocupacao_Calendario!L341*D341*31</f>
        <v>2112.96</v>
      </c>
      <c r="Q341" s="33">
        <f>Ocupacao_Calendario!M341*D341*31</f>
        <v>2380.8</v>
      </c>
      <c r="R341" s="33">
        <f t="shared" si="2"/>
        <v>28344.96</v>
      </c>
      <c r="S341" s="33">
        <f>IFS(E341=2,vacation_home_main_costs!$M$2,E341=3,vacation_home_main_costs!$M$3,E341=4,vacation_home_main_costs!$M$4,E341=5,vacation_home_main_costs!$M$5,E341=6,vacation_home_main_costs!$M$6)</f>
        <v>40660</v>
      </c>
      <c r="T341" s="33">
        <f t="shared" si="20"/>
        <v>-12315.04</v>
      </c>
      <c r="U341" s="41" t="str">
        <f t="shared" si="4"/>
        <v>Prejuizo</v>
      </c>
    </row>
    <row r="342" ht="12.75" customHeight="1">
      <c r="A342" s="8">
        <v>2411447.0</v>
      </c>
      <c r="B342" s="30" t="s">
        <v>386</v>
      </c>
      <c r="C342" s="11">
        <v>128.0</v>
      </c>
      <c r="D342" s="11">
        <f t="shared" si="1"/>
        <v>102.4</v>
      </c>
      <c r="E342" s="24">
        <v>3.0</v>
      </c>
      <c r="F342" s="33">
        <f>Ocupacao_Calendario!B342*D342*31</f>
        <v>2729.984</v>
      </c>
      <c r="G342" s="33">
        <f>Ocupacao_Calendario!C342*D342*28</f>
        <v>2867.2</v>
      </c>
      <c r="H342" s="33">
        <f>Ocupacao_Calendario!D342*D342*31</f>
        <v>2698.24</v>
      </c>
      <c r="I342" s="33">
        <f>Ocupacao_Calendario!E342*D342*30</f>
        <v>2150.4</v>
      </c>
      <c r="J342" s="33">
        <f>Ocupacao_Calendario!F342*D342*31</f>
        <v>1872.896</v>
      </c>
      <c r="K342" s="33">
        <f>Ocupacao_Calendario!G342*D342*30</f>
        <v>2088.96</v>
      </c>
      <c r="L342" s="33">
        <f>Ocupacao_Calendario!H342*D342*31</f>
        <v>2856.96</v>
      </c>
      <c r="M342" s="33">
        <f>Ocupacao_Calendario!I342*D342*31</f>
        <v>2983.936</v>
      </c>
      <c r="N342" s="33">
        <f>Ocupacao_Calendario!J342*D342*30</f>
        <v>2457.6</v>
      </c>
      <c r="O342" s="33">
        <f>Ocupacao_Calendario!K342*D342*31</f>
        <v>3174.4</v>
      </c>
      <c r="P342" s="33">
        <f>Ocupacao_Calendario!L342*D342*31</f>
        <v>3142.656</v>
      </c>
      <c r="Q342" s="33">
        <f>Ocupacao_Calendario!M342*D342*31</f>
        <v>2983.936</v>
      </c>
      <c r="R342" s="33">
        <f t="shared" si="2"/>
        <v>32007.168</v>
      </c>
      <c r="S342" s="33">
        <f>IFS(E342=2,vacation_home_main_costs!$M$2,E342=3,vacation_home_main_costs!$M$3,E342=4,vacation_home_main_costs!$M$4,E342=5,vacation_home_main_costs!$M$5,E342=6,vacation_home_main_costs!$M$6)</f>
        <v>34800</v>
      </c>
      <c r="T342" s="33">
        <f t="shared" si="20"/>
        <v>-2792.832</v>
      </c>
      <c r="U342" s="41" t="str">
        <f t="shared" si="4"/>
        <v>Prejuizo</v>
      </c>
    </row>
    <row r="343" ht="12.75" customHeight="1">
      <c r="A343" s="8">
        <v>1.1187399E7</v>
      </c>
      <c r="B343" s="30" t="s">
        <v>387</v>
      </c>
      <c r="C343" s="11">
        <v>160.0</v>
      </c>
      <c r="D343" s="11">
        <f t="shared" si="1"/>
        <v>128</v>
      </c>
      <c r="E343" s="24">
        <v>3.0</v>
      </c>
      <c r="F343" s="33">
        <f>Ocupacao_Calendario!B343*D343*31</f>
        <v>3610.88</v>
      </c>
      <c r="G343" s="33">
        <f>Ocupacao_Calendario!C343*D343*28</f>
        <v>3584</v>
      </c>
      <c r="H343" s="33">
        <f>Ocupacao_Calendario!D343*D343*31</f>
        <v>2182.4</v>
      </c>
      <c r="I343" s="33">
        <f>Ocupacao_Calendario!E343*D343*30</f>
        <v>2841.6</v>
      </c>
      <c r="J343" s="33">
        <f>Ocupacao_Calendario!F343*D343*31</f>
        <v>1864.96</v>
      </c>
      <c r="K343" s="33">
        <f>Ocupacao_Calendario!G343*D343*30</f>
        <v>2611.2</v>
      </c>
      <c r="L343" s="33">
        <f>Ocupacao_Calendario!H343*D343*31</f>
        <v>3968</v>
      </c>
      <c r="M343" s="33">
        <f>Ocupacao_Calendario!I343*D343*31</f>
        <v>3214.08</v>
      </c>
      <c r="N343" s="33">
        <f>Ocupacao_Calendario!J343*D343*30</f>
        <v>3225.6</v>
      </c>
      <c r="O343" s="33">
        <f>Ocupacao_Calendario!K343*D343*31</f>
        <v>3610.88</v>
      </c>
      <c r="P343" s="33">
        <f>Ocupacao_Calendario!L343*D343*31</f>
        <v>3333.12</v>
      </c>
      <c r="Q343" s="33">
        <f>Ocupacao_Calendario!M343*D343*31</f>
        <v>2817.28</v>
      </c>
      <c r="R343" s="33">
        <f t="shared" si="2"/>
        <v>36864</v>
      </c>
      <c r="S343" s="33">
        <f>IFS(E343=2,vacation_home_main_costs!$M$2,E343=3,vacation_home_main_costs!$M$3,E343=4,vacation_home_main_costs!$M$4,E343=5,vacation_home_main_costs!$M$5,E343=6,vacation_home_main_costs!$M$6)</f>
        <v>34800</v>
      </c>
      <c r="T343" s="33">
        <f t="shared" si="20"/>
        <v>2064</v>
      </c>
      <c r="U343" s="41" t="str">
        <f t="shared" si="4"/>
        <v>Lucro</v>
      </c>
    </row>
    <row r="344" ht="12.75" customHeight="1">
      <c r="A344" s="8">
        <v>1.9239509E7</v>
      </c>
      <c r="B344" s="30" t="s">
        <v>388</v>
      </c>
      <c r="C344" s="11">
        <v>159.0</v>
      </c>
      <c r="D344" s="11">
        <f t="shared" si="1"/>
        <v>127.2</v>
      </c>
      <c r="E344" s="24">
        <v>4.0</v>
      </c>
      <c r="F344" s="33">
        <f>Ocupacao_Calendario!B344*D344*31</f>
        <v>3785.472</v>
      </c>
      <c r="G344" s="33">
        <f>Ocupacao_Calendario!C344*D344*28</f>
        <v>3027.36</v>
      </c>
      <c r="H344" s="33">
        <f>Ocupacao_Calendario!D344*D344*31</f>
        <v>1932.168</v>
      </c>
      <c r="I344" s="33">
        <f>Ocupacao_Calendario!E344*D344*30</f>
        <v>3243.6</v>
      </c>
      <c r="J344" s="33">
        <f>Ocupacao_Calendario!F344*D344*31</f>
        <v>2050.464</v>
      </c>
      <c r="K344" s="33">
        <f>Ocupacao_Calendario!G344*D344*30</f>
        <v>3434.4</v>
      </c>
      <c r="L344" s="33">
        <f>Ocupacao_Calendario!H344*D344*31</f>
        <v>3036.264</v>
      </c>
      <c r="M344" s="33">
        <f>Ocupacao_Calendario!I344*D344*31</f>
        <v>3115.128</v>
      </c>
      <c r="N344" s="33">
        <f>Ocupacao_Calendario!J344*D344*30</f>
        <v>3739.68</v>
      </c>
      <c r="O344" s="33">
        <f>Ocupacao_Calendario!K344*D344*31</f>
        <v>2957.4</v>
      </c>
      <c r="P344" s="33">
        <f>Ocupacao_Calendario!L344*D344*31</f>
        <v>3075.696</v>
      </c>
      <c r="Q344" s="33">
        <f>Ocupacao_Calendario!M344*D344*31</f>
        <v>2878.536</v>
      </c>
      <c r="R344" s="33">
        <f t="shared" si="2"/>
        <v>36276.168</v>
      </c>
      <c r="S344" s="33">
        <f>IFS(E344=2,vacation_home_main_costs!$M$2,E344=3,vacation_home_main_costs!$M$3,E344=4,vacation_home_main_costs!$M$4,E344=5,vacation_home_main_costs!$M$5,E344=6,vacation_home_main_costs!$M$6)</f>
        <v>40660</v>
      </c>
      <c r="T344" s="33">
        <f t="shared" si="20"/>
        <v>-4383.832</v>
      </c>
      <c r="U344" s="41" t="str">
        <f t="shared" si="4"/>
        <v>Prejuizo</v>
      </c>
    </row>
    <row r="345" ht="12.75" customHeight="1">
      <c r="A345" s="8">
        <v>2332809.0</v>
      </c>
      <c r="B345" s="30" t="s">
        <v>389</v>
      </c>
      <c r="C345" s="11">
        <v>51.0</v>
      </c>
      <c r="D345" s="11">
        <f t="shared" si="1"/>
        <v>40.8</v>
      </c>
      <c r="E345" s="24">
        <v>3.0</v>
      </c>
      <c r="F345" s="33">
        <f>Ocupacao_Calendario!B345*D345*31</f>
        <v>834.768</v>
      </c>
      <c r="G345" s="33">
        <f>Ocupacao_Calendario!C345*D345*28</f>
        <v>868.224</v>
      </c>
      <c r="H345" s="33">
        <f>Ocupacao_Calendario!D345*D345*31</f>
        <v>720.936</v>
      </c>
      <c r="I345" s="33">
        <f>Ocupacao_Calendario!E345*D345*30</f>
        <v>807.84</v>
      </c>
      <c r="J345" s="33">
        <f>Ocupacao_Calendario!F345*D345*31</f>
        <v>822.12</v>
      </c>
      <c r="K345" s="33">
        <f>Ocupacao_Calendario!G345*D345*30</f>
        <v>1040.4</v>
      </c>
      <c r="L345" s="33">
        <f>Ocupacao_Calendario!H345*D345*31</f>
        <v>1024.488</v>
      </c>
      <c r="M345" s="33">
        <f>Ocupacao_Calendario!I345*D345*31</f>
        <v>1188.912</v>
      </c>
      <c r="N345" s="33">
        <f>Ocupacao_Calendario!J345*D345*30</f>
        <v>1052.64</v>
      </c>
      <c r="O345" s="33">
        <f>Ocupacao_Calendario!K345*D345*31</f>
        <v>898.008</v>
      </c>
      <c r="P345" s="33">
        <f>Ocupacao_Calendario!L345*D345*31</f>
        <v>1163.616</v>
      </c>
      <c r="Q345" s="33">
        <f>Ocupacao_Calendario!M345*D345*31</f>
        <v>1201.56</v>
      </c>
      <c r="R345" s="33">
        <f t="shared" si="2"/>
        <v>11623.512</v>
      </c>
      <c r="S345" s="33">
        <f>IFS(E345=2,vacation_home_main_costs!$M$2,E345=3,vacation_home_main_costs!$M$3,E345=4,vacation_home_main_costs!$M$4,E345=5,vacation_home_main_costs!$M$5,E345=6,vacation_home_main_costs!$M$6)</f>
        <v>34800</v>
      </c>
      <c r="T345" s="33">
        <f t="shared" si="20"/>
        <v>-23176.488</v>
      </c>
      <c r="U345" s="41" t="str">
        <f t="shared" si="4"/>
        <v>Prejuizo</v>
      </c>
    </row>
    <row r="346" ht="12.75" customHeight="1">
      <c r="A346" s="8">
        <v>1.5002172E7</v>
      </c>
      <c r="B346" s="30" t="s">
        <v>390</v>
      </c>
      <c r="C346" s="11">
        <v>59.0</v>
      </c>
      <c r="D346" s="11">
        <f t="shared" si="1"/>
        <v>47.2</v>
      </c>
      <c r="E346" s="24">
        <v>3.0</v>
      </c>
      <c r="F346" s="33">
        <f>Ocupacao_Calendario!B346*D346*31</f>
        <v>1243.72</v>
      </c>
      <c r="G346" s="33">
        <f>Ocupacao_Calendario!C346*D346*28</f>
        <v>1215.872</v>
      </c>
      <c r="H346" s="33">
        <f>Ocupacao_Calendario!D346*D346*31</f>
        <v>1141.296</v>
      </c>
      <c r="I346" s="33">
        <f>Ocupacao_Calendario!E346*D346*30</f>
        <v>1146.96</v>
      </c>
      <c r="J346" s="33">
        <f>Ocupacao_Calendario!F346*D346*31</f>
        <v>790.128</v>
      </c>
      <c r="K346" s="33">
        <f>Ocupacao_Calendario!G346*D346*30</f>
        <v>1104.48</v>
      </c>
      <c r="L346" s="33">
        <f>Ocupacao_Calendario!H346*D346*31</f>
        <v>1229.088</v>
      </c>
      <c r="M346" s="33">
        <f>Ocupacao_Calendario!I346*D346*31</f>
        <v>1141.296</v>
      </c>
      <c r="N346" s="33">
        <f>Ocupacao_Calendario!J346*D346*30</f>
        <v>1274.4</v>
      </c>
      <c r="O346" s="33">
        <f>Ocupacao_Calendario!K346*D346*31</f>
        <v>1068.136</v>
      </c>
      <c r="P346" s="33">
        <f>Ocupacao_Calendario!L346*D346*31</f>
        <v>1097.4</v>
      </c>
      <c r="Q346" s="33">
        <f>Ocupacao_Calendario!M346*D346*31</f>
        <v>1082.768</v>
      </c>
      <c r="R346" s="33">
        <f t="shared" si="2"/>
        <v>13535.544</v>
      </c>
      <c r="S346" s="33">
        <f>IFS(E346=2,vacation_home_main_costs!$M$2,E346=3,vacation_home_main_costs!$M$3,E346=4,vacation_home_main_costs!$M$4,E346=5,vacation_home_main_costs!$M$5,E346=6,vacation_home_main_costs!$M$6)</f>
        <v>34800</v>
      </c>
      <c r="T346" s="33">
        <f t="shared" si="20"/>
        <v>-21264.456</v>
      </c>
      <c r="U346" s="41" t="str">
        <f t="shared" si="4"/>
        <v>Prejuizo</v>
      </c>
    </row>
    <row r="347" ht="12.75" customHeight="1">
      <c r="A347" s="8">
        <v>1.8132228E7</v>
      </c>
      <c r="B347" s="30" t="s">
        <v>391</v>
      </c>
      <c r="C347" s="11">
        <v>49.0</v>
      </c>
      <c r="D347" s="11">
        <f t="shared" si="1"/>
        <v>39.2</v>
      </c>
      <c r="E347" s="24">
        <v>3.0</v>
      </c>
      <c r="F347" s="33">
        <f>Ocupacao_Calendario!B347*D347*31</f>
        <v>887.096</v>
      </c>
      <c r="G347" s="33">
        <f>Ocupacao_Calendario!C347*D347*28</f>
        <v>1053.696</v>
      </c>
      <c r="H347" s="33">
        <f>Ocupacao_Calendario!D347*D347*31</f>
        <v>862.792</v>
      </c>
      <c r="I347" s="33">
        <f>Ocupacao_Calendario!E347*D347*30</f>
        <v>976.08</v>
      </c>
      <c r="J347" s="33">
        <f>Ocupacao_Calendario!F347*D347*31</f>
        <v>546.84</v>
      </c>
      <c r="K347" s="33">
        <f>Ocupacao_Calendario!G347*D347*30</f>
        <v>1023.12</v>
      </c>
      <c r="L347" s="33">
        <f>Ocupacao_Calendario!H347*D347*31</f>
        <v>1057.224</v>
      </c>
      <c r="M347" s="33">
        <f>Ocupacao_Calendario!I347*D347*31</f>
        <v>1069.376</v>
      </c>
      <c r="N347" s="33">
        <f>Ocupacao_Calendario!J347*D347*30</f>
        <v>1070.16</v>
      </c>
      <c r="O347" s="33">
        <f>Ocupacao_Calendario!K347*D347*31</f>
        <v>874.944</v>
      </c>
      <c r="P347" s="33">
        <f>Ocupacao_Calendario!L347*D347*31</f>
        <v>1190.896</v>
      </c>
      <c r="Q347" s="33">
        <f>Ocupacao_Calendario!M347*D347*31</f>
        <v>1057.224</v>
      </c>
      <c r="R347" s="33">
        <f t="shared" si="2"/>
        <v>11669.448</v>
      </c>
      <c r="S347" s="33">
        <f>IFS(E347=2,vacation_home_main_costs!$M$2,E347=3,vacation_home_main_costs!$M$3,E347=4,vacation_home_main_costs!$M$4,E347=5,vacation_home_main_costs!$M$5,E347=6,vacation_home_main_costs!$M$6)</f>
        <v>34800</v>
      </c>
      <c r="T347" s="33">
        <f t="shared" si="20"/>
        <v>-23130.552</v>
      </c>
      <c r="U347" s="41" t="str">
        <f t="shared" si="4"/>
        <v>Prejuizo</v>
      </c>
    </row>
    <row r="348" ht="12.75" customHeight="1">
      <c r="A348" s="8">
        <v>2887828.0</v>
      </c>
      <c r="B348" s="30" t="s">
        <v>392</v>
      </c>
      <c r="C348" s="11">
        <v>139.0</v>
      </c>
      <c r="D348" s="11">
        <f t="shared" si="1"/>
        <v>111.2</v>
      </c>
      <c r="E348" s="24">
        <v>3.0</v>
      </c>
      <c r="F348" s="33">
        <f>Ocupacao_Calendario!B348*D348*31</f>
        <v>2137.264</v>
      </c>
      <c r="G348" s="33">
        <f>Ocupacao_Calendario!C348*D348*28</f>
        <v>2833.376</v>
      </c>
      <c r="H348" s="33">
        <f>Ocupacao_Calendario!D348*D348*31</f>
        <v>2413.04</v>
      </c>
      <c r="I348" s="33">
        <f>Ocupacao_Calendario!E348*D348*30</f>
        <v>2435.28</v>
      </c>
      <c r="J348" s="33">
        <f>Ocupacao_Calendario!F348*D348*31</f>
        <v>2447.512</v>
      </c>
      <c r="K348" s="33">
        <f>Ocupacao_Calendario!G348*D348*30</f>
        <v>2735.52</v>
      </c>
      <c r="L348" s="33">
        <f>Ocupacao_Calendario!H348*D348*31</f>
        <v>2516.456</v>
      </c>
      <c r="M348" s="33">
        <f>Ocupacao_Calendario!I348*D348*31</f>
        <v>3309.312</v>
      </c>
      <c r="N348" s="33">
        <f>Ocupacao_Calendario!J348*D348*30</f>
        <v>2668.8</v>
      </c>
      <c r="O348" s="33">
        <f>Ocupacao_Calendario!K348*D348*31</f>
        <v>3343.784</v>
      </c>
      <c r="P348" s="33">
        <f>Ocupacao_Calendario!L348*D348*31</f>
        <v>3136.952</v>
      </c>
      <c r="Q348" s="33">
        <f>Ocupacao_Calendario!M348*D348*31</f>
        <v>3102.48</v>
      </c>
      <c r="R348" s="33">
        <f t="shared" si="2"/>
        <v>33079.776</v>
      </c>
      <c r="S348" s="33">
        <f>IFS(E348=2,vacation_home_main_costs!$M$2,E348=3,vacation_home_main_costs!$M$3,E348=4,vacation_home_main_costs!$M$4,E348=5,vacation_home_main_costs!$M$5,E348=6,vacation_home_main_costs!$M$6)</f>
        <v>34800</v>
      </c>
      <c r="T348" s="33">
        <f t="shared" si="20"/>
        <v>-1720.224</v>
      </c>
      <c r="U348" s="41" t="str">
        <f t="shared" si="4"/>
        <v>Prejuizo</v>
      </c>
    </row>
    <row r="349" ht="12.75" customHeight="1">
      <c r="A349" s="8">
        <v>1.8490436E7</v>
      </c>
      <c r="B349" s="30" t="s">
        <v>393</v>
      </c>
      <c r="C349" s="11">
        <v>160.0</v>
      </c>
      <c r="D349" s="11">
        <f t="shared" si="1"/>
        <v>128</v>
      </c>
      <c r="E349" s="24">
        <v>4.0</v>
      </c>
      <c r="F349" s="33">
        <f>Ocupacao_Calendario!B349*D349*31</f>
        <v>3928.32</v>
      </c>
      <c r="G349" s="33">
        <f>Ocupacao_Calendario!C349*D349*28</f>
        <v>2938.88</v>
      </c>
      <c r="H349" s="33">
        <f>Ocupacao_Calendario!D349*D349*31</f>
        <v>3095.04</v>
      </c>
      <c r="I349" s="33">
        <f>Ocupacao_Calendario!E349*D349*30</f>
        <v>2764.8</v>
      </c>
      <c r="J349" s="33">
        <f>Ocupacao_Calendario!F349*D349*31</f>
        <v>2499.84</v>
      </c>
      <c r="K349" s="33">
        <f>Ocupacao_Calendario!G349*D349*30</f>
        <v>3072</v>
      </c>
      <c r="L349" s="33">
        <f>Ocupacao_Calendario!H349*D349*31</f>
        <v>3293.44</v>
      </c>
      <c r="M349" s="33">
        <f>Ocupacao_Calendario!I349*D349*31</f>
        <v>3015.68</v>
      </c>
      <c r="N349" s="33">
        <f>Ocupacao_Calendario!J349*D349*30</f>
        <v>3264</v>
      </c>
      <c r="O349" s="33">
        <f>Ocupacao_Calendario!K349*D349*31</f>
        <v>3729.92</v>
      </c>
      <c r="P349" s="33">
        <f>Ocupacao_Calendario!L349*D349*31</f>
        <v>3690.24</v>
      </c>
      <c r="Q349" s="33">
        <f>Ocupacao_Calendario!M349*D349*31</f>
        <v>2896.64</v>
      </c>
      <c r="R349" s="33">
        <f t="shared" si="2"/>
        <v>38188.8</v>
      </c>
      <c r="S349" s="33">
        <f>IFS(E349=2,vacation_home_main_costs!$M$2,E349=3,vacation_home_main_costs!$M$3,E349=4,vacation_home_main_costs!$M$4,E349=5,vacation_home_main_costs!$M$5,E349=6,vacation_home_main_costs!$M$6)</f>
        <v>40660</v>
      </c>
      <c r="T349" s="33">
        <f t="shared" si="20"/>
        <v>-2471.2</v>
      </c>
      <c r="U349" s="41" t="str">
        <f t="shared" si="4"/>
        <v>Prejuizo</v>
      </c>
    </row>
    <row r="350" ht="12.75" customHeight="1">
      <c r="A350" s="8">
        <v>2687369.0</v>
      </c>
      <c r="B350" s="30" t="s">
        <v>394</v>
      </c>
      <c r="C350" s="11">
        <v>71.0</v>
      </c>
      <c r="D350" s="11">
        <f t="shared" si="1"/>
        <v>56.8</v>
      </c>
      <c r="E350" s="24">
        <v>3.0</v>
      </c>
      <c r="F350" s="33">
        <f>Ocupacao_Calendario!B350*D350*31</f>
        <v>1672.76</v>
      </c>
      <c r="G350" s="33">
        <f>Ocupacao_Calendario!C350*D350*28</f>
        <v>1304.128</v>
      </c>
      <c r="H350" s="33">
        <f>Ocupacao_Calendario!D350*D350*31</f>
        <v>792.36</v>
      </c>
      <c r="I350" s="33">
        <f>Ocupacao_Calendario!E350*D350*30</f>
        <v>1448.4</v>
      </c>
      <c r="J350" s="33">
        <f>Ocupacao_Calendario!F350*D350*31</f>
        <v>950.832</v>
      </c>
      <c r="K350" s="33">
        <f>Ocupacao_Calendario!G350*D350*30</f>
        <v>1363.2</v>
      </c>
      <c r="L350" s="33">
        <f>Ocupacao_Calendario!H350*D350*31</f>
        <v>1391.032</v>
      </c>
      <c r="M350" s="33">
        <f>Ocupacao_Calendario!I350*D350*31</f>
        <v>1690.368</v>
      </c>
      <c r="N350" s="33">
        <f>Ocupacao_Calendario!J350*D350*30</f>
        <v>1704</v>
      </c>
      <c r="O350" s="33">
        <f>Ocupacao_Calendario!K350*D350*31</f>
        <v>1531.896</v>
      </c>
      <c r="P350" s="33">
        <f>Ocupacao_Calendario!L350*D350*31</f>
        <v>1690.368</v>
      </c>
      <c r="Q350" s="33">
        <f>Ocupacao_Calendario!M350*D350*31</f>
        <v>1496.68</v>
      </c>
      <c r="R350" s="33">
        <f t="shared" si="2"/>
        <v>17036.024</v>
      </c>
      <c r="S350" s="33">
        <f>IFS(E350=2,vacation_home_main_costs!$M$2,E350=3,vacation_home_main_costs!$M$3,E350=4,vacation_home_main_costs!$M$4,E350=5,vacation_home_main_costs!$M$5,E350=6,vacation_home_main_costs!$M$6)</f>
        <v>34800</v>
      </c>
      <c r="T350" s="33">
        <f t="shared" si="20"/>
        <v>-17763.976</v>
      </c>
      <c r="U350" s="41" t="str">
        <f t="shared" si="4"/>
        <v>Prejuizo</v>
      </c>
    </row>
    <row r="351" ht="12.75" customHeight="1">
      <c r="A351" s="8">
        <v>2889356.0</v>
      </c>
      <c r="B351" s="30" t="s">
        <v>395</v>
      </c>
      <c r="C351" s="11">
        <v>295.0</v>
      </c>
      <c r="D351" s="11">
        <f t="shared" si="1"/>
        <v>236</v>
      </c>
      <c r="E351" s="24">
        <v>4.0</v>
      </c>
      <c r="F351" s="33">
        <f>Ocupacao_Calendario!B351*D351*31</f>
        <v>7169.68</v>
      </c>
      <c r="G351" s="33">
        <f>Ocupacao_Calendario!C351*D351*28</f>
        <v>5748.96</v>
      </c>
      <c r="H351" s="33">
        <f>Ocupacao_Calendario!D351*D351*31</f>
        <v>6218.6</v>
      </c>
      <c r="I351" s="33">
        <f>Ocupacao_Calendario!E351*D351*30</f>
        <v>4814.4</v>
      </c>
      <c r="J351" s="33">
        <f>Ocupacao_Calendario!F351*D351*31</f>
        <v>3365.36</v>
      </c>
      <c r="K351" s="33">
        <f>Ocupacao_Calendario!G351*D351*30</f>
        <v>6018</v>
      </c>
      <c r="L351" s="33">
        <f>Ocupacao_Calendario!H351*D351*31</f>
        <v>5194.36</v>
      </c>
      <c r="M351" s="33">
        <f>Ocupacao_Calendario!I351*D351*31</f>
        <v>5487</v>
      </c>
      <c r="N351" s="33">
        <f>Ocupacao_Calendario!J351*D351*30</f>
        <v>5664</v>
      </c>
      <c r="O351" s="33">
        <f>Ocupacao_Calendario!K351*D351*31</f>
        <v>6803.88</v>
      </c>
      <c r="P351" s="33">
        <f>Ocupacao_Calendario!L351*D351*31</f>
        <v>5560.16</v>
      </c>
      <c r="Q351" s="33">
        <f>Ocupacao_Calendario!M351*D351*31</f>
        <v>5560.16</v>
      </c>
      <c r="R351" s="33">
        <f t="shared" si="2"/>
        <v>67604.56</v>
      </c>
      <c r="S351" s="33">
        <f>IFS(E351=2,vacation_home_main_costs!$M$2,E351=3,vacation_home_main_costs!$M$3,E351=4,vacation_home_main_costs!$M$4,E351=5,vacation_home_main_costs!$M$5,E351=6,vacation_home_main_costs!$M$6)</f>
        <v>40660</v>
      </c>
      <c r="T351" s="33">
        <f t="shared" si="20"/>
        <v>26944.56</v>
      </c>
      <c r="U351" s="41" t="str">
        <f t="shared" si="4"/>
        <v>Lucro</v>
      </c>
    </row>
    <row r="352" ht="12.75" customHeight="1">
      <c r="A352" s="8">
        <v>6305833.0</v>
      </c>
      <c r="B352" s="30" t="s">
        <v>396</v>
      </c>
      <c r="C352" s="11">
        <v>112.0</v>
      </c>
      <c r="D352" s="11">
        <f t="shared" si="1"/>
        <v>89.6</v>
      </c>
      <c r="E352" s="24">
        <v>4.0</v>
      </c>
      <c r="F352" s="33">
        <f>Ocupacao_Calendario!B352*D352*31</f>
        <v>2305.408</v>
      </c>
      <c r="G352" s="33">
        <f>Ocupacao_Calendario!C352*D352*28</f>
        <v>2232.832</v>
      </c>
      <c r="H352" s="33">
        <f>Ocupacao_Calendario!D352*D352*31</f>
        <v>1527.68</v>
      </c>
      <c r="I352" s="33">
        <f>Ocupacao_Calendario!E352*D352*30</f>
        <v>1317.12</v>
      </c>
      <c r="J352" s="33">
        <f>Ocupacao_Calendario!F352*D352*31</f>
        <v>1944.32</v>
      </c>
      <c r="K352" s="33">
        <f>Ocupacao_Calendario!G352*D352*30</f>
        <v>1747.2</v>
      </c>
      <c r="L352" s="33">
        <f>Ocupacao_Calendario!H352*D352*31</f>
        <v>2583.168</v>
      </c>
      <c r="M352" s="33">
        <f>Ocupacao_Calendario!I352*D352*31</f>
        <v>2444.288</v>
      </c>
      <c r="N352" s="33">
        <f>Ocupacao_Calendario!J352*D352*30</f>
        <v>2688</v>
      </c>
      <c r="O352" s="33">
        <f>Ocupacao_Calendario!K352*D352*31</f>
        <v>2083.2</v>
      </c>
      <c r="P352" s="33">
        <f>Ocupacao_Calendario!L352*D352*31</f>
        <v>2666.496</v>
      </c>
      <c r="Q352" s="33">
        <f>Ocupacao_Calendario!M352*D352*31</f>
        <v>2277.632</v>
      </c>
      <c r="R352" s="33">
        <f t="shared" si="2"/>
        <v>25817.344</v>
      </c>
      <c r="S352" s="33">
        <f>IFS(E352=2,vacation_home_main_costs!$M$2,E352=3,vacation_home_main_costs!$M$3,E352=4,vacation_home_main_costs!$M$4,E352=5,vacation_home_main_costs!$M$5,E352=6,vacation_home_main_costs!$M$6)</f>
        <v>40660</v>
      </c>
      <c r="T352" s="33">
        <f t="shared" si="20"/>
        <v>-14842.656</v>
      </c>
      <c r="U352" s="41" t="str">
        <f t="shared" si="4"/>
        <v>Prejuizo</v>
      </c>
    </row>
    <row r="353" ht="12.75" customHeight="1">
      <c r="A353" s="8">
        <v>8809051.0</v>
      </c>
      <c r="B353" s="30" t="s">
        <v>397</v>
      </c>
      <c r="C353" s="11">
        <v>210.0</v>
      </c>
      <c r="D353" s="11">
        <f t="shared" si="1"/>
        <v>168</v>
      </c>
      <c r="E353" s="24">
        <v>3.0</v>
      </c>
      <c r="F353" s="33">
        <f>Ocupacao_Calendario!B353*D353*31</f>
        <v>3541.44</v>
      </c>
      <c r="G353" s="33">
        <f>Ocupacao_Calendario!C353*D353*28</f>
        <v>3151.68</v>
      </c>
      <c r="H353" s="33">
        <f>Ocupacao_Calendario!D353*D353*31</f>
        <v>2551.92</v>
      </c>
      <c r="I353" s="33">
        <f>Ocupacao_Calendario!E353*D353*30</f>
        <v>2520</v>
      </c>
      <c r="J353" s="33">
        <f>Ocupacao_Calendario!F353*D353*31</f>
        <v>4010.16</v>
      </c>
      <c r="K353" s="33">
        <f>Ocupacao_Calendario!G353*D353*30</f>
        <v>4435.2</v>
      </c>
      <c r="L353" s="33">
        <f>Ocupacao_Calendario!H353*D353*31</f>
        <v>4895.52</v>
      </c>
      <c r="M353" s="33">
        <f>Ocupacao_Calendario!I353*D353*31</f>
        <v>4010.16</v>
      </c>
      <c r="N353" s="33">
        <f>Ocupacao_Calendario!J353*D353*30</f>
        <v>4233.6</v>
      </c>
      <c r="O353" s="33">
        <f>Ocupacao_Calendario!K353*D353*31</f>
        <v>4739.28</v>
      </c>
      <c r="P353" s="33">
        <f>Ocupacao_Calendario!L353*D353*31</f>
        <v>4478.88</v>
      </c>
      <c r="Q353" s="33">
        <f>Ocupacao_Calendario!M353*D353*31</f>
        <v>4270.56</v>
      </c>
      <c r="R353" s="33">
        <f t="shared" si="2"/>
        <v>46838.4</v>
      </c>
      <c r="S353" s="33">
        <f>IFS(E353=2,vacation_home_main_costs!$M$2,E353=3,vacation_home_main_costs!$M$3,E353=4,vacation_home_main_costs!$M$4,E353=5,vacation_home_main_costs!$M$5,E353=6,vacation_home_main_costs!$M$6)</f>
        <v>34800</v>
      </c>
      <c r="T353" s="33">
        <f t="shared" si="20"/>
        <v>12038.4</v>
      </c>
      <c r="U353" s="41" t="str">
        <f t="shared" si="4"/>
        <v>Lucro</v>
      </c>
    </row>
    <row r="354" ht="12.75" customHeight="1">
      <c r="A354" s="8">
        <v>1.7731571E7</v>
      </c>
      <c r="B354" s="30" t="s">
        <v>398</v>
      </c>
      <c r="C354" s="11">
        <v>71.0</v>
      </c>
      <c r="D354" s="11">
        <f t="shared" si="1"/>
        <v>56.8</v>
      </c>
      <c r="E354" s="24">
        <v>3.0</v>
      </c>
      <c r="F354" s="33">
        <f>Ocupacao_Calendario!B354*D354*31</f>
        <v>1373.424</v>
      </c>
      <c r="G354" s="33">
        <f>Ocupacao_Calendario!C354*D354*28</f>
        <v>1510.88</v>
      </c>
      <c r="H354" s="33">
        <f>Ocupacao_Calendario!D354*D354*31</f>
        <v>1250.168</v>
      </c>
      <c r="I354" s="33">
        <f>Ocupacao_Calendario!E354*D354*30</f>
        <v>971.28</v>
      </c>
      <c r="J354" s="33">
        <f>Ocupacao_Calendario!F354*D354*31</f>
        <v>1214.952</v>
      </c>
      <c r="K354" s="33">
        <f>Ocupacao_Calendario!G354*D354*30</f>
        <v>1499.52</v>
      </c>
      <c r="L354" s="33">
        <f>Ocupacao_Calendario!H354*D354*31</f>
        <v>1707.976</v>
      </c>
      <c r="M354" s="33">
        <f>Ocupacao_Calendario!I354*D354*31</f>
        <v>1725.584</v>
      </c>
      <c r="N354" s="33">
        <f>Ocupacao_Calendario!J354*D354*30</f>
        <v>1516.56</v>
      </c>
      <c r="O354" s="33">
        <f>Ocupacao_Calendario!K354*D354*31</f>
        <v>1320.6</v>
      </c>
      <c r="P354" s="33">
        <f>Ocupacao_Calendario!L354*D354*31</f>
        <v>1479.072</v>
      </c>
      <c r="Q354" s="33">
        <f>Ocupacao_Calendario!M354*D354*31</f>
        <v>1637.544</v>
      </c>
      <c r="R354" s="33">
        <f t="shared" si="2"/>
        <v>17207.56</v>
      </c>
      <c r="S354" s="33">
        <f>IFS(E354=2,vacation_home_main_costs!$M$2,E354=3,vacation_home_main_costs!$M$3,E354=4,vacation_home_main_costs!$M$4,E354=5,vacation_home_main_costs!$M$5,E354=6,vacation_home_main_costs!$M$6)</f>
        <v>34800</v>
      </c>
      <c r="T354" s="33">
        <f t="shared" si="20"/>
        <v>-17592.44</v>
      </c>
      <c r="U354" s="41" t="str">
        <f t="shared" si="4"/>
        <v>Prejuizo</v>
      </c>
    </row>
    <row r="355" ht="12.75" customHeight="1">
      <c r="A355" s="8">
        <v>1.9437507E7</v>
      </c>
      <c r="B355" s="30" t="s">
        <v>399</v>
      </c>
      <c r="C355" s="11">
        <v>135.0</v>
      </c>
      <c r="D355" s="11">
        <f t="shared" si="1"/>
        <v>108</v>
      </c>
      <c r="E355" s="24">
        <v>3.0</v>
      </c>
      <c r="F355" s="33">
        <f>Ocupacao_Calendario!B355*D355*31</f>
        <v>3046.68</v>
      </c>
      <c r="G355" s="33">
        <f>Ocupacao_Calendario!C355*D355*28</f>
        <v>2358.72</v>
      </c>
      <c r="H355" s="33">
        <f>Ocupacao_Calendario!D355*D355*31</f>
        <v>1941.84</v>
      </c>
      <c r="I355" s="33">
        <f>Ocupacao_Calendario!E355*D355*30</f>
        <v>2268</v>
      </c>
      <c r="J355" s="33">
        <f>Ocupacao_Calendario!F355*D355*31</f>
        <v>2544.48</v>
      </c>
      <c r="K355" s="33">
        <f>Ocupacao_Calendario!G355*D355*30</f>
        <v>2592</v>
      </c>
      <c r="L355" s="33">
        <f>Ocupacao_Calendario!H355*D355*31</f>
        <v>2745.36</v>
      </c>
      <c r="M355" s="33">
        <f>Ocupacao_Calendario!I355*D355*31</f>
        <v>2343.6</v>
      </c>
      <c r="N355" s="33">
        <f>Ocupacao_Calendario!J355*D355*30</f>
        <v>2818.8</v>
      </c>
      <c r="O355" s="33">
        <f>Ocupacao_Calendario!K355*D355*31</f>
        <v>3113.64</v>
      </c>
      <c r="P355" s="33">
        <f>Ocupacao_Calendario!L355*D355*31</f>
        <v>3013.2</v>
      </c>
      <c r="Q355" s="33">
        <f>Ocupacao_Calendario!M355*D355*31</f>
        <v>2544.48</v>
      </c>
      <c r="R355" s="33">
        <f t="shared" si="2"/>
        <v>31330.8</v>
      </c>
      <c r="S355" s="33">
        <f>IFS(E355=2,vacation_home_main_costs!$M$2,E355=3,vacation_home_main_costs!$M$3,E355=4,vacation_home_main_costs!$M$4,E355=5,vacation_home_main_costs!$M$5,E355=6,vacation_home_main_costs!$M$6)</f>
        <v>34800</v>
      </c>
      <c r="T355" s="33">
        <f t="shared" si="20"/>
        <v>-3469.2</v>
      </c>
      <c r="U355" s="41" t="str">
        <f t="shared" si="4"/>
        <v>Prejuizo</v>
      </c>
    </row>
    <row r="356" ht="12.75" customHeight="1">
      <c r="A356" s="8">
        <v>2985306.0</v>
      </c>
      <c r="B356" s="30" t="s">
        <v>400</v>
      </c>
      <c r="C356" s="11">
        <v>140.0</v>
      </c>
      <c r="D356" s="11">
        <f t="shared" si="1"/>
        <v>112</v>
      </c>
      <c r="E356" s="24">
        <v>3.0</v>
      </c>
      <c r="F356" s="33">
        <f>Ocupacao_Calendario!B356*D356*31</f>
        <v>3298.4</v>
      </c>
      <c r="G356" s="33">
        <f>Ocupacao_Calendario!C356*D356*28</f>
        <v>2320.64</v>
      </c>
      <c r="H356" s="33">
        <f>Ocupacao_Calendario!D356*D356*31</f>
        <v>1527.68</v>
      </c>
      <c r="I356" s="33">
        <f>Ocupacao_Calendario!E356*D356*30</f>
        <v>1881.6</v>
      </c>
      <c r="J356" s="33">
        <f>Ocupacao_Calendario!F356*D356*31</f>
        <v>1423.52</v>
      </c>
      <c r="K356" s="33">
        <f>Ocupacao_Calendario!G356*D356*30</f>
        <v>2284.8</v>
      </c>
      <c r="L356" s="33">
        <f>Ocupacao_Calendario!H356*D356*31</f>
        <v>3228.96</v>
      </c>
      <c r="M356" s="33">
        <f>Ocupacao_Calendario!I356*D356*31</f>
        <v>3020.64</v>
      </c>
      <c r="N356" s="33">
        <f>Ocupacao_Calendario!J356*D356*30</f>
        <v>2856</v>
      </c>
      <c r="O356" s="33">
        <f>Ocupacao_Calendario!K356*D356*31</f>
        <v>2465.12</v>
      </c>
      <c r="P356" s="33">
        <f>Ocupacao_Calendario!L356*D356*31</f>
        <v>3055.36</v>
      </c>
      <c r="Q356" s="33">
        <f>Ocupacao_Calendario!M356*D356*31</f>
        <v>3090.08</v>
      </c>
      <c r="R356" s="33">
        <f t="shared" si="2"/>
        <v>30452.8</v>
      </c>
      <c r="S356" s="33">
        <f>IFS(E356=2,vacation_home_main_costs!$M$2,E356=3,vacation_home_main_costs!$M$3,E356=4,vacation_home_main_costs!$M$4,E356=5,vacation_home_main_costs!$M$5,E356=6,vacation_home_main_costs!$M$6)</f>
        <v>34800</v>
      </c>
      <c r="T356" s="33">
        <f t="shared" si="20"/>
        <v>-4347.2</v>
      </c>
      <c r="U356" s="41" t="str">
        <f t="shared" si="4"/>
        <v>Prejuizo</v>
      </c>
    </row>
    <row r="357" ht="12.75" customHeight="1">
      <c r="A357" s="8">
        <v>8014031.0</v>
      </c>
      <c r="B357" s="30" t="s">
        <v>401</v>
      </c>
      <c r="C357" s="11">
        <v>150.0</v>
      </c>
      <c r="D357" s="11">
        <f t="shared" si="1"/>
        <v>120</v>
      </c>
      <c r="E357" s="24">
        <v>3.0</v>
      </c>
      <c r="F357" s="33">
        <f>Ocupacao_Calendario!B357*D357*31</f>
        <v>2418</v>
      </c>
      <c r="G357" s="33">
        <f>Ocupacao_Calendario!C357*D357*28</f>
        <v>3225.6</v>
      </c>
      <c r="H357" s="33">
        <f>Ocupacao_Calendario!D357*D357*31</f>
        <v>2529.6</v>
      </c>
      <c r="I357" s="33">
        <f>Ocupacao_Calendario!E357*D357*30</f>
        <v>2268</v>
      </c>
      <c r="J357" s="33">
        <f>Ocupacao_Calendario!F357*D357*31</f>
        <v>3013.2</v>
      </c>
      <c r="K357" s="33">
        <f>Ocupacao_Calendario!G357*D357*30</f>
        <v>3456</v>
      </c>
      <c r="L357" s="33">
        <f>Ocupacao_Calendario!H357*D357*31</f>
        <v>3348</v>
      </c>
      <c r="M357" s="33">
        <f>Ocupacao_Calendario!I357*D357*31</f>
        <v>2790</v>
      </c>
      <c r="N357" s="33">
        <f>Ocupacao_Calendario!J357*D357*30</f>
        <v>3564</v>
      </c>
      <c r="O357" s="33">
        <f>Ocupacao_Calendario!K357*D357*31</f>
        <v>3496.8</v>
      </c>
      <c r="P357" s="33">
        <f>Ocupacao_Calendario!L357*D357*31</f>
        <v>3682.8</v>
      </c>
      <c r="Q357" s="33">
        <f>Ocupacao_Calendario!M357*D357*31</f>
        <v>2715.6</v>
      </c>
      <c r="R357" s="33">
        <f t="shared" si="2"/>
        <v>36507.6</v>
      </c>
      <c r="S357" s="33">
        <f>IFS(E357=2,vacation_home_main_costs!$M$2,E357=3,vacation_home_main_costs!$M$3,E357=4,vacation_home_main_costs!$M$4,E357=5,vacation_home_main_costs!$M$5,E357=6,vacation_home_main_costs!$M$6)</f>
        <v>34800</v>
      </c>
      <c r="T357" s="33">
        <f t="shared" si="20"/>
        <v>1707.6</v>
      </c>
      <c r="U357" s="41" t="str">
        <f t="shared" si="4"/>
        <v>Lucro</v>
      </c>
    </row>
    <row r="358" ht="12.75" customHeight="1">
      <c r="A358" s="8">
        <v>8274616.0</v>
      </c>
      <c r="B358" s="30" t="s">
        <v>402</v>
      </c>
      <c r="C358" s="11">
        <v>119.0</v>
      </c>
      <c r="D358" s="11">
        <f t="shared" si="1"/>
        <v>95.2</v>
      </c>
      <c r="E358" s="24">
        <v>4.0</v>
      </c>
      <c r="F358" s="33">
        <f>Ocupacao_Calendario!B358*D358*31</f>
        <v>1859.256</v>
      </c>
      <c r="G358" s="33">
        <f>Ocupacao_Calendario!C358*D358*28</f>
        <v>2212.448</v>
      </c>
      <c r="H358" s="33">
        <f>Ocupacao_Calendario!D358*D358*31</f>
        <v>1269.016</v>
      </c>
      <c r="I358" s="33">
        <f>Ocupacao_Calendario!E358*D358*30</f>
        <v>1627.92</v>
      </c>
      <c r="J358" s="33">
        <f>Ocupacao_Calendario!F358*D358*31</f>
        <v>1947.792</v>
      </c>
      <c r="K358" s="33">
        <f>Ocupacao_Calendario!G358*D358*30</f>
        <v>2284.8</v>
      </c>
      <c r="L358" s="33">
        <f>Ocupacao_Calendario!H358*D358*31</f>
        <v>2892.176</v>
      </c>
      <c r="M358" s="33">
        <f>Ocupacao_Calendario!I358*D358*31</f>
        <v>2951.2</v>
      </c>
      <c r="N358" s="33">
        <f>Ocupacao_Calendario!J358*D358*30</f>
        <v>2399.04</v>
      </c>
      <c r="O358" s="33">
        <f>Ocupacao_Calendario!K358*D358*31</f>
        <v>2744.616</v>
      </c>
      <c r="P358" s="33">
        <f>Ocupacao_Calendario!L358*D358*31</f>
        <v>2685.592</v>
      </c>
      <c r="Q358" s="33">
        <f>Ocupacao_Calendario!M358*D358*31</f>
        <v>2213.4</v>
      </c>
      <c r="R358" s="33">
        <f t="shared" si="2"/>
        <v>27087.256</v>
      </c>
      <c r="S358" s="33">
        <f>IFS(E358=2,vacation_home_main_costs!$M$2,E358=3,vacation_home_main_costs!$M$3,E358=4,vacation_home_main_costs!$M$4,E358=5,vacation_home_main_costs!$M$5,E358=6,vacation_home_main_costs!$M$6)</f>
        <v>40660</v>
      </c>
      <c r="T358" s="33">
        <f t="shared" si="20"/>
        <v>-13572.744</v>
      </c>
      <c r="U358" s="41" t="str">
        <f t="shared" si="4"/>
        <v>Prejuizo</v>
      </c>
    </row>
    <row r="359" ht="12.75" customHeight="1">
      <c r="A359" s="8">
        <v>3323744.0</v>
      </c>
      <c r="B359" s="30" t="s">
        <v>403</v>
      </c>
      <c r="C359" s="11">
        <v>110.0</v>
      </c>
      <c r="D359" s="11">
        <f t="shared" si="1"/>
        <v>88</v>
      </c>
      <c r="E359" s="24">
        <v>4.0</v>
      </c>
      <c r="F359" s="33">
        <f>Ocupacao_Calendario!B359*D359*31</f>
        <v>2509.76</v>
      </c>
      <c r="G359" s="33">
        <f>Ocupacao_Calendario!C359*D359*28</f>
        <v>2242.24</v>
      </c>
      <c r="H359" s="33">
        <f>Ocupacao_Calendario!D359*D359*31</f>
        <v>1254.88</v>
      </c>
      <c r="I359" s="33">
        <f>Ocupacao_Calendario!E359*D359*30</f>
        <v>2085.6</v>
      </c>
      <c r="J359" s="33">
        <f>Ocupacao_Calendario!F359*D359*31</f>
        <v>2291.52</v>
      </c>
      <c r="K359" s="33">
        <f>Ocupacao_Calendario!G359*D359*30</f>
        <v>2112</v>
      </c>
      <c r="L359" s="33">
        <f>Ocupacao_Calendario!H359*D359*31</f>
        <v>2291.52</v>
      </c>
      <c r="M359" s="33">
        <f>Ocupacao_Calendario!I359*D359*31</f>
        <v>1936.88</v>
      </c>
      <c r="N359" s="33">
        <f>Ocupacao_Calendario!J359*D359*30</f>
        <v>2244</v>
      </c>
      <c r="O359" s="33">
        <f>Ocupacao_Calendario!K359*D359*31</f>
        <v>1936.88</v>
      </c>
      <c r="P359" s="33">
        <f>Ocupacao_Calendario!L359*D359*31</f>
        <v>2509.76</v>
      </c>
      <c r="Q359" s="33">
        <f>Ocupacao_Calendario!M359*D359*31</f>
        <v>2618.88</v>
      </c>
      <c r="R359" s="33">
        <f t="shared" si="2"/>
        <v>26033.92</v>
      </c>
      <c r="S359" s="33">
        <f>IFS(E359=2,vacation_home_main_costs!$M$2,E359=3,vacation_home_main_costs!$M$3,E359=4,vacation_home_main_costs!$M$4,E359=5,vacation_home_main_costs!$M$5,E359=6,vacation_home_main_costs!$M$6)</f>
        <v>40660</v>
      </c>
      <c r="T359" s="33">
        <f t="shared" si="20"/>
        <v>-14626.08</v>
      </c>
      <c r="U359" s="41" t="str">
        <f t="shared" si="4"/>
        <v>Prejuizo</v>
      </c>
    </row>
    <row r="360" ht="12.75" customHeight="1">
      <c r="A360" s="8">
        <v>3414014.0</v>
      </c>
      <c r="B360" s="30" t="s">
        <v>404</v>
      </c>
      <c r="C360" s="11">
        <v>195.0</v>
      </c>
      <c r="D360" s="11">
        <f t="shared" si="1"/>
        <v>156</v>
      </c>
      <c r="E360" s="24">
        <v>4.0</v>
      </c>
      <c r="F360" s="33">
        <f>Ocupacao_Calendario!B360*D360*31</f>
        <v>4110.6</v>
      </c>
      <c r="G360" s="33">
        <f>Ocupacao_Calendario!C360*D360*28</f>
        <v>3363.36</v>
      </c>
      <c r="H360" s="33">
        <f>Ocupacao_Calendario!D360*D360*31</f>
        <v>3481.92</v>
      </c>
      <c r="I360" s="33">
        <f>Ocupacao_Calendario!E360*D360*30</f>
        <v>3650.4</v>
      </c>
      <c r="J360" s="33">
        <f>Ocupacao_Calendario!F360*D360*31</f>
        <v>3578.64</v>
      </c>
      <c r="K360" s="33">
        <f>Ocupacao_Calendario!G360*D360*30</f>
        <v>3042</v>
      </c>
      <c r="L360" s="33">
        <f>Ocupacao_Calendario!H360*D360*31</f>
        <v>4352.4</v>
      </c>
      <c r="M360" s="33">
        <f>Ocupacao_Calendario!I360*D360*31</f>
        <v>4594.2</v>
      </c>
      <c r="N360" s="33">
        <f>Ocupacao_Calendario!J360*D360*30</f>
        <v>3463.2</v>
      </c>
      <c r="O360" s="33">
        <f>Ocupacao_Calendario!K360*D360*31</f>
        <v>3820.44</v>
      </c>
      <c r="P360" s="33">
        <f>Ocupacao_Calendario!L360*D360*31</f>
        <v>4739.28</v>
      </c>
      <c r="Q360" s="33">
        <f>Ocupacao_Calendario!M360*D360*31</f>
        <v>4739.28</v>
      </c>
      <c r="R360" s="33">
        <f t="shared" si="2"/>
        <v>46935.72</v>
      </c>
      <c r="S360" s="33">
        <f>IFS(E360=2,vacation_home_main_costs!$M$2,E360=3,vacation_home_main_costs!$M$3,E360=4,vacation_home_main_costs!$M$4,E360=5,vacation_home_main_costs!$M$5,E360=6,vacation_home_main_costs!$M$6)</f>
        <v>40660</v>
      </c>
      <c r="T360" s="33">
        <f t="shared" si="20"/>
        <v>6275.72</v>
      </c>
      <c r="U360" s="41" t="str">
        <f t="shared" si="4"/>
        <v>Lucro</v>
      </c>
    </row>
    <row r="361" ht="12.75" customHeight="1">
      <c r="A361" s="8">
        <v>1.9769199E7</v>
      </c>
      <c r="B361" s="30" t="s">
        <v>405</v>
      </c>
      <c r="C361" s="11">
        <v>135.0</v>
      </c>
      <c r="D361" s="11">
        <f t="shared" si="1"/>
        <v>108</v>
      </c>
      <c r="E361" s="24">
        <v>4.0</v>
      </c>
      <c r="F361" s="33">
        <f>Ocupacao_Calendario!B361*D361*31</f>
        <v>3214.08</v>
      </c>
      <c r="G361" s="33">
        <f>Ocupacao_Calendario!C361*D361*28</f>
        <v>2872.8</v>
      </c>
      <c r="H361" s="33">
        <f>Ocupacao_Calendario!D361*D361*31</f>
        <v>1439.64</v>
      </c>
      <c r="I361" s="33">
        <f>Ocupacao_Calendario!E361*D361*30</f>
        <v>2559.6</v>
      </c>
      <c r="J361" s="33">
        <f>Ocupacao_Calendario!F361*D361*31</f>
        <v>2377.08</v>
      </c>
      <c r="K361" s="33">
        <f>Ocupacao_Calendario!G361*D361*30</f>
        <v>3110.4</v>
      </c>
      <c r="L361" s="33">
        <f>Ocupacao_Calendario!H361*D361*31</f>
        <v>3281.04</v>
      </c>
      <c r="M361" s="33">
        <f>Ocupacao_Calendario!I361*D361*31</f>
        <v>2678.4</v>
      </c>
      <c r="N361" s="33">
        <f>Ocupacao_Calendario!J361*D361*30</f>
        <v>3078</v>
      </c>
      <c r="O361" s="33">
        <f>Ocupacao_Calendario!K361*D361*31</f>
        <v>3113.64</v>
      </c>
      <c r="P361" s="33">
        <f>Ocupacao_Calendario!L361*D361*31</f>
        <v>2912.76</v>
      </c>
      <c r="Q361" s="33">
        <f>Ocupacao_Calendario!M361*D361*31</f>
        <v>2912.76</v>
      </c>
      <c r="R361" s="33">
        <f t="shared" si="2"/>
        <v>33550.2</v>
      </c>
      <c r="S361" s="33">
        <f>IFS(E361=2,vacation_home_main_costs!$M$2,E361=3,vacation_home_main_costs!$M$3,E361=4,vacation_home_main_costs!$M$4,E361=5,vacation_home_main_costs!$M$5,E361=6,vacation_home_main_costs!$M$6)</f>
        <v>40660</v>
      </c>
      <c r="T361" s="33">
        <f t="shared" si="20"/>
        <v>-7109.8</v>
      </c>
      <c r="U361" s="41" t="str">
        <f t="shared" si="4"/>
        <v>Prejuizo</v>
      </c>
    </row>
    <row r="362" ht="12.75" customHeight="1">
      <c r="A362" s="8">
        <v>1.0729095E7</v>
      </c>
      <c r="B362" s="30" t="s">
        <v>406</v>
      </c>
      <c r="C362" s="11">
        <v>150.0</v>
      </c>
      <c r="D362" s="11">
        <f t="shared" si="1"/>
        <v>120</v>
      </c>
      <c r="E362" s="24">
        <v>4.0</v>
      </c>
      <c r="F362" s="33">
        <f>Ocupacao_Calendario!B362*D362*31</f>
        <v>3571.2</v>
      </c>
      <c r="G362" s="33">
        <f>Ocupacao_Calendario!C362*D362*28</f>
        <v>2486.4</v>
      </c>
      <c r="H362" s="33">
        <f>Ocupacao_Calendario!D362*D362*31</f>
        <v>3087.6</v>
      </c>
      <c r="I362" s="33">
        <f>Ocupacao_Calendario!E362*D362*30</f>
        <v>3060</v>
      </c>
      <c r="J362" s="33">
        <f>Ocupacao_Calendario!F362*D362*31</f>
        <v>2641.2</v>
      </c>
      <c r="K362" s="33">
        <f>Ocupacao_Calendario!G362*D362*30</f>
        <v>3168</v>
      </c>
      <c r="L362" s="33">
        <f>Ocupacao_Calendario!H362*D362*31</f>
        <v>3087.6</v>
      </c>
      <c r="M362" s="33">
        <f>Ocupacao_Calendario!I362*D362*31</f>
        <v>2752.8</v>
      </c>
      <c r="N362" s="33">
        <f>Ocupacao_Calendario!J362*D362*30</f>
        <v>3384</v>
      </c>
      <c r="O362" s="33">
        <f>Ocupacao_Calendario!K362*D362*31</f>
        <v>3162</v>
      </c>
      <c r="P362" s="33">
        <f>Ocupacao_Calendario!L362*D362*31</f>
        <v>3682.8</v>
      </c>
      <c r="Q362" s="33">
        <f>Ocupacao_Calendario!M362*D362*31</f>
        <v>2976</v>
      </c>
      <c r="R362" s="33">
        <f t="shared" si="2"/>
        <v>37059.6</v>
      </c>
      <c r="S362" s="33">
        <f>IFS(E362=2,vacation_home_main_costs!$M$2,E362=3,vacation_home_main_costs!$M$3,E362=4,vacation_home_main_costs!$M$4,E362=5,vacation_home_main_costs!$M$5,E362=6,vacation_home_main_costs!$M$6)</f>
        <v>40660</v>
      </c>
      <c r="T362" s="33">
        <f t="shared" si="20"/>
        <v>-3600.4</v>
      </c>
      <c r="U362" s="41" t="str">
        <f t="shared" si="4"/>
        <v>Prejuizo</v>
      </c>
    </row>
    <row r="363" ht="12.75" customHeight="1">
      <c r="A363" s="8">
        <v>1.1658737E7</v>
      </c>
      <c r="B363" s="30" t="s">
        <v>407</v>
      </c>
      <c r="C363" s="11">
        <v>129.0</v>
      </c>
      <c r="D363" s="11">
        <f t="shared" si="1"/>
        <v>103.2</v>
      </c>
      <c r="E363" s="24">
        <v>3.0</v>
      </c>
      <c r="F363" s="33">
        <f>Ocupacao_Calendario!B363*D363*31</f>
        <v>2335.416</v>
      </c>
      <c r="G363" s="33">
        <f>Ocupacao_Calendario!C363*D363*28</f>
        <v>2369.472</v>
      </c>
      <c r="H363" s="33">
        <f>Ocupacao_Calendario!D363*D363*31</f>
        <v>1407.648</v>
      </c>
      <c r="I363" s="33">
        <f>Ocupacao_Calendario!E363*D363*30</f>
        <v>1702.8</v>
      </c>
      <c r="J363" s="33">
        <f>Ocupacao_Calendario!F363*D363*31</f>
        <v>1759.56</v>
      </c>
      <c r="K363" s="33">
        <f>Ocupacao_Calendario!G363*D363*30</f>
        <v>2941.2</v>
      </c>
      <c r="L363" s="33">
        <f>Ocupacao_Calendario!H363*D363*31</f>
        <v>2655.336</v>
      </c>
      <c r="M363" s="33">
        <f>Ocupacao_Calendario!I363*D363*31</f>
        <v>2847.288</v>
      </c>
      <c r="N363" s="33">
        <f>Ocupacao_Calendario!J363*D363*30</f>
        <v>2786.4</v>
      </c>
      <c r="O363" s="33">
        <f>Ocupacao_Calendario!K363*D363*31</f>
        <v>3007.248</v>
      </c>
      <c r="P363" s="33">
        <f>Ocupacao_Calendario!L363*D363*31</f>
        <v>3007.248</v>
      </c>
      <c r="Q363" s="33">
        <f>Ocupacao_Calendario!M363*D363*31</f>
        <v>3103.224</v>
      </c>
      <c r="R363" s="33">
        <f t="shared" si="2"/>
        <v>29922.84</v>
      </c>
      <c r="S363" s="33">
        <f>IFS(E363=2,vacation_home_main_costs!$M$2,E363=3,vacation_home_main_costs!$M$3,E363=4,vacation_home_main_costs!$M$4,E363=5,vacation_home_main_costs!$M$5,E363=6,vacation_home_main_costs!$M$6)</f>
        <v>34800</v>
      </c>
      <c r="T363" s="33">
        <f t="shared" si="20"/>
        <v>-4877.16</v>
      </c>
      <c r="U363" s="41" t="str">
        <f t="shared" si="4"/>
        <v>Prejuizo</v>
      </c>
    </row>
    <row r="364" ht="12.75" customHeight="1">
      <c r="A364" s="8">
        <v>1.4520119E7</v>
      </c>
      <c r="B364" s="30" t="s">
        <v>408</v>
      </c>
      <c r="C364" s="11">
        <v>150.0</v>
      </c>
      <c r="D364" s="11">
        <f t="shared" si="1"/>
        <v>120</v>
      </c>
      <c r="E364" s="24">
        <v>4.0</v>
      </c>
      <c r="F364" s="33">
        <f>Ocupacao_Calendario!B364*D364*31</f>
        <v>2492.4</v>
      </c>
      <c r="G364" s="33">
        <f>Ocupacao_Calendario!C364*D364*28</f>
        <v>2654.4</v>
      </c>
      <c r="H364" s="33">
        <f>Ocupacao_Calendario!D364*D364*31</f>
        <v>1599.6</v>
      </c>
      <c r="I364" s="33">
        <f>Ocupacao_Calendario!E364*D364*30</f>
        <v>2556</v>
      </c>
      <c r="J364" s="33">
        <f>Ocupacao_Calendario!F364*D364*31</f>
        <v>1934.4</v>
      </c>
      <c r="K364" s="33">
        <f>Ocupacao_Calendario!G364*D364*30</f>
        <v>2952</v>
      </c>
      <c r="L364" s="33">
        <f>Ocupacao_Calendario!H364*D364*31</f>
        <v>3459.6</v>
      </c>
      <c r="M364" s="33">
        <f>Ocupacao_Calendario!I364*D364*31</f>
        <v>3124.8</v>
      </c>
      <c r="N364" s="33">
        <f>Ocupacao_Calendario!J364*D364*30</f>
        <v>3528</v>
      </c>
      <c r="O364" s="33">
        <f>Ocupacao_Calendario!K364*D364*31</f>
        <v>3310.8</v>
      </c>
      <c r="P364" s="33">
        <f>Ocupacao_Calendario!L364*D364*31</f>
        <v>3050.4</v>
      </c>
      <c r="Q364" s="33">
        <f>Ocupacao_Calendario!M364*D364*31</f>
        <v>3385.2</v>
      </c>
      <c r="R364" s="33">
        <f t="shared" si="2"/>
        <v>34047.6</v>
      </c>
      <c r="S364" s="33">
        <f>IFS(E364=2,vacation_home_main_costs!$M$2,E364=3,vacation_home_main_costs!$M$3,E364=4,vacation_home_main_costs!$M$4,E364=5,vacation_home_main_costs!$M$5,E364=6,vacation_home_main_costs!$M$6)</f>
        <v>40660</v>
      </c>
      <c r="T364" s="33">
        <f t="shared" si="20"/>
        <v>-6612.4</v>
      </c>
      <c r="U364" s="41" t="str">
        <f t="shared" si="4"/>
        <v>Prejuizo</v>
      </c>
    </row>
    <row r="365" ht="12.75" customHeight="1">
      <c r="A365" s="8">
        <v>1.4628547E7</v>
      </c>
      <c r="B365" s="30" t="s">
        <v>409</v>
      </c>
      <c r="C365" s="11">
        <v>145.0</v>
      </c>
      <c r="D365" s="11">
        <f t="shared" si="1"/>
        <v>116</v>
      </c>
      <c r="E365" s="24">
        <v>4.0</v>
      </c>
      <c r="F365" s="33">
        <f>Ocupacao_Calendario!B365*D365*31</f>
        <v>2984.68</v>
      </c>
      <c r="G365" s="33">
        <f>Ocupacao_Calendario!C365*D365*28</f>
        <v>3150.56</v>
      </c>
      <c r="H365" s="33">
        <f>Ocupacao_Calendario!D365*D365*31</f>
        <v>3056.6</v>
      </c>
      <c r="I365" s="33">
        <f>Ocupacao_Calendario!E365*D365*30</f>
        <v>3132</v>
      </c>
      <c r="J365" s="33">
        <f>Ocupacao_Calendario!F365*D365*31</f>
        <v>2265.48</v>
      </c>
      <c r="K365" s="33">
        <f>Ocupacao_Calendario!G365*D365*30</f>
        <v>2714.4</v>
      </c>
      <c r="L365" s="33">
        <f>Ocupacao_Calendario!H365*D365*31</f>
        <v>3308.32</v>
      </c>
      <c r="M365" s="33">
        <f>Ocupacao_Calendario!I365*D365*31</f>
        <v>3308.32</v>
      </c>
      <c r="N365" s="33">
        <f>Ocupacao_Calendario!J365*D365*30</f>
        <v>2610</v>
      </c>
      <c r="O365" s="33">
        <f>Ocupacao_Calendario!K365*D365*31</f>
        <v>3272.36</v>
      </c>
      <c r="P365" s="33">
        <f>Ocupacao_Calendario!L365*D365*31</f>
        <v>2840.84</v>
      </c>
      <c r="Q365" s="33">
        <f>Ocupacao_Calendario!M365*D365*31</f>
        <v>3272.36</v>
      </c>
      <c r="R365" s="33">
        <f t="shared" si="2"/>
        <v>35915.92</v>
      </c>
      <c r="S365" s="33">
        <f>IFS(E365=2,vacation_home_main_costs!$M$2,E365=3,vacation_home_main_costs!$M$3,E365=4,vacation_home_main_costs!$M$4,E365=5,vacation_home_main_costs!$M$5,E365=6,vacation_home_main_costs!$M$6)</f>
        <v>40660</v>
      </c>
      <c r="T365" s="33">
        <f t="shared" si="20"/>
        <v>-4744.08</v>
      </c>
      <c r="U365" s="41" t="str">
        <f t="shared" si="4"/>
        <v>Prejuizo</v>
      </c>
    </row>
    <row r="366" ht="12.75" customHeight="1">
      <c r="A366" s="8">
        <v>1.5057034E7</v>
      </c>
      <c r="B366" s="30" t="s">
        <v>410</v>
      </c>
      <c r="C366" s="11">
        <v>107.0</v>
      </c>
      <c r="D366" s="11">
        <f t="shared" si="1"/>
        <v>85.6</v>
      </c>
      <c r="E366" s="24">
        <v>2.0</v>
      </c>
      <c r="F366" s="33">
        <f>Ocupacao_Calendario!B366*D366*31</f>
        <v>2467.848</v>
      </c>
      <c r="G366" s="33">
        <f>Ocupacao_Calendario!C366*D366*28</f>
        <v>1725.696</v>
      </c>
      <c r="H366" s="33">
        <f>Ocupacao_Calendario!D366*D366*31</f>
        <v>1273.728</v>
      </c>
      <c r="I366" s="33">
        <f>Ocupacao_Calendario!E366*D366*30</f>
        <v>1694.88</v>
      </c>
      <c r="J366" s="33">
        <f>Ocupacao_Calendario!F366*D366*31</f>
        <v>1990.2</v>
      </c>
      <c r="K366" s="33">
        <f>Ocupacao_Calendario!G366*D366*30</f>
        <v>2490.96</v>
      </c>
      <c r="L366" s="33">
        <f>Ocupacao_Calendario!H366*D366*31</f>
        <v>2255.56</v>
      </c>
      <c r="M366" s="33">
        <f>Ocupacao_Calendario!I366*D366*31</f>
        <v>2255.56</v>
      </c>
      <c r="N366" s="33">
        <f>Ocupacao_Calendario!J366*D366*30</f>
        <v>2285.52</v>
      </c>
      <c r="O366" s="33">
        <f>Ocupacao_Calendario!K366*D366*31</f>
        <v>1884.056</v>
      </c>
      <c r="P366" s="33">
        <f>Ocupacao_Calendario!L366*D366*31</f>
        <v>1963.664</v>
      </c>
      <c r="Q366" s="33">
        <f>Ocupacao_Calendario!M366*D366*31</f>
        <v>2600.528</v>
      </c>
      <c r="R366" s="33">
        <f t="shared" si="2"/>
        <v>24888.2</v>
      </c>
      <c r="S366" s="33">
        <f>IFS(E366=2,vacation_home_main_costs!$M$2,E366=3,vacation_home_main_costs!$M$3,E366=4,vacation_home_main_costs!$M$4,E366=5,vacation_home_main_costs!$M$5,E366=6,vacation_home_main_costs!$M$6)</f>
        <v>31100</v>
      </c>
      <c r="T366" s="33">
        <f t="shared" si="20"/>
        <v>-6211.8</v>
      </c>
      <c r="U366" s="41" t="str">
        <f t="shared" si="4"/>
        <v>Prejuizo</v>
      </c>
    </row>
    <row r="367" ht="12.75" customHeight="1">
      <c r="A367" s="8">
        <v>3888457.0</v>
      </c>
      <c r="B367" s="30" t="s">
        <v>411</v>
      </c>
      <c r="C367" s="11">
        <v>110.0</v>
      </c>
      <c r="D367" s="11">
        <f t="shared" si="1"/>
        <v>88</v>
      </c>
      <c r="E367" s="24">
        <v>4.0</v>
      </c>
      <c r="F367" s="33">
        <f>Ocupacao_Calendario!B367*D367*31</f>
        <v>2155.12</v>
      </c>
      <c r="G367" s="33">
        <f>Ocupacao_Calendario!C367*D367*28</f>
        <v>2414.72</v>
      </c>
      <c r="H367" s="33">
        <f>Ocupacao_Calendario!D367*D367*31</f>
        <v>2318.8</v>
      </c>
      <c r="I367" s="33">
        <f>Ocupacao_Calendario!E367*D367*30</f>
        <v>1742.4</v>
      </c>
      <c r="J367" s="33">
        <f>Ocupacao_Calendario!F367*D367*31</f>
        <v>1200.32</v>
      </c>
      <c r="K367" s="33">
        <f>Ocupacao_Calendario!G367*D367*30</f>
        <v>2032.8</v>
      </c>
      <c r="L367" s="33">
        <f>Ocupacao_Calendario!H367*D367*31</f>
        <v>2182.4</v>
      </c>
      <c r="M367" s="33">
        <f>Ocupacao_Calendario!I367*D367*31</f>
        <v>2564.32</v>
      </c>
      <c r="N367" s="33">
        <f>Ocupacao_Calendario!J367*D367*30</f>
        <v>2059.2</v>
      </c>
      <c r="O367" s="33">
        <f>Ocupacao_Calendario!K367*D367*31</f>
        <v>2482.48</v>
      </c>
      <c r="P367" s="33">
        <f>Ocupacao_Calendario!L367*D367*31</f>
        <v>2673.44</v>
      </c>
      <c r="Q367" s="33">
        <f>Ocupacao_Calendario!M367*D367*31</f>
        <v>2291.52</v>
      </c>
      <c r="R367" s="33">
        <f t="shared" si="2"/>
        <v>26117.52</v>
      </c>
      <c r="S367" s="33">
        <f>IFS(E367=2,vacation_home_main_costs!$M$2,E367=3,vacation_home_main_costs!$M$3,E367=4,vacation_home_main_costs!$M$4,E367=5,vacation_home_main_costs!$M$5,E367=6,vacation_home_main_costs!$M$6)</f>
        <v>40660</v>
      </c>
      <c r="T367" s="33">
        <f t="shared" si="20"/>
        <v>-14542.48</v>
      </c>
      <c r="U367" s="41" t="str">
        <f t="shared" si="4"/>
        <v>Prejuizo</v>
      </c>
    </row>
    <row r="368" ht="12.75" customHeight="1">
      <c r="A368" s="8">
        <v>1.3866723E7</v>
      </c>
      <c r="B368" s="30" t="s">
        <v>412</v>
      </c>
      <c r="C368" s="11">
        <v>90.0</v>
      </c>
      <c r="D368" s="11">
        <f t="shared" si="1"/>
        <v>72</v>
      </c>
      <c r="E368" s="24">
        <v>3.0</v>
      </c>
      <c r="F368" s="33">
        <f>Ocupacao_Calendario!B368*D368*31</f>
        <v>1495.44</v>
      </c>
      <c r="G368" s="33">
        <f>Ocupacao_Calendario!C368*D368*28</f>
        <v>1673.28</v>
      </c>
      <c r="H368" s="33">
        <f>Ocupacao_Calendario!D368*D368*31</f>
        <v>1383.84</v>
      </c>
      <c r="I368" s="33">
        <f>Ocupacao_Calendario!E368*D368*30</f>
        <v>1663.2</v>
      </c>
      <c r="J368" s="33">
        <f>Ocupacao_Calendario!F368*D368*31</f>
        <v>1205.28</v>
      </c>
      <c r="K368" s="33">
        <f>Ocupacao_Calendario!G368*D368*30</f>
        <v>1468.8</v>
      </c>
      <c r="L368" s="33">
        <f>Ocupacao_Calendario!H368*D368*31</f>
        <v>1696.32</v>
      </c>
      <c r="M368" s="33">
        <f>Ocupacao_Calendario!I368*D368*31</f>
        <v>1830.24</v>
      </c>
      <c r="N368" s="33">
        <f>Ocupacao_Calendario!J368*D368*30</f>
        <v>1598.4</v>
      </c>
      <c r="O368" s="33">
        <f>Ocupacao_Calendario!K368*D368*31</f>
        <v>2031.12</v>
      </c>
      <c r="P368" s="33">
        <f>Ocupacao_Calendario!L368*D368*31</f>
        <v>1874.88</v>
      </c>
      <c r="Q368" s="33">
        <f>Ocupacao_Calendario!M368*D368*31</f>
        <v>1718.64</v>
      </c>
      <c r="R368" s="33">
        <f t="shared" si="2"/>
        <v>19639.44</v>
      </c>
      <c r="S368" s="33">
        <f>IFS(E368=2,vacation_home_main_costs!$M$2,E368=3,vacation_home_main_costs!$M$3,E368=4,vacation_home_main_costs!$M$4,E368=5,vacation_home_main_costs!$M$5,E368=6,vacation_home_main_costs!$M$6)</f>
        <v>34800</v>
      </c>
      <c r="T368" s="33">
        <f t="shared" si="20"/>
        <v>-15160.56</v>
      </c>
      <c r="U368" s="41" t="str">
        <f t="shared" si="4"/>
        <v>Prejuizo</v>
      </c>
    </row>
    <row r="369" ht="12.75" customHeight="1">
      <c r="A369" s="8">
        <v>1.4072047E7</v>
      </c>
      <c r="B369" s="30" t="s">
        <v>413</v>
      </c>
      <c r="C369" s="11">
        <v>92.0</v>
      </c>
      <c r="D369" s="11">
        <f t="shared" si="1"/>
        <v>73.6</v>
      </c>
      <c r="E369" s="24">
        <v>3.0</v>
      </c>
      <c r="F369" s="33">
        <f>Ocupacao_Calendario!B369*D369*31</f>
        <v>1893.728</v>
      </c>
      <c r="G369" s="33">
        <f>Ocupacao_Calendario!C369*D369*28</f>
        <v>1380.736</v>
      </c>
      <c r="H369" s="33">
        <f>Ocupacao_Calendario!D369*D369*31</f>
        <v>1779.648</v>
      </c>
      <c r="I369" s="33">
        <f>Ocupacao_Calendario!E369*D369*30</f>
        <v>1059.84</v>
      </c>
      <c r="J369" s="33">
        <f>Ocupacao_Calendario!F369*D369*31</f>
        <v>1848.096</v>
      </c>
      <c r="K369" s="33">
        <f>Ocupacao_Calendario!G369*D369*30</f>
        <v>2163.84</v>
      </c>
      <c r="L369" s="33">
        <f>Ocupacao_Calendario!H369*D369*31</f>
        <v>2099.072</v>
      </c>
      <c r="M369" s="33">
        <f>Ocupacao_Calendario!I369*D369*31</f>
        <v>1802.464</v>
      </c>
      <c r="N369" s="33">
        <f>Ocupacao_Calendario!J369*D369*30</f>
        <v>1678.08</v>
      </c>
      <c r="O369" s="33">
        <f>Ocupacao_Calendario!K369*D369*31</f>
        <v>1870.912</v>
      </c>
      <c r="P369" s="33">
        <f>Ocupacao_Calendario!L369*D369*31</f>
        <v>2235.968</v>
      </c>
      <c r="Q369" s="33">
        <f>Ocupacao_Calendario!M369*D369*31</f>
        <v>2167.52</v>
      </c>
      <c r="R369" s="33">
        <f t="shared" si="2"/>
        <v>21979.904</v>
      </c>
      <c r="S369" s="33">
        <f>IFS(E369=2,vacation_home_main_costs!$M$2,E369=3,vacation_home_main_costs!$M$3,E369=4,vacation_home_main_costs!$M$4,E369=5,vacation_home_main_costs!$M$5,E369=6,vacation_home_main_costs!$M$6)</f>
        <v>34800</v>
      </c>
      <c r="T369" s="33">
        <f t="shared" si="20"/>
        <v>-12820.096</v>
      </c>
      <c r="U369" s="41" t="str">
        <f t="shared" si="4"/>
        <v>Prejuizo</v>
      </c>
    </row>
    <row r="370" ht="12.75" customHeight="1">
      <c r="A370" s="8">
        <v>1.4121078E7</v>
      </c>
      <c r="B370" s="30" t="s">
        <v>414</v>
      </c>
      <c r="C370" s="11">
        <v>90.0</v>
      </c>
      <c r="D370" s="11">
        <f t="shared" si="1"/>
        <v>72</v>
      </c>
      <c r="E370" s="24">
        <v>2.0</v>
      </c>
      <c r="F370" s="33">
        <f>Ocupacao_Calendario!B370*D370*31</f>
        <v>2120.4</v>
      </c>
      <c r="G370" s="33">
        <f>Ocupacao_Calendario!C370*D370*28</f>
        <v>1834.56</v>
      </c>
      <c r="H370" s="33">
        <f>Ocupacao_Calendario!D370*D370*31</f>
        <v>1897.2</v>
      </c>
      <c r="I370" s="33">
        <f>Ocupacao_Calendario!E370*D370*30</f>
        <v>1533.6</v>
      </c>
      <c r="J370" s="33">
        <f>Ocupacao_Calendario!F370*D370*31</f>
        <v>1227.6</v>
      </c>
      <c r="K370" s="33">
        <f>Ocupacao_Calendario!G370*D370*30</f>
        <v>1447.2</v>
      </c>
      <c r="L370" s="33">
        <f>Ocupacao_Calendario!H370*D370*31</f>
        <v>1696.32</v>
      </c>
      <c r="M370" s="33">
        <f>Ocupacao_Calendario!I370*D370*31</f>
        <v>2142.72</v>
      </c>
      <c r="N370" s="33">
        <f>Ocupacao_Calendario!J370*D370*30</f>
        <v>2030.4</v>
      </c>
      <c r="O370" s="33">
        <f>Ocupacao_Calendario!K370*D370*31</f>
        <v>1874.88</v>
      </c>
      <c r="P370" s="33">
        <f>Ocupacao_Calendario!L370*D370*31</f>
        <v>2209.68</v>
      </c>
      <c r="Q370" s="33">
        <f>Ocupacao_Calendario!M370*D370*31</f>
        <v>1607.04</v>
      </c>
      <c r="R370" s="33">
        <f t="shared" si="2"/>
        <v>21621.6</v>
      </c>
      <c r="S370" s="33">
        <f>IFS(E370=2,vacation_home_main_costs!$M$2,E370=3,vacation_home_main_costs!$M$3,E370=4,vacation_home_main_costs!$M$4,E370=5,vacation_home_main_costs!$M$5,E370=6,vacation_home_main_costs!$M$6)</f>
        <v>31100</v>
      </c>
      <c r="T370" s="33">
        <f t="shared" si="20"/>
        <v>-9478.4</v>
      </c>
      <c r="U370" s="41" t="str">
        <f t="shared" si="4"/>
        <v>Prejuizo</v>
      </c>
    </row>
    <row r="371" ht="12.75" customHeight="1">
      <c r="A371" s="8">
        <v>4029356.0</v>
      </c>
      <c r="B371" s="30" t="s">
        <v>415</v>
      </c>
      <c r="C371" s="11">
        <v>134.0</v>
      </c>
      <c r="D371" s="11">
        <f t="shared" si="1"/>
        <v>107.2</v>
      </c>
      <c r="E371" s="24">
        <v>4.0</v>
      </c>
      <c r="F371" s="33">
        <f>Ocupacao_Calendario!B371*D371*31</f>
        <v>2492.4</v>
      </c>
      <c r="G371" s="33">
        <f>Ocupacao_Calendario!C371*D371*28</f>
        <v>2161.152</v>
      </c>
      <c r="H371" s="33">
        <f>Ocupacao_Calendario!D371*D371*31</f>
        <v>2558.864</v>
      </c>
      <c r="I371" s="33">
        <f>Ocupacao_Calendario!E371*D371*30</f>
        <v>1961.76</v>
      </c>
      <c r="J371" s="33">
        <f>Ocupacao_Calendario!F371*D371*31</f>
        <v>2259.776</v>
      </c>
      <c r="K371" s="33">
        <f>Ocupacao_Calendario!G371*D371*30</f>
        <v>2797.92</v>
      </c>
      <c r="L371" s="33">
        <f>Ocupacao_Calendario!H371*D371*31</f>
        <v>2525.632</v>
      </c>
      <c r="M371" s="33">
        <f>Ocupacao_Calendario!I371*D371*31</f>
        <v>2625.328</v>
      </c>
      <c r="N371" s="33">
        <f>Ocupacao_Calendario!J371*D371*30</f>
        <v>2862.24</v>
      </c>
      <c r="O371" s="33">
        <f>Ocupacao_Calendario!K371*D371*31</f>
        <v>2957.648</v>
      </c>
      <c r="P371" s="33">
        <f>Ocupacao_Calendario!L371*D371*31</f>
        <v>2691.792</v>
      </c>
      <c r="Q371" s="33">
        <f>Ocupacao_Calendario!M371*D371*31</f>
        <v>2625.328</v>
      </c>
      <c r="R371" s="33">
        <f t="shared" si="2"/>
        <v>30519.84</v>
      </c>
      <c r="S371" s="33">
        <f>IFS(E371=2,vacation_home_main_costs!$M$2,E371=3,vacation_home_main_costs!$M$3,E371=4,vacation_home_main_costs!$M$4,E371=5,vacation_home_main_costs!$M$5,E371=6,vacation_home_main_costs!$M$6)</f>
        <v>40660</v>
      </c>
      <c r="T371" s="33">
        <f t="shared" si="20"/>
        <v>-10140.16</v>
      </c>
      <c r="U371" s="41" t="str">
        <f t="shared" si="4"/>
        <v>Prejuizo</v>
      </c>
    </row>
    <row r="372" ht="12.75" customHeight="1">
      <c r="A372" s="8">
        <v>1.3651273E7</v>
      </c>
      <c r="B372" s="30" t="s">
        <v>416</v>
      </c>
      <c r="C372" s="11">
        <v>133.0</v>
      </c>
      <c r="D372" s="11">
        <f t="shared" si="1"/>
        <v>106.4</v>
      </c>
      <c r="E372" s="24">
        <v>3.0</v>
      </c>
      <c r="F372" s="33">
        <f>Ocupacao_Calendario!B372*D372*31</f>
        <v>2539.768</v>
      </c>
      <c r="G372" s="33">
        <f>Ocupacao_Calendario!C372*D372*28</f>
        <v>2472.736</v>
      </c>
      <c r="H372" s="33">
        <f>Ocupacao_Calendario!D372*D372*31</f>
        <v>2605.736</v>
      </c>
      <c r="I372" s="33">
        <f>Ocupacao_Calendario!E372*D372*30</f>
        <v>2777.04</v>
      </c>
      <c r="J372" s="33">
        <f>Ocupacao_Calendario!F372*D372*31</f>
        <v>1781.136</v>
      </c>
      <c r="K372" s="33">
        <f>Ocupacao_Calendario!G372*D372*30</f>
        <v>2713.2</v>
      </c>
      <c r="L372" s="33">
        <f>Ocupacao_Calendario!H372*D372*31</f>
        <v>3001.544</v>
      </c>
      <c r="M372" s="33">
        <f>Ocupacao_Calendario!I372*D372*31</f>
        <v>3100.496</v>
      </c>
      <c r="N372" s="33">
        <f>Ocupacao_Calendario!J372*D372*30</f>
        <v>2649.36</v>
      </c>
      <c r="O372" s="33">
        <f>Ocupacao_Calendario!K372*D372*31</f>
        <v>2374.848</v>
      </c>
      <c r="P372" s="33">
        <f>Ocupacao_Calendario!L372*D372*31</f>
        <v>3133.48</v>
      </c>
      <c r="Q372" s="33">
        <f>Ocupacao_Calendario!M372*D372*31</f>
        <v>2803.64</v>
      </c>
      <c r="R372" s="33">
        <f t="shared" si="2"/>
        <v>31952.984</v>
      </c>
      <c r="S372" s="33">
        <f>IFS(E372=2,vacation_home_main_costs!$M$2,E372=3,vacation_home_main_costs!$M$3,E372=4,vacation_home_main_costs!$M$4,E372=5,vacation_home_main_costs!$M$5,E372=6,vacation_home_main_costs!$M$6)</f>
        <v>34800</v>
      </c>
      <c r="T372" s="33">
        <f t="shared" si="20"/>
        <v>-2847.016</v>
      </c>
      <c r="U372" s="41" t="str">
        <f t="shared" si="4"/>
        <v>Prejuizo</v>
      </c>
    </row>
    <row r="373" ht="12.75" customHeight="1">
      <c r="A373" s="8">
        <v>1.3651792E7</v>
      </c>
      <c r="B373" s="30" t="s">
        <v>417</v>
      </c>
      <c r="C373" s="11">
        <v>133.0</v>
      </c>
      <c r="D373" s="11">
        <f t="shared" si="1"/>
        <v>106.4</v>
      </c>
      <c r="E373" s="24">
        <v>4.0</v>
      </c>
      <c r="F373" s="33">
        <f>Ocupacao_Calendario!B373*D373*31</f>
        <v>2572.752</v>
      </c>
      <c r="G373" s="33">
        <f>Ocupacao_Calendario!C373*D373*28</f>
        <v>2353.568</v>
      </c>
      <c r="H373" s="33">
        <f>Ocupacao_Calendario!D373*D373*31</f>
        <v>2242.912</v>
      </c>
      <c r="I373" s="33">
        <f>Ocupacao_Calendario!E373*D373*30</f>
        <v>2425.92</v>
      </c>
      <c r="J373" s="33">
        <f>Ocupacao_Calendario!F373*D373*31</f>
        <v>2506.784</v>
      </c>
      <c r="K373" s="33">
        <f>Ocupacao_Calendario!G373*D373*30</f>
        <v>2362.08</v>
      </c>
      <c r="L373" s="33">
        <f>Ocupacao_Calendario!H373*D373*31</f>
        <v>3232.432</v>
      </c>
      <c r="M373" s="33">
        <f>Ocupacao_Calendario!I373*D373*31</f>
        <v>3166.464</v>
      </c>
      <c r="N373" s="33">
        <f>Ocupacao_Calendario!J373*D373*30</f>
        <v>2777.04</v>
      </c>
      <c r="O373" s="33">
        <f>Ocupacao_Calendario!K373*D373*31</f>
        <v>2605.736</v>
      </c>
      <c r="P373" s="33">
        <f>Ocupacao_Calendario!L373*D373*31</f>
        <v>2440.816</v>
      </c>
      <c r="Q373" s="33">
        <f>Ocupacao_Calendario!M373*D373*31</f>
        <v>3199.448</v>
      </c>
      <c r="R373" s="33">
        <f t="shared" si="2"/>
        <v>31885.952</v>
      </c>
      <c r="S373" s="33">
        <f>IFS(E373=2,vacation_home_main_costs!$M$2,E373=3,vacation_home_main_costs!$M$3,E373=4,vacation_home_main_costs!$M$4,E373=5,vacation_home_main_costs!$M$5,E373=6,vacation_home_main_costs!$M$6)</f>
        <v>40660</v>
      </c>
      <c r="T373" s="33">
        <f t="shared" si="20"/>
        <v>-8774.048</v>
      </c>
      <c r="U373" s="41" t="str">
        <f t="shared" si="4"/>
        <v>Prejuizo</v>
      </c>
    </row>
    <row r="374" ht="12.75" customHeight="1">
      <c r="A374" s="8">
        <v>1.3655042E7</v>
      </c>
      <c r="B374" s="30" t="s">
        <v>418</v>
      </c>
      <c r="C374" s="11">
        <v>122.0</v>
      </c>
      <c r="D374" s="11">
        <f t="shared" si="1"/>
        <v>97.6</v>
      </c>
      <c r="E374" s="24">
        <v>3.0</v>
      </c>
      <c r="F374" s="33">
        <f>Ocupacao_Calendario!B374*D374*31</f>
        <v>2904.576</v>
      </c>
      <c r="G374" s="33">
        <f>Ocupacao_Calendario!C374*D374*28</f>
        <v>2322.88</v>
      </c>
      <c r="H374" s="33">
        <f>Ocupacao_Calendario!D374*D374*31</f>
        <v>1391.776</v>
      </c>
      <c r="I374" s="33">
        <f>Ocupacao_Calendario!E374*D374*30</f>
        <v>2108.16</v>
      </c>
      <c r="J374" s="33">
        <f>Ocupacao_Calendario!F374*D374*31</f>
        <v>1996.896</v>
      </c>
      <c r="K374" s="33">
        <f>Ocupacao_Calendario!G374*D374*30</f>
        <v>2488.8</v>
      </c>
      <c r="L374" s="33">
        <f>Ocupacao_Calendario!H374*D374*31</f>
        <v>2844.064</v>
      </c>
      <c r="M374" s="33">
        <f>Ocupacao_Calendario!I374*D374*31</f>
        <v>2874.32</v>
      </c>
      <c r="N374" s="33">
        <f>Ocupacao_Calendario!J374*D374*30</f>
        <v>2488.8</v>
      </c>
      <c r="O374" s="33">
        <f>Ocupacao_Calendario!K374*D374*31</f>
        <v>2934.832</v>
      </c>
      <c r="P374" s="33">
        <f>Ocupacao_Calendario!L374*D374*31</f>
        <v>2602.016</v>
      </c>
      <c r="Q374" s="33">
        <f>Ocupacao_Calendario!M374*D374*31</f>
        <v>2692.784</v>
      </c>
      <c r="R374" s="33">
        <f t="shared" si="2"/>
        <v>29649.904</v>
      </c>
      <c r="S374" s="33">
        <f>IFS(E374=2,vacation_home_main_costs!$M$2,E374=3,vacation_home_main_costs!$M$3,E374=4,vacation_home_main_costs!$M$4,E374=5,vacation_home_main_costs!$M$5,E374=6,vacation_home_main_costs!$M$6)</f>
        <v>34800</v>
      </c>
      <c r="T374" s="33">
        <f t="shared" si="20"/>
        <v>-5150.096</v>
      </c>
      <c r="U374" s="41" t="str">
        <f t="shared" si="4"/>
        <v>Prejuizo</v>
      </c>
    </row>
    <row r="375" ht="12.75" customHeight="1">
      <c r="A375" s="8">
        <v>1.4022539E7</v>
      </c>
      <c r="B375" s="30" t="s">
        <v>419</v>
      </c>
      <c r="C375" s="11">
        <v>172.0</v>
      </c>
      <c r="D375" s="11">
        <f t="shared" si="1"/>
        <v>137.6</v>
      </c>
      <c r="E375" s="24">
        <v>4.0</v>
      </c>
      <c r="F375" s="33">
        <f>Ocupacao_Calendario!B375*D375*31</f>
        <v>4052.32</v>
      </c>
      <c r="G375" s="33">
        <f>Ocupacao_Calendario!C375*D375*28</f>
        <v>3660.16</v>
      </c>
      <c r="H375" s="33">
        <f>Ocupacao_Calendario!D375*D375*31</f>
        <v>1791.552</v>
      </c>
      <c r="I375" s="33">
        <f>Ocupacao_Calendario!E375*D375*30</f>
        <v>2930.88</v>
      </c>
      <c r="J375" s="33">
        <f>Ocupacao_Calendario!F375*D375*31</f>
        <v>2815.296</v>
      </c>
      <c r="K375" s="33">
        <f>Ocupacao_Calendario!G375*D375*30</f>
        <v>2807.04</v>
      </c>
      <c r="L375" s="33">
        <f>Ocupacao_Calendario!H375*D375*31</f>
        <v>3540.448</v>
      </c>
      <c r="M375" s="33">
        <f>Ocupacao_Calendario!I375*D375*31</f>
        <v>3924.352</v>
      </c>
      <c r="N375" s="33">
        <f>Ocupacao_Calendario!J375*D375*30</f>
        <v>3137.28</v>
      </c>
      <c r="O375" s="33">
        <f>Ocupacao_Calendario!K375*D375*31</f>
        <v>3369.824</v>
      </c>
      <c r="P375" s="33">
        <f>Ocupacao_Calendario!L375*D375*31</f>
        <v>3071.232</v>
      </c>
      <c r="Q375" s="33">
        <f>Ocupacao_Calendario!M375*D375*31</f>
        <v>3625.76</v>
      </c>
      <c r="R375" s="33">
        <f t="shared" si="2"/>
        <v>38726.144</v>
      </c>
      <c r="S375" s="33">
        <f>IFS(E375=2,vacation_home_main_costs!$M$2,E375=3,vacation_home_main_costs!$M$3,E375=4,vacation_home_main_costs!$M$4,E375=5,vacation_home_main_costs!$M$5,E375=6,vacation_home_main_costs!$M$6)</f>
        <v>40660</v>
      </c>
      <c r="T375" s="33">
        <f t="shared" si="20"/>
        <v>-1933.856</v>
      </c>
      <c r="U375" s="41" t="str">
        <f t="shared" si="4"/>
        <v>Prejuizo</v>
      </c>
    </row>
    <row r="376" ht="12.75" customHeight="1">
      <c r="A376" s="8">
        <v>1.4023841E7</v>
      </c>
      <c r="B376" s="30" t="s">
        <v>420</v>
      </c>
      <c r="C376" s="11">
        <v>161.0</v>
      </c>
      <c r="D376" s="11">
        <f t="shared" si="1"/>
        <v>128.8</v>
      </c>
      <c r="E376" s="24">
        <v>5.0</v>
      </c>
      <c r="F376" s="33">
        <f>Ocupacao_Calendario!B376*D376*31</f>
        <v>2755.032</v>
      </c>
      <c r="G376" s="33">
        <f>Ocupacao_Calendario!C376*D376*28</f>
        <v>2596.608</v>
      </c>
      <c r="H376" s="33">
        <f>Ocupacao_Calendario!D376*D376*31</f>
        <v>2994.6</v>
      </c>
      <c r="I376" s="33">
        <f>Ocupacao_Calendario!E376*D376*30</f>
        <v>2047.92</v>
      </c>
      <c r="J376" s="33">
        <f>Ocupacao_Calendario!F376*D376*31</f>
        <v>3314.024</v>
      </c>
      <c r="K376" s="33">
        <f>Ocupacao_Calendario!G376*D376*30</f>
        <v>3554.88</v>
      </c>
      <c r="L376" s="33">
        <f>Ocupacao_Calendario!H376*D376*31</f>
        <v>2874.816</v>
      </c>
      <c r="M376" s="33">
        <f>Ocupacao_Calendario!I376*D376*31</f>
        <v>3833.088</v>
      </c>
      <c r="N376" s="33">
        <f>Ocupacao_Calendario!J376*D376*30</f>
        <v>3786.72</v>
      </c>
      <c r="O376" s="33">
        <f>Ocupacao_Calendario!K376*D376*31</f>
        <v>3353.952</v>
      </c>
      <c r="P376" s="33">
        <f>Ocupacao_Calendario!L376*D376*31</f>
        <v>3513.664</v>
      </c>
      <c r="Q376" s="33">
        <f>Ocupacao_Calendario!M376*D376*31</f>
        <v>3833.088</v>
      </c>
      <c r="R376" s="33">
        <f t="shared" si="2"/>
        <v>38458.392</v>
      </c>
      <c r="S376" s="33">
        <f>IFS(E376=2,vacation_home_main_costs!$M$2,E376=3,vacation_home_main_costs!$M$3,E376=4,vacation_home_main_costs!$M$4,E376=5,vacation_home_main_costs!$M$5,E376=6,vacation_home_main_costs!$M$6)</f>
        <v>45400</v>
      </c>
      <c r="T376" s="33">
        <f t="shared" si="20"/>
        <v>-6941.608</v>
      </c>
      <c r="U376" s="41" t="str">
        <f t="shared" si="4"/>
        <v>Prejuizo</v>
      </c>
    </row>
    <row r="377" ht="12.75" customHeight="1">
      <c r="A377" s="8">
        <v>1.4065462E7</v>
      </c>
      <c r="B377" s="30" t="s">
        <v>421</v>
      </c>
      <c r="C377" s="11">
        <v>152.0</v>
      </c>
      <c r="D377" s="11">
        <f t="shared" si="1"/>
        <v>121.6</v>
      </c>
      <c r="E377" s="24">
        <v>5.0</v>
      </c>
      <c r="F377" s="33">
        <f>Ocupacao_Calendario!B377*D377*31</f>
        <v>2563.328</v>
      </c>
      <c r="G377" s="33">
        <f>Ocupacao_Calendario!C377*D377*28</f>
        <v>3132.416</v>
      </c>
      <c r="H377" s="33">
        <f>Ocupacao_Calendario!D377*D377*31</f>
        <v>2073.28</v>
      </c>
      <c r="I377" s="33">
        <f>Ocupacao_Calendario!E377*D377*30</f>
        <v>2298.24</v>
      </c>
      <c r="J377" s="33">
        <f>Ocupacao_Calendario!F377*D377*31</f>
        <v>1696.32</v>
      </c>
      <c r="K377" s="33">
        <f>Ocupacao_Calendario!G377*D377*30</f>
        <v>2881.92</v>
      </c>
      <c r="L377" s="33">
        <f>Ocupacao_Calendario!H377*D377*31</f>
        <v>3430.336</v>
      </c>
      <c r="M377" s="33">
        <f>Ocupacao_Calendario!I377*D377*31</f>
        <v>3166.464</v>
      </c>
      <c r="N377" s="33">
        <f>Ocupacao_Calendario!J377*D377*30</f>
        <v>3429.12</v>
      </c>
      <c r="O377" s="33">
        <f>Ocupacao_Calendario!K377*D377*31</f>
        <v>2676.416</v>
      </c>
      <c r="P377" s="33">
        <f>Ocupacao_Calendario!L377*D377*31</f>
        <v>3204.16</v>
      </c>
      <c r="Q377" s="33">
        <f>Ocupacao_Calendario!M377*D377*31</f>
        <v>2864.896</v>
      </c>
      <c r="R377" s="33">
        <f t="shared" si="2"/>
        <v>33416.896</v>
      </c>
      <c r="S377" s="33">
        <f>IFS(E377=2,vacation_home_main_costs!$M$2,E377=3,vacation_home_main_costs!$M$3,E377=4,vacation_home_main_costs!$M$4,E377=5,vacation_home_main_costs!$M$5,E377=6,vacation_home_main_costs!$M$6)</f>
        <v>45400</v>
      </c>
      <c r="T377" s="33">
        <f t="shared" si="20"/>
        <v>-11983.104</v>
      </c>
      <c r="U377" s="41" t="str">
        <f t="shared" si="4"/>
        <v>Prejuizo</v>
      </c>
    </row>
    <row r="378" ht="12.75" customHeight="1">
      <c r="A378" s="8">
        <v>1.8039471E7</v>
      </c>
      <c r="B378" s="30" t="s">
        <v>422</v>
      </c>
      <c r="C378" s="11">
        <v>272.0</v>
      </c>
      <c r="D378" s="11">
        <f t="shared" si="1"/>
        <v>217.6</v>
      </c>
      <c r="E378" s="24">
        <v>5.0</v>
      </c>
      <c r="F378" s="33">
        <f>Ocupacao_Calendario!B378*D378*31</f>
        <v>4249.728</v>
      </c>
      <c r="G378" s="33">
        <f>Ocupacao_Calendario!C378*D378*28</f>
        <v>5727.232</v>
      </c>
      <c r="H378" s="33">
        <f>Ocupacao_Calendario!D378*D378*31</f>
        <v>2833.152</v>
      </c>
      <c r="I378" s="33">
        <f>Ocupacao_Calendario!E378*D378*30</f>
        <v>3459.84</v>
      </c>
      <c r="J378" s="33">
        <f>Ocupacao_Calendario!F378*D378*31</f>
        <v>5598.848</v>
      </c>
      <c r="K378" s="33">
        <f>Ocupacao_Calendario!G378*D378*30</f>
        <v>5614.08</v>
      </c>
      <c r="L378" s="33">
        <f>Ocupacao_Calendario!H378*D378*31</f>
        <v>5733.76</v>
      </c>
      <c r="M378" s="33">
        <f>Ocupacao_Calendario!I378*D378*31</f>
        <v>4654.464</v>
      </c>
      <c r="N378" s="33">
        <f>Ocupacao_Calendario!J378*D378*30</f>
        <v>5809.92</v>
      </c>
      <c r="O378" s="33">
        <f>Ocupacao_Calendario!K378*D378*31</f>
        <v>6071.04</v>
      </c>
      <c r="P378" s="33">
        <f>Ocupacao_Calendario!L378*D378*31</f>
        <v>6610.688</v>
      </c>
      <c r="Q378" s="33">
        <f>Ocupacao_Calendario!M378*D378*31</f>
        <v>6678.144</v>
      </c>
      <c r="R378" s="33">
        <f t="shared" si="2"/>
        <v>63040.896</v>
      </c>
      <c r="S378" s="33">
        <f>IFS(E378=2,vacation_home_main_costs!$M$2,E378=3,vacation_home_main_costs!$M$3,E378=4,vacation_home_main_costs!$M$4,E378=5,vacation_home_main_costs!$M$5,E378=6,vacation_home_main_costs!$M$6)</f>
        <v>45400</v>
      </c>
      <c r="T378" s="33">
        <f t="shared" si="20"/>
        <v>17640.896</v>
      </c>
      <c r="U378" s="41" t="str">
        <f t="shared" si="4"/>
        <v>Lucro</v>
      </c>
    </row>
    <row r="379" ht="12.75" customHeight="1">
      <c r="A379" s="8">
        <v>1.9778899E7</v>
      </c>
      <c r="B379" s="30" t="s">
        <v>423</v>
      </c>
      <c r="C379" s="11">
        <v>272.0</v>
      </c>
      <c r="D379" s="11">
        <f t="shared" si="1"/>
        <v>217.6</v>
      </c>
      <c r="E379" s="24">
        <v>5.0</v>
      </c>
      <c r="F379" s="33">
        <f>Ocupacao_Calendario!B379*D379*31</f>
        <v>4182.272</v>
      </c>
      <c r="G379" s="33">
        <f>Ocupacao_Calendario!C379*D379*28</f>
        <v>4447.744</v>
      </c>
      <c r="H379" s="33">
        <f>Ocupacao_Calendario!D379*D379*31</f>
        <v>5059.2</v>
      </c>
      <c r="I379" s="33">
        <f>Ocupacao_Calendario!E379*D379*30</f>
        <v>5287.68</v>
      </c>
      <c r="J379" s="33">
        <f>Ocupacao_Calendario!F379*D379*31</f>
        <v>5126.656</v>
      </c>
      <c r="K379" s="33">
        <f>Ocupacao_Calendario!G379*D379*30</f>
        <v>5222.4</v>
      </c>
      <c r="L379" s="33">
        <f>Ocupacao_Calendario!H379*D379*31</f>
        <v>5329.024</v>
      </c>
      <c r="M379" s="33">
        <f>Ocupacao_Calendario!I379*D379*31</f>
        <v>5463.936</v>
      </c>
      <c r="N379" s="33">
        <f>Ocupacao_Calendario!J379*D379*30</f>
        <v>6266.88</v>
      </c>
      <c r="O379" s="33">
        <f>Ocupacao_Calendario!K379*D379*31</f>
        <v>5059.2</v>
      </c>
      <c r="P379" s="33">
        <f>Ocupacao_Calendario!L379*D379*31</f>
        <v>6475.776</v>
      </c>
      <c r="Q379" s="33">
        <f>Ocupacao_Calendario!M379*D379*31</f>
        <v>4587.008</v>
      </c>
      <c r="R379" s="33">
        <f t="shared" si="2"/>
        <v>62507.776</v>
      </c>
      <c r="S379" s="33">
        <f>IFS(E379=2,vacation_home_main_costs!$M$2,E379=3,vacation_home_main_costs!$M$3,E379=4,vacation_home_main_costs!$M$4,E379=5,vacation_home_main_costs!$M$5,E379=6,vacation_home_main_costs!$M$6)</f>
        <v>45400</v>
      </c>
      <c r="T379" s="33">
        <f t="shared" si="20"/>
        <v>17107.776</v>
      </c>
      <c r="U379" s="41" t="str">
        <f t="shared" si="4"/>
        <v>Lucro</v>
      </c>
    </row>
    <row r="380" ht="12.75" customHeight="1">
      <c r="A380" s="8">
        <v>2.6807059E7</v>
      </c>
      <c r="B380" s="30" t="s">
        <v>424</v>
      </c>
      <c r="C380" s="11">
        <v>399.0</v>
      </c>
      <c r="D380" s="11">
        <f t="shared" si="1"/>
        <v>319.2</v>
      </c>
      <c r="E380" s="24">
        <v>7.0</v>
      </c>
      <c r="F380" s="33">
        <f>Ocupacao_Calendario!B380*D380*31</f>
        <v>9202.536</v>
      </c>
      <c r="G380" s="33">
        <f>Ocupacao_Calendario!C380*D380*28</f>
        <v>8848.224</v>
      </c>
      <c r="H380" s="33">
        <f>Ocupacao_Calendario!D380*D380*31</f>
        <v>4650.744</v>
      </c>
      <c r="I380" s="33">
        <f>Ocupacao_Calendario!E380*D380*30</f>
        <v>4883.76</v>
      </c>
      <c r="J380" s="33">
        <f>Ocupacao_Calendario!F380*D380*31</f>
        <v>4452.84</v>
      </c>
      <c r="K380" s="33">
        <f>Ocupacao_Calendario!G380*D380*30</f>
        <v>9480.24</v>
      </c>
      <c r="L380" s="33">
        <f>Ocupacao_Calendario!H380*D380*31</f>
        <v>9202.536</v>
      </c>
      <c r="M380" s="33">
        <f>Ocupacao_Calendario!I380*D380*31</f>
        <v>7322.448</v>
      </c>
      <c r="N380" s="33">
        <f>Ocupacao_Calendario!J380*D380*30</f>
        <v>8426.88</v>
      </c>
      <c r="O380" s="33">
        <f>Ocupacao_Calendario!K380*D380*31</f>
        <v>9202.536</v>
      </c>
      <c r="P380" s="33">
        <f>Ocupacao_Calendario!L380*D380*31</f>
        <v>7223.496</v>
      </c>
      <c r="Q380" s="33">
        <f>Ocupacao_Calendario!M380*D380*31</f>
        <v>7421.4</v>
      </c>
      <c r="R380" s="33">
        <f t="shared" si="2"/>
        <v>90317.64</v>
      </c>
      <c r="S380" s="37" t="str">
        <f>IFS(E380=2,vacation_home_main_costs!$M$2,E380=3,vacation_home_main_costs!$M$3,E380=4,vacation_home_main_costs!$M$4,E380=5,vacation_home_main_costs!$M$5,E380=6,vacation_home_main_costs!$M$6)</f>
        <v>#N/A</v>
      </c>
      <c r="T380" s="38" t="s">
        <v>55</v>
      </c>
      <c r="U380" s="41" t="str">
        <f t="shared" si="4"/>
        <v>Lucro</v>
      </c>
    </row>
    <row r="381" ht="12.75" customHeight="1">
      <c r="A381" s="8">
        <v>1.2436741E7</v>
      </c>
      <c r="B381" s="30" t="s">
        <v>425</v>
      </c>
      <c r="C381" s="11">
        <v>104.0</v>
      </c>
      <c r="D381" s="11">
        <f t="shared" si="1"/>
        <v>83.2</v>
      </c>
      <c r="E381" s="24">
        <v>4.0</v>
      </c>
      <c r="F381" s="33">
        <f>Ocupacao_Calendario!B381*D381*31</f>
        <v>2372.864</v>
      </c>
      <c r="G381" s="33">
        <f>Ocupacao_Calendario!C381*D381*28</f>
        <v>1700.608</v>
      </c>
      <c r="H381" s="33">
        <f>Ocupacao_Calendario!D381*D381*31</f>
        <v>1366.976</v>
      </c>
      <c r="I381" s="33">
        <f>Ocupacao_Calendario!E381*D381*30</f>
        <v>1148.16</v>
      </c>
      <c r="J381" s="33">
        <f>Ocupacao_Calendario!F381*D381*31</f>
        <v>1109.056</v>
      </c>
      <c r="K381" s="33">
        <f>Ocupacao_Calendario!G381*D381*30</f>
        <v>2121.6</v>
      </c>
      <c r="L381" s="33">
        <f>Ocupacao_Calendario!H381*D381*31</f>
        <v>2501.824</v>
      </c>
      <c r="M381" s="33">
        <f>Ocupacao_Calendario!I381*D381*31</f>
        <v>1960.192</v>
      </c>
      <c r="N381" s="33">
        <f>Ocupacao_Calendario!J381*D381*30</f>
        <v>2446.08</v>
      </c>
      <c r="O381" s="33">
        <f>Ocupacao_Calendario!K381*D381*31</f>
        <v>2295.488</v>
      </c>
      <c r="P381" s="33">
        <f>Ocupacao_Calendario!L381*D381*31</f>
        <v>2295.488</v>
      </c>
      <c r="Q381" s="33">
        <f>Ocupacao_Calendario!M381*D381*31</f>
        <v>2347.072</v>
      </c>
      <c r="R381" s="33">
        <f t="shared" si="2"/>
        <v>23665.408</v>
      </c>
      <c r="S381" s="33">
        <f>IFS(E381=2,vacation_home_main_costs!$M$2,E381=3,vacation_home_main_costs!$M$3,E381=4,vacation_home_main_costs!$M$4,E381=5,vacation_home_main_costs!$M$5,E381=6,vacation_home_main_costs!$M$6)</f>
        <v>40660</v>
      </c>
      <c r="T381" s="33">
        <f t="shared" ref="T381:T386" si="21">R381-S381</f>
        <v>-16994.592</v>
      </c>
      <c r="U381" s="41" t="str">
        <f t="shared" si="4"/>
        <v>Prejuizo</v>
      </c>
    </row>
    <row r="382" ht="12.75" customHeight="1">
      <c r="A382" s="8">
        <v>1.9716237E7</v>
      </c>
      <c r="B382" s="30" t="s">
        <v>426</v>
      </c>
      <c r="C382" s="11">
        <v>199.0</v>
      </c>
      <c r="D382" s="11">
        <f t="shared" si="1"/>
        <v>159.2</v>
      </c>
      <c r="E382" s="24">
        <v>3.0</v>
      </c>
      <c r="F382" s="33">
        <f>Ocupacao_Calendario!B382*D382*31</f>
        <v>4046.864</v>
      </c>
      <c r="G382" s="33">
        <f>Ocupacao_Calendario!C382*D382*28</f>
        <v>3922.688</v>
      </c>
      <c r="H382" s="33">
        <f>Ocupacao_Calendario!D382*D382*31</f>
        <v>3257.232</v>
      </c>
      <c r="I382" s="33">
        <f>Ocupacao_Calendario!E382*D382*30</f>
        <v>2961.12</v>
      </c>
      <c r="J382" s="33">
        <f>Ocupacao_Calendario!F382*D382*31</f>
        <v>2467.6</v>
      </c>
      <c r="K382" s="33">
        <f>Ocupacao_Calendario!G382*D382*30</f>
        <v>3390.96</v>
      </c>
      <c r="L382" s="33">
        <f>Ocupacao_Calendario!H382*D382*31</f>
        <v>4342.976</v>
      </c>
      <c r="M382" s="33">
        <f>Ocupacao_Calendario!I382*D382*31</f>
        <v>3602.696</v>
      </c>
      <c r="N382" s="33">
        <f>Ocupacao_Calendario!J382*D382*30</f>
        <v>4250.64</v>
      </c>
      <c r="O382" s="33">
        <f>Ocupacao_Calendario!K382*D382*31</f>
        <v>4194.92</v>
      </c>
      <c r="P382" s="33">
        <f>Ocupacao_Calendario!L382*D382*31</f>
        <v>3849.456</v>
      </c>
      <c r="Q382" s="33">
        <f>Ocupacao_Calendario!M382*D382*31</f>
        <v>3701.4</v>
      </c>
      <c r="R382" s="33">
        <f t="shared" si="2"/>
        <v>43988.552</v>
      </c>
      <c r="S382" s="33">
        <f>IFS(E382=2,vacation_home_main_costs!$M$2,E382=3,vacation_home_main_costs!$M$3,E382=4,vacation_home_main_costs!$M$4,E382=5,vacation_home_main_costs!$M$5,E382=6,vacation_home_main_costs!$M$6)</f>
        <v>34800</v>
      </c>
      <c r="T382" s="33">
        <f t="shared" si="21"/>
        <v>9188.552</v>
      </c>
      <c r="U382" s="41" t="str">
        <f t="shared" si="4"/>
        <v>Lucro</v>
      </c>
    </row>
    <row r="383" ht="12.75" customHeight="1">
      <c r="A383" s="8">
        <v>5201454.0</v>
      </c>
      <c r="B383" s="30" t="s">
        <v>427</v>
      </c>
      <c r="C383" s="11">
        <v>95.0</v>
      </c>
      <c r="D383" s="11">
        <f t="shared" si="1"/>
        <v>76</v>
      </c>
      <c r="E383" s="24">
        <v>2.0</v>
      </c>
      <c r="F383" s="33">
        <f>Ocupacao_Calendario!B383*D383*31</f>
        <v>2238.2</v>
      </c>
      <c r="G383" s="33">
        <f>Ocupacao_Calendario!C383*D383*28</f>
        <v>1766.24</v>
      </c>
      <c r="H383" s="33">
        <f>Ocupacao_Calendario!D383*D383*31</f>
        <v>1672.76</v>
      </c>
      <c r="I383" s="33">
        <f>Ocupacao_Calendario!E383*D383*30</f>
        <v>1459.2</v>
      </c>
      <c r="J383" s="33">
        <f>Ocupacao_Calendario!F383*D383*31</f>
        <v>895.28</v>
      </c>
      <c r="K383" s="33">
        <f>Ocupacao_Calendario!G383*D383*30</f>
        <v>2234.4</v>
      </c>
      <c r="L383" s="33">
        <f>Ocupacao_Calendario!H383*D383*31</f>
        <v>2356</v>
      </c>
      <c r="M383" s="33">
        <f>Ocupacao_Calendario!I383*D383*31</f>
        <v>2073.28</v>
      </c>
      <c r="N383" s="33">
        <f>Ocupacao_Calendario!J383*D383*30</f>
        <v>1892.4</v>
      </c>
      <c r="O383" s="33">
        <f>Ocupacao_Calendario!K383*D383*31</f>
        <v>1979.04</v>
      </c>
      <c r="P383" s="33">
        <f>Ocupacao_Calendario!L383*D383*31</f>
        <v>2096.84</v>
      </c>
      <c r="Q383" s="33">
        <f>Ocupacao_Calendario!M383*D383*31</f>
        <v>1861.24</v>
      </c>
      <c r="R383" s="33">
        <f t="shared" si="2"/>
        <v>22524.88</v>
      </c>
      <c r="S383" s="33">
        <f>IFS(E383=2,vacation_home_main_costs!$M$2,E383=3,vacation_home_main_costs!$M$3,E383=4,vacation_home_main_costs!$M$4,E383=5,vacation_home_main_costs!$M$5,E383=6,vacation_home_main_costs!$M$6)</f>
        <v>31100</v>
      </c>
      <c r="T383" s="33">
        <f t="shared" si="21"/>
        <v>-8575.12</v>
      </c>
      <c r="U383" s="41" t="str">
        <f t="shared" si="4"/>
        <v>Prejuizo</v>
      </c>
    </row>
    <row r="384" ht="12.75" customHeight="1">
      <c r="A384" s="8">
        <v>6223609.0</v>
      </c>
      <c r="B384" s="30" t="s">
        <v>428</v>
      </c>
      <c r="C384" s="11">
        <v>106.0</v>
      </c>
      <c r="D384" s="11">
        <f t="shared" si="1"/>
        <v>84.8</v>
      </c>
      <c r="E384" s="24">
        <v>3.0</v>
      </c>
      <c r="F384" s="33">
        <f>Ocupacao_Calendario!B384*D384*31</f>
        <v>1892.736</v>
      </c>
      <c r="G384" s="33">
        <f>Ocupacao_Calendario!C384*D384*28</f>
        <v>1804.544</v>
      </c>
      <c r="H384" s="33">
        <f>Ocupacao_Calendario!D384*D384*31</f>
        <v>1156.672</v>
      </c>
      <c r="I384" s="33">
        <f>Ocupacao_Calendario!E384*D384*30</f>
        <v>2315.04</v>
      </c>
      <c r="J384" s="33">
        <f>Ocupacao_Calendario!F384*D384*31</f>
        <v>1761.296</v>
      </c>
      <c r="K384" s="33">
        <f>Ocupacao_Calendario!G384*D384*30</f>
        <v>2035.2</v>
      </c>
      <c r="L384" s="33">
        <f>Ocupacao_Calendario!H384*D384*31</f>
        <v>2024.176</v>
      </c>
      <c r="M384" s="33">
        <f>Ocupacao_Calendario!I384*D384*31</f>
        <v>2523.648</v>
      </c>
      <c r="N384" s="33">
        <f>Ocupacao_Calendario!J384*D384*30</f>
        <v>1984.32</v>
      </c>
      <c r="O384" s="33">
        <f>Ocupacao_Calendario!K384*D384*31</f>
        <v>2576.224</v>
      </c>
      <c r="P384" s="33">
        <f>Ocupacao_Calendario!L384*D384*31</f>
        <v>2392.208</v>
      </c>
      <c r="Q384" s="33">
        <f>Ocupacao_Calendario!M384*D384*31</f>
        <v>2287.056</v>
      </c>
      <c r="R384" s="33">
        <f t="shared" si="2"/>
        <v>24753.12</v>
      </c>
      <c r="S384" s="33">
        <f>IFS(E384=2,vacation_home_main_costs!$M$2,E384=3,vacation_home_main_costs!$M$3,E384=4,vacation_home_main_costs!$M$4,E384=5,vacation_home_main_costs!$M$5,E384=6,vacation_home_main_costs!$M$6)</f>
        <v>34800</v>
      </c>
      <c r="T384" s="33">
        <f t="shared" si="21"/>
        <v>-10046.88</v>
      </c>
      <c r="U384" s="41" t="str">
        <f t="shared" si="4"/>
        <v>Prejuizo</v>
      </c>
    </row>
    <row r="385" ht="12.75" customHeight="1">
      <c r="A385" s="8">
        <v>4537332.0</v>
      </c>
      <c r="B385" s="30" t="s">
        <v>429</v>
      </c>
      <c r="C385" s="11">
        <v>109.0</v>
      </c>
      <c r="D385" s="11">
        <f t="shared" si="1"/>
        <v>87.2</v>
      </c>
      <c r="E385" s="24">
        <v>4.0</v>
      </c>
      <c r="F385" s="33">
        <f>Ocupacao_Calendario!B385*D385*31</f>
        <v>1703.016</v>
      </c>
      <c r="G385" s="33">
        <f>Ocupacao_Calendario!C385*D385*28</f>
        <v>2173.024</v>
      </c>
      <c r="H385" s="33">
        <f>Ocupacao_Calendario!D385*D385*31</f>
        <v>2189.592</v>
      </c>
      <c r="I385" s="33">
        <f>Ocupacao_Calendario!E385*D385*30</f>
        <v>2275.92</v>
      </c>
      <c r="J385" s="33">
        <f>Ocupacao_Calendario!F385*D385*31</f>
        <v>1189.408</v>
      </c>
      <c r="K385" s="33">
        <f>Ocupacao_Calendario!G385*D385*30</f>
        <v>2485.2</v>
      </c>
      <c r="L385" s="33">
        <f>Ocupacao_Calendario!H385*D385*31</f>
        <v>1973.336</v>
      </c>
      <c r="M385" s="33">
        <f>Ocupacao_Calendario!I385*D385*31</f>
        <v>2000.368</v>
      </c>
      <c r="N385" s="33">
        <f>Ocupacao_Calendario!J385*D385*30</f>
        <v>2014.32</v>
      </c>
      <c r="O385" s="33">
        <f>Ocupacao_Calendario!K385*D385*31</f>
        <v>1919.272</v>
      </c>
      <c r="P385" s="33">
        <f>Ocupacao_Calendario!L385*D385*31</f>
        <v>2189.592</v>
      </c>
      <c r="Q385" s="33">
        <f>Ocupacao_Calendario!M385*D385*31</f>
        <v>2541.008</v>
      </c>
      <c r="R385" s="33">
        <f t="shared" si="2"/>
        <v>24654.056</v>
      </c>
      <c r="S385" s="33">
        <f>IFS(E385=2,vacation_home_main_costs!$M$2,E385=3,vacation_home_main_costs!$M$3,E385=4,vacation_home_main_costs!$M$4,E385=5,vacation_home_main_costs!$M$5,E385=6,vacation_home_main_costs!$M$6)</f>
        <v>40660</v>
      </c>
      <c r="T385" s="33">
        <f t="shared" si="21"/>
        <v>-16005.944</v>
      </c>
      <c r="U385" s="41" t="str">
        <f t="shared" si="4"/>
        <v>Prejuizo</v>
      </c>
    </row>
    <row r="386" ht="12.75" customHeight="1">
      <c r="A386" s="8">
        <v>4777140.0</v>
      </c>
      <c r="B386" s="30" t="s">
        <v>430</v>
      </c>
      <c r="C386" s="11">
        <v>96.0</v>
      </c>
      <c r="D386" s="11">
        <f t="shared" si="1"/>
        <v>76.8</v>
      </c>
      <c r="E386" s="24">
        <v>4.0</v>
      </c>
      <c r="F386" s="33">
        <f>Ocupacao_Calendario!B386*D386*31</f>
        <v>2214.144</v>
      </c>
      <c r="G386" s="33">
        <f>Ocupacao_Calendario!C386*D386*28</f>
        <v>1677.312</v>
      </c>
      <c r="H386" s="33">
        <f>Ocupacao_Calendario!D386*D386*31</f>
        <v>1499.904</v>
      </c>
      <c r="I386" s="33">
        <f>Ocupacao_Calendario!E386*D386*30</f>
        <v>1428.48</v>
      </c>
      <c r="J386" s="33">
        <f>Ocupacao_Calendario!F386*D386*31</f>
        <v>904.704</v>
      </c>
      <c r="K386" s="33">
        <f>Ocupacao_Calendario!G386*D386*30</f>
        <v>1635.84</v>
      </c>
      <c r="L386" s="33">
        <f>Ocupacao_Calendario!H386*D386*31</f>
        <v>1999.872</v>
      </c>
      <c r="M386" s="33">
        <f>Ocupacao_Calendario!I386*D386*31</f>
        <v>1785.6</v>
      </c>
      <c r="N386" s="33">
        <f>Ocupacao_Calendario!J386*D386*30</f>
        <v>2050.56</v>
      </c>
      <c r="O386" s="33">
        <f>Ocupacao_Calendario!K386*D386*31</f>
        <v>2023.68</v>
      </c>
      <c r="P386" s="33">
        <f>Ocupacao_Calendario!L386*D386*31</f>
        <v>1952.256</v>
      </c>
      <c r="Q386" s="33">
        <f>Ocupacao_Calendario!M386*D386*31</f>
        <v>2166.528</v>
      </c>
      <c r="R386" s="33">
        <f t="shared" si="2"/>
        <v>21338.88</v>
      </c>
      <c r="S386" s="33">
        <f>IFS(E386=2,vacation_home_main_costs!$M$2,E386=3,vacation_home_main_costs!$M$3,E386=4,vacation_home_main_costs!$M$4,E386=5,vacation_home_main_costs!$M$5,E386=6,vacation_home_main_costs!$M$6)</f>
        <v>40660</v>
      </c>
      <c r="T386" s="33">
        <f t="shared" si="21"/>
        <v>-19321.12</v>
      </c>
      <c r="U386" s="41" t="str">
        <f t="shared" si="4"/>
        <v>Prejuizo</v>
      </c>
    </row>
    <row r="387" ht="12.75" customHeight="1">
      <c r="A387" s="8">
        <v>5434459.0</v>
      </c>
      <c r="B387" s="30" t="s">
        <v>431</v>
      </c>
      <c r="C387" s="11">
        <v>96.0</v>
      </c>
      <c r="D387" s="11">
        <f t="shared" si="1"/>
        <v>76.8</v>
      </c>
      <c r="E387" s="24" t="s">
        <v>57</v>
      </c>
      <c r="F387" s="33">
        <f>Ocupacao_Calendario!B387*D387*31</f>
        <v>1618.944</v>
      </c>
      <c r="G387" s="33">
        <f>Ocupacao_Calendario!C387*D387*28</f>
        <v>1956.864</v>
      </c>
      <c r="H387" s="33">
        <f>Ocupacao_Calendario!D387*D387*31</f>
        <v>1833.216</v>
      </c>
      <c r="I387" s="33">
        <f>Ocupacao_Calendario!E387*D387*30</f>
        <v>1290.24</v>
      </c>
      <c r="J387" s="33">
        <f>Ocupacao_Calendario!F387*D387*31</f>
        <v>1737.984</v>
      </c>
      <c r="K387" s="33">
        <f>Ocupacao_Calendario!G387*D387*30</f>
        <v>1866.24</v>
      </c>
      <c r="L387" s="33">
        <f>Ocupacao_Calendario!H387*D387*31</f>
        <v>1690.368</v>
      </c>
      <c r="M387" s="33">
        <f>Ocupacao_Calendario!I387*D387*31</f>
        <v>2309.376</v>
      </c>
      <c r="N387" s="33">
        <f>Ocupacao_Calendario!J387*D387*30</f>
        <v>2027.52</v>
      </c>
      <c r="O387" s="33">
        <f>Ocupacao_Calendario!K387*D387*31</f>
        <v>2118.912</v>
      </c>
      <c r="P387" s="33">
        <f>Ocupacao_Calendario!L387*D387*31</f>
        <v>2309.376</v>
      </c>
      <c r="Q387" s="33">
        <f>Ocupacao_Calendario!M387*D387*31</f>
        <v>2071.296</v>
      </c>
      <c r="R387" s="33">
        <f t="shared" si="2"/>
        <v>22830.336</v>
      </c>
      <c r="S387" s="37" t="str">
        <f>IFS(E387=2,vacation_home_main_costs!$M$2,E387=3,vacation_home_main_costs!$M$3,E387=4,vacation_home_main_costs!$M$4,E387=5,vacation_home_main_costs!$M$5,E387=6,vacation_home_main_costs!$M$6)</f>
        <v>#N/A</v>
      </c>
      <c r="T387" s="38" t="s">
        <v>55</v>
      </c>
      <c r="U387" s="41" t="str">
        <f t="shared" si="4"/>
        <v>Lucro</v>
      </c>
    </row>
    <row r="388" ht="12.75" customHeight="1">
      <c r="A388" s="8">
        <v>6378125.0</v>
      </c>
      <c r="B388" s="30" t="s">
        <v>432</v>
      </c>
      <c r="C388" s="11">
        <v>80.0</v>
      </c>
      <c r="D388" s="11">
        <f t="shared" si="1"/>
        <v>64</v>
      </c>
      <c r="E388" s="24">
        <v>3.0</v>
      </c>
      <c r="F388" s="33">
        <f>Ocupacao_Calendario!B388*D388*31</f>
        <v>1388.8</v>
      </c>
      <c r="G388" s="33">
        <f>Ocupacao_Calendario!C388*D388*28</f>
        <v>1415.68</v>
      </c>
      <c r="H388" s="33">
        <f>Ocupacao_Calendario!D388*D388*31</f>
        <v>1249.92</v>
      </c>
      <c r="I388" s="33">
        <f>Ocupacao_Calendario!E388*D388*30</f>
        <v>1094.4</v>
      </c>
      <c r="J388" s="33">
        <f>Ocupacao_Calendario!F388*D388*31</f>
        <v>1488</v>
      </c>
      <c r="K388" s="33">
        <f>Ocupacao_Calendario!G388*D388*30</f>
        <v>1324.8</v>
      </c>
      <c r="L388" s="33">
        <f>Ocupacao_Calendario!H388*D388*31</f>
        <v>1388.8</v>
      </c>
      <c r="M388" s="33">
        <f>Ocupacao_Calendario!I388*D388*31</f>
        <v>1825.28</v>
      </c>
      <c r="N388" s="33">
        <f>Ocupacao_Calendario!J388*D388*30</f>
        <v>1804.8</v>
      </c>
      <c r="O388" s="33">
        <f>Ocupacao_Calendario!K388*D388*31</f>
        <v>1706.24</v>
      </c>
      <c r="P388" s="33">
        <f>Ocupacao_Calendario!L388*D388*31</f>
        <v>1428.48</v>
      </c>
      <c r="Q388" s="33">
        <f>Ocupacao_Calendario!M388*D388*31</f>
        <v>1547.52</v>
      </c>
      <c r="R388" s="33">
        <f t="shared" si="2"/>
        <v>17662.72</v>
      </c>
      <c r="S388" s="33">
        <f>IFS(E388=2,vacation_home_main_costs!$M$2,E388=3,vacation_home_main_costs!$M$3,E388=4,vacation_home_main_costs!$M$4,E388=5,vacation_home_main_costs!$M$5,E388=6,vacation_home_main_costs!$M$6)</f>
        <v>34800</v>
      </c>
      <c r="T388" s="33">
        <f t="shared" ref="T388:T395" si="22">R388-S388</f>
        <v>-17137.28</v>
      </c>
      <c r="U388" s="41" t="str">
        <f t="shared" si="4"/>
        <v>Prejuizo</v>
      </c>
    </row>
    <row r="389" ht="12.75" customHeight="1">
      <c r="A389" s="8">
        <v>6747568.0</v>
      </c>
      <c r="B389" s="30" t="s">
        <v>433</v>
      </c>
      <c r="C389" s="11">
        <v>219.0</v>
      </c>
      <c r="D389" s="11">
        <f t="shared" si="1"/>
        <v>175.2</v>
      </c>
      <c r="E389" s="24">
        <v>5.0</v>
      </c>
      <c r="F389" s="33">
        <f>Ocupacao_Calendario!B389*D389*31</f>
        <v>4996.704</v>
      </c>
      <c r="G389" s="33">
        <f>Ocupacao_Calendario!C389*D389*28</f>
        <v>4169.76</v>
      </c>
      <c r="H389" s="33">
        <f>Ocupacao_Calendario!D389*D389*31</f>
        <v>3204.408</v>
      </c>
      <c r="I389" s="33">
        <f>Ocupacao_Calendario!E389*D389*30</f>
        <v>2628</v>
      </c>
      <c r="J389" s="33">
        <f>Ocupacao_Calendario!F389*D389*31</f>
        <v>4073.4</v>
      </c>
      <c r="K389" s="33">
        <f>Ocupacao_Calendario!G389*D389*30</f>
        <v>4993.2</v>
      </c>
      <c r="L389" s="33">
        <f>Ocupacao_Calendario!H389*D389*31</f>
        <v>4182.024</v>
      </c>
      <c r="M389" s="33">
        <f>Ocupacao_Calendario!I389*D389*31</f>
        <v>4562.208</v>
      </c>
      <c r="N389" s="33">
        <f>Ocupacao_Calendario!J389*D389*30</f>
        <v>5098.32</v>
      </c>
      <c r="O389" s="33">
        <f>Ocupacao_Calendario!K389*D389*31</f>
        <v>4290.648</v>
      </c>
      <c r="P389" s="33">
        <f>Ocupacao_Calendario!L389*D389*31</f>
        <v>4182.024</v>
      </c>
      <c r="Q389" s="33">
        <f>Ocupacao_Calendario!M389*D389*31</f>
        <v>4996.704</v>
      </c>
      <c r="R389" s="33">
        <f t="shared" si="2"/>
        <v>51377.4</v>
      </c>
      <c r="S389" s="33">
        <f>IFS(E389=2,vacation_home_main_costs!$M$2,E389=3,vacation_home_main_costs!$M$3,E389=4,vacation_home_main_costs!$M$4,E389=5,vacation_home_main_costs!$M$5,E389=6,vacation_home_main_costs!$M$6)</f>
        <v>45400</v>
      </c>
      <c r="T389" s="33">
        <f t="shared" si="22"/>
        <v>5977.4</v>
      </c>
      <c r="U389" s="41" t="str">
        <f t="shared" si="4"/>
        <v>Lucro</v>
      </c>
    </row>
    <row r="390" ht="12.75" customHeight="1">
      <c r="A390" s="8">
        <v>7997816.0</v>
      </c>
      <c r="B390" s="30" t="s">
        <v>434</v>
      </c>
      <c r="C390" s="11">
        <v>100.0</v>
      </c>
      <c r="D390" s="11">
        <f t="shared" si="1"/>
        <v>80</v>
      </c>
      <c r="E390" s="24">
        <v>4.0</v>
      </c>
      <c r="F390" s="33">
        <f>Ocupacao_Calendario!B390*D390*31</f>
        <v>2281.6</v>
      </c>
      <c r="G390" s="33">
        <f>Ocupacao_Calendario!C390*D390*28</f>
        <v>1657.6</v>
      </c>
      <c r="H390" s="33">
        <f>Ocupacao_Calendario!D390*D390*31</f>
        <v>1364</v>
      </c>
      <c r="I390" s="33">
        <f>Ocupacao_Calendario!E390*D390*30</f>
        <v>1368</v>
      </c>
      <c r="J390" s="33">
        <f>Ocupacao_Calendario!F390*D390*31</f>
        <v>1686.4</v>
      </c>
      <c r="K390" s="33">
        <f>Ocupacao_Calendario!G390*D390*30</f>
        <v>1704</v>
      </c>
      <c r="L390" s="33">
        <f>Ocupacao_Calendario!H390*D390*31</f>
        <v>2008.8</v>
      </c>
      <c r="M390" s="33">
        <f>Ocupacao_Calendario!I390*D390*31</f>
        <v>2256.8</v>
      </c>
      <c r="N390" s="33">
        <f>Ocupacao_Calendario!J390*D390*30</f>
        <v>2136</v>
      </c>
      <c r="O390" s="33">
        <f>Ocupacao_Calendario!K390*D390*31</f>
        <v>2455.2</v>
      </c>
      <c r="P390" s="33">
        <f>Ocupacao_Calendario!L390*D390*31</f>
        <v>2008.8</v>
      </c>
      <c r="Q390" s="33">
        <f>Ocupacao_Calendario!M390*D390*31</f>
        <v>1984</v>
      </c>
      <c r="R390" s="33">
        <f t="shared" si="2"/>
        <v>22911.2</v>
      </c>
      <c r="S390" s="33">
        <f>IFS(E390=2,vacation_home_main_costs!$M$2,E390=3,vacation_home_main_costs!$M$3,E390=4,vacation_home_main_costs!$M$4,E390=5,vacation_home_main_costs!$M$5,E390=6,vacation_home_main_costs!$M$6)</f>
        <v>40660</v>
      </c>
      <c r="T390" s="33">
        <f t="shared" si="22"/>
        <v>-17748.8</v>
      </c>
      <c r="U390" s="41" t="str">
        <f t="shared" si="4"/>
        <v>Prejuizo</v>
      </c>
    </row>
    <row r="391" ht="12.75" customHeight="1">
      <c r="A391" s="8">
        <v>5606473.0</v>
      </c>
      <c r="B391" s="30" t="s">
        <v>435</v>
      </c>
      <c r="C391" s="11">
        <v>60.0</v>
      </c>
      <c r="D391" s="11">
        <f t="shared" si="1"/>
        <v>48</v>
      </c>
      <c r="E391" s="24">
        <v>4.0</v>
      </c>
      <c r="F391" s="33">
        <f>Ocupacao_Calendario!B391*D391*31</f>
        <v>907.68</v>
      </c>
      <c r="G391" s="33">
        <f>Ocupacao_Calendario!C391*D391*28</f>
        <v>900.48</v>
      </c>
      <c r="H391" s="33">
        <f>Ocupacao_Calendario!D391*D391*31</f>
        <v>877.92</v>
      </c>
      <c r="I391" s="33">
        <f>Ocupacao_Calendario!E391*D391*30</f>
        <v>1296</v>
      </c>
      <c r="J391" s="33">
        <f>Ocupacao_Calendario!F391*D391*31</f>
        <v>892.8</v>
      </c>
      <c r="K391" s="33">
        <f>Ocupacao_Calendario!G391*D391*30</f>
        <v>1324.8</v>
      </c>
      <c r="L391" s="33">
        <f>Ocupacao_Calendario!H391*D391*31</f>
        <v>1413.6</v>
      </c>
      <c r="M391" s="33">
        <f>Ocupacao_Calendario!I391*D391*31</f>
        <v>1428.48</v>
      </c>
      <c r="N391" s="33">
        <f>Ocupacao_Calendario!J391*D391*30</f>
        <v>1195.2</v>
      </c>
      <c r="O391" s="33">
        <f>Ocupacao_Calendario!K391*D391*31</f>
        <v>1264.8</v>
      </c>
      <c r="P391" s="33">
        <f>Ocupacao_Calendario!L391*D391*31</f>
        <v>1160.64</v>
      </c>
      <c r="Q391" s="33">
        <f>Ocupacao_Calendario!M391*D391*31</f>
        <v>1398.72</v>
      </c>
      <c r="R391" s="33">
        <f t="shared" si="2"/>
        <v>14061.12</v>
      </c>
      <c r="S391" s="33">
        <f>IFS(E391=2,vacation_home_main_costs!$M$2,E391=3,vacation_home_main_costs!$M$3,E391=4,vacation_home_main_costs!$M$4,E391=5,vacation_home_main_costs!$M$5,E391=6,vacation_home_main_costs!$M$6)</f>
        <v>40660</v>
      </c>
      <c r="T391" s="33">
        <f t="shared" si="22"/>
        <v>-26598.88</v>
      </c>
      <c r="U391" s="41" t="str">
        <f t="shared" si="4"/>
        <v>Prejuizo</v>
      </c>
    </row>
    <row r="392" ht="12.75" customHeight="1">
      <c r="A392" s="8">
        <v>1.235028E7</v>
      </c>
      <c r="B392" s="30" t="s">
        <v>436</v>
      </c>
      <c r="C392" s="11">
        <v>76.0</v>
      </c>
      <c r="D392" s="11">
        <f t="shared" si="1"/>
        <v>60.8</v>
      </c>
      <c r="E392" s="24">
        <v>5.0</v>
      </c>
      <c r="F392" s="33">
        <f>Ocupacao_Calendario!B392*D392*31</f>
        <v>1696.32</v>
      </c>
      <c r="G392" s="33">
        <f>Ocupacao_Calendario!C392*D392*28</f>
        <v>1208.704</v>
      </c>
      <c r="H392" s="33">
        <f>Ocupacao_Calendario!D392*D392*31</f>
        <v>1394.752</v>
      </c>
      <c r="I392" s="33">
        <f>Ocupacao_Calendario!E392*D392*30</f>
        <v>1513.92</v>
      </c>
      <c r="J392" s="33">
        <f>Ocupacao_Calendario!F392*D392*31</f>
        <v>1187.424</v>
      </c>
      <c r="K392" s="33">
        <f>Ocupacao_Calendario!G392*D392*30</f>
        <v>1751.04</v>
      </c>
      <c r="L392" s="33">
        <f>Ocupacao_Calendario!H392*D392*31</f>
        <v>1715.168</v>
      </c>
      <c r="M392" s="33">
        <f>Ocupacao_Calendario!I392*D392*31</f>
        <v>1583.232</v>
      </c>
      <c r="N392" s="33">
        <f>Ocupacao_Calendario!J392*D392*30</f>
        <v>1440.96</v>
      </c>
      <c r="O392" s="33">
        <f>Ocupacao_Calendario!K392*D392*31</f>
        <v>1715.168</v>
      </c>
      <c r="P392" s="33">
        <f>Ocupacao_Calendario!L392*D392*31</f>
        <v>1488.992</v>
      </c>
      <c r="Q392" s="33">
        <f>Ocupacao_Calendario!M392*D392*31</f>
        <v>1357.056</v>
      </c>
      <c r="R392" s="33">
        <f t="shared" si="2"/>
        <v>18052.736</v>
      </c>
      <c r="S392" s="33">
        <f>IFS(E392=2,vacation_home_main_costs!$M$2,E392=3,vacation_home_main_costs!$M$3,E392=4,vacation_home_main_costs!$M$4,E392=5,vacation_home_main_costs!$M$5,E392=6,vacation_home_main_costs!$M$6)</f>
        <v>45400</v>
      </c>
      <c r="T392" s="33">
        <f t="shared" si="22"/>
        <v>-27347.264</v>
      </c>
      <c r="U392" s="41" t="str">
        <f t="shared" si="4"/>
        <v>Prejuizo</v>
      </c>
    </row>
    <row r="393" ht="12.75" customHeight="1">
      <c r="A393" s="8">
        <v>5597793.0</v>
      </c>
      <c r="B393" s="30" t="s">
        <v>437</v>
      </c>
      <c r="C393" s="11">
        <v>100.0</v>
      </c>
      <c r="D393" s="11">
        <f t="shared" si="1"/>
        <v>80</v>
      </c>
      <c r="E393" s="24">
        <v>3.0</v>
      </c>
      <c r="F393" s="33">
        <f>Ocupacao_Calendario!B393*D393*31</f>
        <v>1736</v>
      </c>
      <c r="G393" s="33">
        <f>Ocupacao_Calendario!C393*D393*28</f>
        <v>1814.4</v>
      </c>
      <c r="H393" s="33">
        <f>Ocupacao_Calendario!D393*D393*31</f>
        <v>1860</v>
      </c>
      <c r="I393" s="33">
        <f>Ocupacao_Calendario!E393*D393*30</f>
        <v>1464</v>
      </c>
      <c r="J393" s="33">
        <f>Ocupacao_Calendario!F393*D393*31</f>
        <v>1835.2</v>
      </c>
      <c r="K393" s="33">
        <f>Ocupacao_Calendario!G393*D393*30</f>
        <v>1752</v>
      </c>
      <c r="L393" s="33">
        <f>Ocupacao_Calendario!H393*D393*31</f>
        <v>2083.2</v>
      </c>
      <c r="M393" s="33">
        <f>Ocupacao_Calendario!I393*D393*31</f>
        <v>2480</v>
      </c>
      <c r="N393" s="33">
        <f>Ocupacao_Calendario!J393*D393*30</f>
        <v>2400</v>
      </c>
      <c r="O393" s="33">
        <f>Ocupacao_Calendario!K393*D393*31</f>
        <v>2182.4</v>
      </c>
      <c r="P393" s="33">
        <f>Ocupacao_Calendario!L393*D393*31</f>
        <v>2232</v>
      </c>
      <c r="Q393" s="33">
        <f>Ocupacao_Calendario!M393*D393*31</f>
        <v>2455.2</v>
      </c>
      <c r="R393" s="33">
        <f t="shared" si="2"/>
        <v>24294.4</v>
      </c>
      <c r="S393" s="33">
        <f>IFS(E393=2,vacation_home_main_costs!$M$2,E393=3,vacation_home_main_costs!$M$3,E393=4,vacation_home_main_costs!$M$4,E393=5,vacation_home_main_costs!$M$5,E393=6,vacation_home_main_costs!$M$6)</f>
        <v>34800</v>
      </c>
      <c r="T393" s="33">
        <f t="shared" si="22"/>
        <v>-10505.6</v>
      </c>
      <c r="U393" s="41" t="str">
        <f t="shared" si="4"/>
        <v>Prejuizo</v>
      </c>
    </row>
    <row r="394" ht="12.75" customHeight="1">
      <c r="A394" s="8">
        <v>7965178.0</v>
      </c>
      <c r="B394" s="30" t="s">
        <v>438</v>
      </c>
      <c r="C394" s="11">
        <v>106.0</v>
      </c>
      <c r="D394" s="11">
        <f t="shared" si="1"/>
        <v>84.8</v>
      </c>
      <c r="E394" s="24">
        <v>4.0</v>
      </c>
      <c r="F394" s="33">
        <f>Ocupacao_Calendario!B394*D394*31</f>
        <v>1997.888</v>
      </c>
      <c r="G394" s="33">
        <f>Ocupacao_Calendario!C394*D394*28</f>
        <v>2089.472</v>
      </c>
      <c r="H394" s="33">
        <f>Ocupacao_Calendario!D394*D394*31</f>
        <v>2287.056</v>
      </c>
      <c r="I394" s="33">
        <f>Ocupacao_Calendario!E394*D394*30</f>
        <v>1933.44</v>
      </c>
      <c r="J394" s="33">
        <f>Ocupacao_Calendario!F394*D394*31</f>
        <v>1997.888</v>
      </c>
      <c r="K394" s="33">
        <f>Ocupacao_Calendario!G394*D394*30</f>
        <v>1755.36</v>
      </c>
      <c r="L394" s="33">
        <f>Ocupacao_Calendario!H394*D394*31</f>
        <v>2471.072</v>
      </c>
      <c r="M394" s="33">
        <f>Ocupacao_Calendario!I394*D394*31</f>
        <v>2392.208</v>
      </c>
      <c r="N394" s="33">
        <f>Ocupacao_Calendario!J394*D394*30</f>
        <v>1882.56</v>
      </c>
      <c r="O394" s="33">
        <f>Ocupacao_Calendario!K394*D394*31</f>
        <v>2523.648</v>
      </c>
      <c r="P394" s="33">
        <f>Ocupacao_Calendario!L394*D394*31</f>
        <v>2523.648</v>
      </c>
      <c r="Q394" s="33">
        <f>Ocupacao_Calendario!M394*D394*31</f>
        <v>2418.496</v>
      </c>
      <c r="R394" s="33">
        <f t="shared" si="2"/>
        <v>26272.736</v>
      </c>
      <c r="S394" s="33">
        <f>IFS(E394=2,vacation_home_main_costs!$M$2,E394=3,vacation_home_main_costs!$M$3,E394=4,vacation_home_main_costs!$M$4,E394=5,vacation_home_main_costs!$M$5,E394=6,vacation_home_main_costs!$M$6)</f>
        <v>40660</v>
      </c>
      <c r="T394" s="33">
        <f t="shared" si="22"/>
        <v>-14387.264</v>
      </c>
      <c r="U394" s="41" t="str">
        <f t="shared" si="4"/>
        <v>Prejuizo</v>
      </c>
    </row>
    <row r="395" ht="12.75" customHeight="1">
      <c r="A395" s="8">
        <v>1.1371001E7</v>
      </c>
      <c r="B395" s="30" t="s">
        <v>439</v>
      </c>
      <c r="C395" s="11">
        <v>75.0</v>
      </c>
      <c r="D395" s="11">
        <f t="shared" si="1"/>
        <v>60</v>
      </c>
      <c r="E395" s="24">
        <v>4.0</v>
      </c>
      <c r="F395" s="33">
        <f>Ocupacao_Calendario!B395*D395*31</f>
        <v>1153.2</v>
      </c>
      <c r="G395" s="33">
        <f>Ocupacao_Calendario!C395*D395*28</f>
        <v>1545.6</v>
      </c>
      <c r="H395" s="33">
        <f>Ocupacao_Calendario!D395*D395*31</f>
        <v>1264.8</v>
      </c>
      <c r="I395" s="33">
        <f>Ocupacao_Calendario!E395*D395*30</f>
        <v>1530</v>
      </c>
      <c r="J395" s="33">
        <f>Ocupacao_Calendario!F395*D395*31</f>
        <v>1264.8</v>
      </c>
      <c r="K395" s="33">
        <f>Ocupacao_Calendario!G395*D395*30</f>
        <v>1188</v>
      </c>
      <c r="L395" s="33">
        <f>Ocupacao_Calendario!H395*D395*31</f>
        <v>1804.2</v>
      </c>
      <c r="M395" s="33">
        <f>Ocupacao_Calendario!I395*D395*31</f>
        <v>1599.6</v>
      </c>
      <c r="N395" s="33">
        <f>Ocupacao_Calendario!J395*D395*30</f>
        <v>1440</v>
      </c>
      <c r="O395" s="33">
        <f>Ocupacao_Calendario!K395*D395*31</f>
        <v>1692.6</v>
      </c>
      <c r="P395" s="33">
        <f>Ocupacao_Calendario!L395*D395*31</f>
        <v>1488</v>
      </c>
      <c r="Q395" s="33">
        <f>Ocupacao_Calendario!M395*D395*31</f>
        <v>1264.8</v>
      </c>
      <c r="R395" s="33">
        <f t="shared" si="2"/>
        <v>17235.6</v>
      </c>
      <c r="S395" s="33">
        <f>IFS(E395=2,vacation_home_main_costs!$M$2,E395=3,vacation_home_main_costs!$M$3,E395=4,vacation_home_main_costs!$M$4,E395=5,vacation_home_main_costs!$M$5,E395=6,vacation_home_main_costs!$M$6)</f>
        <v>40660</v>
      </c>
      <c r="T395" s="33">
        <f t="shared" si="22"/>
        <v>-23424.4</v>
      </c>
      <c r="U395" s="41" t="str">
        <f t="shared" si="4"/>
        <v>Prejuizo</v>
      </c>
    </row>
    <row r="396" ht="12.75" customHeight="1">
      <c r="A396" s="8">
        <v>1.1654866E7</v>
      </c>
      <c r="B396" s="30" t="s">
        <v>440</v>
      </c>
      <c r="C396" s="11">
        <v>350.0</v>
      </c>
      <c r="D396" s="11">
        <f t="shared" si="1"/>
        <v>280</v>
      </c>
      <c r="E396" s="24">
        <v>7.0</v>
      </c>
      <c r="F396" s="33">
        <f>Ocupacao_Calendario!B396*D396*31</f>
        <v>7291.2</v>
      </c>
      <c r="G396" s="33">
        <f>Ocupacao_Calendario!C396*D396*28</f>
        <v>7448</v>
      </c>
      <c r="H396" s="33">
        <f>Ocupacao_Calendario!D396*D396*31</f>
        <v>4860.8</v>
      </c>
      <c r="I396" s="33">
        <f>Ocupacao_Calendario!E396*D396*30</f>
        <v>4704</v>
      </c>
      <c r="J396" s="33">
        <f>Ocupacao_Calendario!F396*D396*31</f>
        <v>4166.4</v>
      </c>
      <c r="K396" s="33">
        <f>Ocupacao_Calendario!G396*D396*30</f>
        <v>7812</v>
      </c>
      <c r="L396" s="33">
        <f>Ocupacao_Calendario!H396*D396*31</f>
        <v>6857.2</v>
      </c>
      <c r="M396" s="33">
        <f>Ocupacao_Calendario!I396*D396*31</f>
        <v>8072.4</v>
      </c>
      <c r="N396" s="33">
        <f>Ocupacao_Calendario!J396*D396*30</f>
        <v>7812</v>
      </c>
      <c r="O396" s="33">
        <f>Ocupacao_Calendario!K396*D396*31</f>
        <v>7812</v>
      </c>
      <c r="P396" s="33">
        <f>Ocupacao_Calendario!L396*D396*31</f>
        <v>7551.6</v>
      </c>
      <c r="Q396" s="33">
        <f>Ocupacao_Calendario!M396*D396*31</f>
        <v>6596.8</v>
      </c>
      <c r="R396" s="33">
        <f t="shared" si="2"/>
        <v>80984.4</v>
      </c>
      <c r="S396" s="37" t="str">
        <f>IFS(E396=2,vacation_home_main_costs!$M$2,E396=3,vacation_home_main_costs!$M$3,E396=4,vacation_home_main_costs!$M$4,E396=5,vacation_home_main_costs!$M$5,E396=6,vacation_home_main_costs!$M$6)</f>
        <v>#N/A</v>
      </c>
      <c r="T396" s="38" t="s">
        <v>55</v>
      </c>
      <c r="U396" s="41" t="str">
        <f t="shared" si="4"/>
        <v>Lucro</v>
      </c>
    </row>
    <row r="397" ht="12.75" customHeight="1">
      <c r="A397" s="8">
        <v>1.7779795E7</v>
      </c>
      <c r="B397" s="30" t="s">
        <v>441</v>
      </c>
      <c r="C397" s="11">
        <v>90.0</v>
      </c>
      <c r="D397" s="11">
        <f t="shared" si="1"/>
        <v>72</v>
      </c>
      <c r="E397" s="24">
        <v>4.0</v>
      </c>
      <c r="F397" s="33">
        <f>Ocupacao_Calendario!B397*D397*31</f>
        <v>1740.96</v>
      </c>
      <c r="G397" s="33">
        <f>Ocupacao_Calendario!C397*D397*28</f>
        <v>1895.04</v>
      </c>
      <c r="H397" s="33">
        <f>Ocupacao_Calendario!D397*D397*31</f>
        <v>1026.72</v>
      </c>
      <c r="I397" s="33">
        <f>Ocupacao_Calendario!E397*D397*30</f>
        <v>1360.8</v>
      </c>
      <c r="J397" s="33">
        <f>Ocupacao_Calendario!F397*D397*31</f>
        <v>1160.64</v>
      </c>
      <c r="K397" s="33">
        <f>Ocupacao_Calendario!G397*D397*30</f>
        <v>1836</v>
      </c>
      <c r="L397" s="33">
        <f>Ocupacao_Calendario!H397*D397*31</f>
        <v>2075.76</v>
      </c>
      <c r="M397" s="33">
        <f>Ocupacao_Calendario!I397*D397*31</f>
        <v>1986.48</v>
      </c>
      <c r="N397" s="33">
        <f>Ocupacao_Calendario!J397*D397*30</f>
        <v>1728</v>
      </c>
      <c r="O397" s="33">
        <f>Ocupacao_Calendario!K397*D397*31</f>
        <v>1785.6</v>
      </c>
      <c r="P397" s="33">
        <f>Ocupacao_Calendario!L397*D397*31</f>
        <v>2031.12</v>
      </c>
      <c r="Q397" s="33">
        <f>Ocupacao_Calendario!M397*D397*31</f>
        <v>1830.24</v>
      </c>
      <c r="R397" s="33">
        <f t="shared" si="2"/>
        <v>20457.36</v>
      </c>
      <c r="S397" s="33">
        <f>IFS(E397=2,vacation_home_main_costs!$M$2,E397=3,vacation_home_main_costs!$M$3,E397=4,vacation_home_main_costs!$M$4,E397=5,vacation_home_main_costs!$M$5,E397=6,vacation_home_main_costs!$M$6)</f>
        <v>40660</v>
      </c>
      <c r="T397" s="33">
        <f t="shared" ref="T397:T410" si="23">R397-S397</f>
        <v>-20202.64</v>
      </c>
      <c r="U397" s="41" t="str">
        <f t="shared" si="4"/>
        <v>Prejuizo</v>
      </c>
    </row>
    <row r="398" ht="12.75" customHeight="1">
      <c r="A398" s="8">
        <v>2.1332427E7</v>
      </c>
      <c r="B398" s="30" t="s">
        <v>442</v>
      </c>
      <c r="C398" s="11">
        <v>120.0</v>
      </c>
      <c r="D398" s="11">
        <f t="shared" si="1"/>
        <v>96</v>
      </c>
      <c r="E398" s="24">
        <v>4.0</v>
      </c>
      <c r="F398" s="33">
        <f>Ocupacao_Calendario!B398*D398*31</f>
        <v>2470.08</v>
      </c>
      <c r="G398" s="33">
        <f>Ocupacao_Calendario!C398*D398*28</f>
        <v>1935.36</v>
      </c>
      <c r="H398" s="33">
        <f>Ocupacao_Calendario!D398*D398*31</f>
        <v>1755.84</v>
      </c>
      <c r="I398" s="33">
        <f>Ocupacao_Calendario!E398*D398*30</f>
        <v>1353.6</v>
      </c>
      <c r="J398" s="33">
        <f>Ocupacao_Calendario!F398*D398*31</f>
        <v>1488</v>
      </c>
      <c r="K398" s="33">
        <f>Ocupacao_Calendario!G398*D398*30</f>
        <v>2620.8</v>
      </c>
      <c r="L398" s="33">
        <f>Ocupacao_Calendario!H398*D398*31</f>
        <v>2589.12</v>
      </c>
      <c r="M398" s="33">
        <f>Ocupacao_Calendario!I398*D398*31</f>
        <v>2351.04</v>
      </c>
      <c r="N398" s="33">
        <f>Ocupacao_Calendario!J398*D398*30</f>
        <v>2304</v>
      </c>
      <c r="O398" s="33">
        <f>Ocupacao_Calendario!K398*D398*31</f>
        <v>2261.76</v>
      </c>
      <c r="P398" s="33">
        <f>Ocupacao_Calendario!L398*D398*31</f>
        <v>2380.8</v>
      </c>
      <c r="Q398" s="33">
        <f>Ocupacao_Calendario!M398*D398*31</f>
        <v>2827.2</v>
      </c>
      <c r="R398" s="33">
        <f t="shared" si="2"/>
        <v>26337.6</v>
      </c>
      <c r="S398" s="33">
        <f>IFS(E398=2,vacation_home_main_costs!$M$2,E398=3,vacation_home_main_costs!$M$3,E398=4,vacation_home_main_costs!$M$4,E398=5,vacation_home_main_costs!$M$5,E398=6,vacation_home_main_costs!$M$6)</f>
        <v>40660</v>
      </c>
      <c r="T398" s="33">
        <f t="shared" si="23"/>
        <v>-14322.4</v>
      </c>
      <c r="U398" s="41" t="str">
        <f t="shared" si="4"/>
        <v>Prejuizo</v>
      </c>
    </row>
    <row r="399" ht="12.75" customHeight="1">
      <c r="A399" s="8">
        <v>1.1203116E7</v>
      </c>
      <c r="B399" s="30" t="s">
        <v>443</v>
      </c>
      <c r="C399" s="11">
        <v>150.0</v>
      </c>
      <c r="D399" s="11">
        <f t="shared" si="1"/>
        <v>120</v>
      </c>
      <c r="E399" s="24">
        <v>2.0</v>
      </c>
      <c r="F399" s="33">
        <f>Ocupacao_Calendario!B399*D399*31</f>
        <v>3608.4</v>
      </c>
      <c r="G399" s="33">
        <f>Ocupacao_Calendario!C399*D399*28</f>
        <v>3360</v>
      </c>
      <c r="H399" s="33">
        <f>Ocupacao_Calendario!D399*D399*31</f>
        <v>1711.2</v>
      </c>
      <c r="I399" s="33">
        <f>Ocupacao_Calendario!E399*D399*30</f>
        <v>2196</v>
      </c>
      <c r="J399" s="33">
        <f>Ocupacao_Calendario!F399*D399*31</f>
        <v>2194.8</v>
      </c>
      <c r="K399" s="33">
        <f>Ocupacao_Calendario!G399*D399*30</f>
        <v>3024</v>
      </c>
      <c r="L399" s="33">
        <f>Ocupacao_Calendario!H399*D399*31</f>
        <v>3682.8</v>
      </c>
      <c r="M399" s="33">
        <f>Ocupacao_Calendario!I399*D399*31</f>
        <v>2790</v>
      </c>
      <c r="N399" s="33">
        <f>Ocupacao_Calendario!J399*D399*30</f>
        <v>3564</v>
      </c>
      <c r="O399" s="33">
        <f>Ocupacao_Calendario!K399*D399*31</f>
        <v>3682.8</v>
      </c>
      <c r="P399" s="33">
        <f>Ocupacao_Calendario!L399*D399*31</f>
        <v>3348</v>
      </c>
      <c r="Q399" s="33">
        <f>Ocupacao_Calendario!M399*D399*31</f>
        <v>3050.4</v>
      </c>
      <c r="R399" s="33">
        <f t="shared" si="2"/>
        <v>36212.4</v>
      </c>
      <c r="S399" s="33">
        <f>IFS(E399=2,vacation_home_main_costs!$M$2,E399=3,vacation_home_main_costs!$M$3,E399=4,vacation_home_main_costs!$M$4,E399=5,vacation_home_main_costs!$M$5,E399=6,vacation_home_main_costs!$M$6)</f>
        <v>31100</v>
      </c>
      <c r="T399" s="33">
        <f t="shared" si="23"/>
        <v>5112.4</v>
      </c>
      <c r="U399" s="41" t="str">
        <f t="shared" si="4"/>
        <v>Lucro</v>
      </c>
    </row>
    <row r="400" ht="12.75" customHeight="1">
      <c r="A400" s="8">
        <v>1.7591776E7</v>
      </c>
      <c r="B400" s="30" t="s">
        <v>444</v>
      </c>
      <c r="C400" s="11">
        <v>100.0</v>
      </c>
      <c r="D400" s="11">
        <f t="shared" si="1"/>
        <v>80</v>
      </c>
      <c r="E400" s="24">
        <v>3.0</v>
      </c>
      <c r="F400" s="33">
        <f>Ocupacao_Calendario!B400*D400*31</f>
        <v>1909.6</v>
      </c>
      <c r="G400" s="33">
        <f>Ocupacao_Calendario!C400*D400*28</f>
        <v>1500.8</v>
      </c>
      <c r="H400" s="33">
        <f>Ocupacao_Calendario!D400*D400*31</f>
        <v>1240</v>
      </c>
      <c r="I400" s="33">
        <f>Ocupacao_Calendario!E400*D400*30</f>
        <v>1992</v>
      </c>
      <c r="J400" s="33">
        <f>Ocupacao_Calendario!F400*D400*31</f>
        <v>1736</v>
      </c>
      <c r="K400" s="33">
        <f>Ocupacao_Calendario!G400*D400*30</f>
        <v>1728</v>
      </c>
      <c r="L400" s="33">
        <f>Ocupacao_Calendario!H400*D400*31</f>
        <v>1760.8</v>
      </c>
      <c r="M400" s="33">
        <f>Ocupacao_Calendario!I400*D400*31</f>
        <v>1860</v>
      </c>
      <c r="N400" s="33">
        <f>Ocupacao_Calendario!J400*D400*30</f>
        <v>2280</v>
      </c>
      <c r="O400" s="33">
        <f>Ocupacao_Calendario!K400*D400*31</f>
        <v>2256.8</v>
      </c>
      <c r="P400" s="33">
        <f>Ocupacao_Calendario!L400*D400*31</f>
        <v>2430.4</v>
      </c>
      <c r="Q400" s="33">
        <f>Ocupacao_Calendario!M400*D400*31</f>
        <v>1959.2</v>
      </c>
      <c r="R400" s="33">
        <f t="shared" si="2"/>
        <v>22653.6</v>
      </c>
      <c r="S400" s="33">
        <f>IFS(E400=2,vacation_home_main_costs!$M$2,E400=3,vacation_home_main_costs!$M$3,E400=4,vacation_home_main_costs!$M$4,E400=5,vacation_home_main_costs!$M$5,E400=6,vacation_home_main_costs!$M$6)</f>
        <v>34800</v>
      </c>
      <c r="T400" s="33">
        <f t="shared" si="23"/>
        <v>-12146.4</v>
      </c>
      <c r="U400" s="41" t="str">
        <f t="shared" si="4"/>
        <v>Prejuizo</v>
      </c>
    </row>
    <row r="401" ht="12.75" customHeight="1">
      <c r="A401" s="8">
        <v>1.8525733E7</v>
      </c>
      <c r="B401" s="30" t="s">
        <v>445</v>
      </c>
      <c r="C401" s="11">
        <v>169.0</v>
      </c>
      <c r="D401" s="11">
        <f t="shared" si="1"/>
        <v>135.2</v>
      </c>
      <c r="E401" s="24">
        <v>4.0</v>
      </c>
      <c r="F401" s="33">
        <f>Ocupacao_Calendario!B401*D401*31</f>
        <v>3394.872</v>
      </c>
      <c r="G401" s="33">
        <f>Ocupacao_Calendario!C401*D401*28</f>
        <v>2536.352</v>
      </c>
      <c r="H401" s="33">
        <f>Ocupacao_Calendario!D401*D401*31</f>
        <v>2891.928</v>
      </c>
      <c r="I401" s="33">
        <f>Ocupacao_Calendario!E401*D401*30</f>
        <v>2190.24</v>
      </c>
      <c r="J401" s="33">
        <f>Ocupacao_Calendario!F401*D401*31</f>
        <v>3101.488</v>
      </c>
      <c r="K401" s="33">
        <f>Ocupacao_Calendario!G401*D401*30</f>
        <v>3812.64</v>
      </c>
      <c r="L401" s="33">
        <f>Ocupacao_Calendario!H401*D401*31</f>
        <v>3520.608</v>
      </c>
      <c r="M401" s="33">
        <f>Ocupacao_Calendario!I401*D401*31</f>
        <v>3562.52</v>
      </c>
      <c r="N401" s="33">
        <f>Ocupacao_Calendario!J401*D401*30</f>
        <v>3163.68</v>
      </c>
      <c r="O401" s="33">
        <f>Ocupacao_Calendario!K401*D401*31</f>
        <v>3813.992</v>
      </c>
      <c r="P401" s="33">
        <f>Ocupacao_Calendario!L401*D401*31</f>
        <v>3436.784</v>
      </c>
      <c r="Q401" s="33">
        <f>Ocupacao_Calendario!M401*D401*31</f>
        <v>3394.872</v>
      </c>
      <c r="R401" s="33">
        <f t="shared" si="2"/>
        <v>38819.976</v>
      </c>
      <c r="S401" s="33">
        <f>IFS(E401=2,vacation_home_main_costs!$M$2,E401=3,vacation_home_main_costs!$M$3,E401=4,vacation_home_main_costs!$M$4,E401=5,vacation_home_main_costs!$M$5,E401=6,vacation_home_main_costs!$M$6)</f>
        <v>40660</v>
      </c>
      <c r="T401" s="33">
        <f t="shared" si="23"/>
        <v>-1840.024</v>
      </c>
      <c r="U401" s="41" t="str">
        <f t="shared" si="4"/>
        <v>Prejuizo</v>
      </c>
    </row>
    <row r="402" ht="12.75" customHeight="1">
      <c r="A402" s="8">
        <v>6332230.0</v>
      </c>
      <c r="B402" s="30" t="s">
        <v>446</v>
      </c>
      <c r="C402" s="11">
        <v>105.0</v>
      </c>
      <c r="D402" s="11">
        <f t="shared" si="1"/>
        <v>84</v>
      </c>
      <c r="E402" s="24">
        <v>3.0</v>
      </c>
      <c r="F402" s="33">
        <f>Ocupacao_Calendario!B402*D402*31</f>
        <v>2473.8</v>
      </c>
      <c r="G402" s="33">
        <f>Ocupacao_Calendario!C402*D402*28</f>
        <v>1952.16</v>
      </c>
      <c r="H402" s="33">
        <f>Ocupacao_Calendario!D402*D402*31</f>
        <v>1640.52</v>
      </c>
      <c r="I402" s="33">
        <f>Ocupacao_Calendario!E402*D402*30</f>
        <v>1764</v>
      </c>
      <c r="J402" s="33">
        <f>Ocupacao_Calendario!F402*D402*31</f>
        <v>1744.68</v>
      </c>
      <c r="K402" s="33">
        <f>Ocupacao_Calendario!G402*D402*30</f>
        <v>1990.8</v>
      </c>
      <c r="L402" s="33">
        <f>Ocupacao_Calendario!H402*D402*31</f>
        <v>2239.44</v>
      </c>
      <c r="M402" s="33">
        <f>Ocupacao_Calendario!I402*D402*31</f>
        <v>2499.84</v>
      </c>
      <c r="N402" s="33">
        <f>Ocupacao_Calendario!J402*D402*30</f>
        <v>1965.6</v>
      </c>
      <c r="O402" s="33">
        <f>Ocupacao_Calendario!K402*D402*31</f>
        <v>2447.76</v>
      </c>
      <c r="P402" s="33">
        <f>Ocupacao_Calendario!L402*D402*31</f>
        <v>2265.48</v>
      </c>
      <c r="Q402" s="33">
        <f>Ocupacao_Calendario!M402*D402*31</f>
        <v>2239.44</v>
      </c>
      <c r="R402" s="33">
        <f t="shared" si="2"/>
        <v>25223.52</v>
      </c>
      <c r="S402" s="33">
        <f>IFS(E402=2,vacation_home_main_costs!$M$2,E402=3,vacation_home_main_costs!$M$3,E402=4,vacation_home_main_costs!$M$4,E402=5,vacation_home_main_costs!$M$5,E402=6,vacation_home_main_costs!$M$6)</f>
        <v>34800</v>
      </c>
      <c r="T402" s="33">
        <f t="shared" si="23"/>
        <v>-9576.48</v>
      </c>
      <c r="U402" s="41" t="str">
        <f t="shared" si="4"/>
        <v>Prejuizo</v>
      </c>
    </row>
    <row r="403" ht="12.75" customHeight="1">
      <c r="A403" s="8">
        <v>6569956.0</v>
      </c>
      <c r="B403" s="30" t="s">
        <v>447</v>
      </c>
      <c r="C403" s="11">
        <v>80.0</v>
      </c>
      <c r="D403" s="11">
        <f t="shared" si="1"/>
        <v>64</v>
      </c>
      <c r="E403" s="24">
        <v>4.0</v>
      </c>
      <c r="F403" s="33">
        <f>Ocupacao_Calendario!B403*D403*31</f>
        <v>1706.24</v>
      </c>
      <c r="G403" s="33">
        <f>Ocupacao_Calendario!C403*D403*28</f>
        <v>1272.32</v>
      </c>
      <c r="H403" s="33">
        <f>Ocupacao_Calendario!D403*D403*31</f>
        <v>1051.52</v>
      </c>
      <c r="I403" s="33">
        <f>Ocupacao_Calendario!E403*D403*30</f>
        <v>1632</v>
      </c>
      <c r="J403" s="33">
        <f>Ocupacao_Calendario!F403*D403*31</f>
        <v>793.6</v>
      </c>
      <c r="K403" s="33">
        <f>Ocupacao_Calendario!G403*D403*30</f>
        <v>1555.2</v>
      </c>
      <c r="L403" s="33">
        <f>Ocupacao_Calendario!H403*D403*31</f>
        <v>1388.8</v>
      </c>
      <c r="M403" s="33">
        <f>Ocupacao_Calendario!I403*D403*31</f>
        <v>1884.8</v>
      </c>
      <c r="N403" s="33">
        <f>Ocupacao_Calendario!J403*D403*30</f>
        <v>1670.4</v>
      </c>
      <c r="O403" s="33">
        <f>Ocupacao_Calendario!K403*D403*31</f>
        <v>1726.08</v>
      </c>
      <c r="P403" s="33">
        <f>Ocupacao_Calendario!L403*D403*31</f>
        <v>1666.56</v>
      </c>
      <c r="Q403" s="33">
        <f>Ocupacao_Calendario!M403*D403*31</f>
        <v>1567.36</v>
      </c>
      <c r="R403" s="33">
        <f t="shared" si="2"/>
        <v>17914.88</v>
      </c>
      <c r="S403" s="33">
        <f>IFS(E403=2,vacation_home_main_costs!$M$2,E403=3,vacation_home_main_costs!$M$3,E403=4,vacation_home_main_costs!$M$4,E403=5,vacation_home_main_costs!$M$5,E403=6,vacation_home_main_costs!$M$6)</f>
        <v>40660</v>
      </c>
      <c r="T403" s="33">
        <f t="shared" si="23"/>
        <v>-22745.12</v>
      </c>
      <c r="U403" s="41" t="str">
        <f t="shared" si="4"/>
        <v>Prejuizo</v>
      </c>
    </row>
    <row r="404" ht="12.75" customHeight="1">
      <c r="A404" s="8">
        <v>9387718.0</v>
      </c>
      <c r="B404" s="30" t="s">
        <v>448</v>
      </c>
      <c r="C404" s="11">
        <v>185.0</v>
      </c>
      <c r="D404" s="11">
        <f t="shared" si="1"/>
        <v>148</v>
      </c>
      <c r="E404" s="24">
        <v>5.0</v>
      </c>
      <c r="F404" s="33">
        <f>Ocupacao_Calendario!B404*D404*31</f>
        <v>4175.08</v>
      </c>
      <c r="G404" s="33">
        <f>Ocupacao_Calendario!C404*D404*28</f>
        <v>3066.56</v>
      </c>
      <c r="H404" s="33">
        <f>Ocupacao_Calendario!D404*D404*31</f>
        <v>3349.24</v>
      </c>
      <c r="I404" s="33">
        <f>Ocupacao_Calendario!E404*D404*30</f>
        <v>3241.2</v>
      </c>
      <c r="J404" s="33">
        <f>Ocupacao_Calendario!F404*D404*31</f>
        <v>2798.68</v>
      </c>
      <c r="K404" s="33">
        <f>Ocupacao_Calendario!G404*D404*30</f>
        <v>4129.2</v>
      </c>
      <c r="L404" s="33">
        <f>Ocupacao_Calendario!H404*D404*31</f>
        <v>3991.56</v>
      </c>
      <c r="M404" s="33">
        <f>Ocupacao_Calendario!I404*D404*31</f>
        <v>4037.44</v>
      </c>
      <c r="N404" s="33">
        <f>Ocupacao_Calendario!J404*D404*30</f>
        <v>3552</v>
      </c>
      <c r="O404" s="33">
        <f>Ocupacao_Calendario!K404*D404*31</f>
        <v>4358.6</v>
      </c>
      <c r="P404" s="33">
        <f>Ocupacao_Calendario!L404*D404*31</f>
        <v>3349.24</v>
      </c>
      <c r="Q404" s="33">
        <f>Ocupacao_Calendario!M404*D404*31</f>
        <v>4496.24</v>
      </c>
      <c r="R404" s="33">
        <f t="shared" si="2"/>
        <v>44545.04</v>
      </c>
      <c r="S404" s="33">
        <f>IFS(E404=2,vacation_home_main_costs!$M$2,E404=3,vacation_home_main_costs!$M$3,E404=4,vacation_home_main_costs!$M$4,E404=5,vacation_home_main_costs!$M$5,E404=6,vacation_home_main_costs!$M$6)</f>
        <v>45400</v>
      </c>
      <c r="T404" s="33">
        <f t="shared" si="23"/>
        <v>-854.96</v>
      </c>
      <c r="U404" s="41" t="str">
        <f t="shared" si="4"/>
        <v>Prejuizo</v>
      </c>
    </row>
    <row r="405" ht="12.75" customHeight="1">
      <c r="A405" s="8">
        <v>2.138041E7</v>
      </c>
      <c r="B405" s="30" t="s">
        <v>449</v>
      </c>
      <c r="C405" s="11">
        <v>130.0</v>
      </c>
      <c r="D405" s="11">
        <f t="shared" si="1"/>
        <v>104</v>
      </c>
      <c r="E405" s="24">
        <v>3.0</v>
      </c>
      <c r="F405" s="33">
        <f>Ocupacao_Calendario!B405*D405*31</f>
        <v>3062.8</v>
      </c>
      <c r="G405" s="33">
        <f>Ocupacao_Calendario!C405*D405*28</f>
        <v>1980.16</v>
      </c>
      <c r="H405" s="33">
        <f>Ocupacao_Calendario!D405*D405*31</f>
        <v>2579.2</v>
      </c>
      <c r="I405" s="33">
        <f>Ocupacao_Calendario!E405*D405*30</f>
        <v>1497.6</v>
      </c>
      <c r="J405" s="33">
        <f>Ocupacao_Calendario!F405*D405*31</f>
        <v>2482.48</v>
      </c>
      <c r="K405" s="33">
        <f>Ocupacao_Calendario!G405*D405*30</f>
        <v>2839.2</v>
      </c>
      <c r="L405" s="33">
        <f>Ocupacao_Calendario!H405*D405*31</f>
        <v>2869.36</v>
      </c>
      <c r="M405" s="33">
        <f>Ocupacao_Calendario!I405*D405*31</f>
        <v>2901.6</v>
      </c>
      <c r="N405" s="33">
        <f>Ocupacao_Calendario!J405*D405*30</f>
        <v>2870.4</v>
      </c>
      <c r="O405" s="33">
        <f>Ocupacao_Calendario!K405*D405*31</f>
        <v>3030.56</v>
      </c>
      <c r="P405" s="33">
        <f>Ocupacao_Calendario!L405*D405*31</f>
        <v>2450.24</v>
      </c>
      <c r="Q405" s="33">
        <f>Ocupacao_Calendario!M405*D405*31</f>
        <v>2611.44</v>
      </c>
      <c r="R405" s="33">
        <f t="shared" si="2"/>
        <v>31175.04</v>
      </c>
      <c r="S405" s="33">
        <f>IFS(E405=2,vacation_home_main_costs!$M$2,E405=3,vacation_home_main_costs!$M$3,E405=4,vacation_home_main_costs!$M$4,E405=5,vacation_home_main_costs!$M$5,E405=6,vacation_home_main_costs!$M$6)</f>
        <v>34800</v>
      </c>
      <c r="T405" s="33">
        <f t="shared" si="23"/>
        <v>-3624.96</v>
      </c>
      <c r="U405" s="41" t="str">
        <f t="shared" si="4"/>
        <v>Prejuizo</v>
      </c>
    </row>
    <row r="406" ht="12.75" customHeight="1">
      <c r="A406" s="8">
        <v>6711443.0</v>
      </c>
      <c r="B406" s="30" t="s">
        <v>450</v>
      </c>
      <c r="C406" s="11">
        <v>105.0</v>
      </c>
      <c r="D406" s="11">
        <f t="shared" si="1"/>
        <v>84</v>
      </c>
      <c r="E406" s="24">
        <v>4.0</v>
      </c>
      <c r="F406" s="33">
        <f>Ocupacao_Calendario!B406*D406*31</f>
        <v>1614.48</v>
      </c>
      <c r="G406" s="33">
        <f>Ocupacao_Calendario!C406*D406*28</f>
        <v>2163.84</v>
      </c>
      <c r="H406" s="33">
        <f>Ocupacao_Calendario!D406*D406*31</f>
        <v>1510.32</v>
      </c>
      <c r="I406" s="33">
        <f>Ocupacao_Calendario!E406*D406*30</f>
        <v>1234.8</v>
      </c>
      <c r="J406" s="33">
        <f>Ocupacao_Calendario!F406*D406*31</f>
        <v>1119.72</v>
      </c>
      <c r="K406" s="33">
        <f>Ocupacao_Calendario!G406*D406*30</f>
        <v>2394</v>
      </c>
      <c r="L406" s="33">
        <f>Ocupacao_Calendario!H406*D406*31</f>
        <v>2239.44</v>
      </c>
      <c r="M406" s="33">
        <f>Ocupacao_Calendario!I406*D406*31</f>
        <v>2005.08</v>
      </c>
      <c r="N406" s="33">
        <f>Ocupacao_Calendario!J406*D406*30</f>
        <v>1864.8</v>
      </c>
      <c r="O406" s="33">
        <f>Ocupacao_Calendario!K406*D406*31</f>
        <v>2525.88</v>
      </c>
      <c r="P406" s="33">
        <f>Ocupacao_Calendario!L406*D406*31</f>
        <v>1848.84</v>
      </c>
      <c r="Q406" s="33">
        <f>Ocupacao_Calendario!M406*D406*31</f>
        <v>2577.96</v>
      </c>
      <c r="R406" s="33">
        <f t="shared" si="2"/>
        <v>23099.16</v>
      </c>
      <c r="S406" s="33">
        <f>IFS(E406=2,vacation_home_main_costs!$M$2,E406=3,vacation_home_main_costs!$M$3,E406=4,vacation_home_main_costs!$M$4,E406=5,vacation_home_main_costs!$M$5,E406=6,vacation_home_main_costs!$M$6)</f>
        <v>40660</v>
      </c>
      <c r="T406" s="33">
        <f t="shared" si="23"/>
        <v>-17560.84</v>
      </c>
      <c r="U406" s="41" t="str">
        <f t="shared" si="4"/>
        <v>Prejuizo</v>
      </c>
    </row>
    <row r="407" ht="12.75" customHeight="1">
      <c r="A407" s="8">
        <v>6744153.0</v>
      </c>
      <c r="B407" s="30" t="s">
        <v>451</v>
      </c>
      <c r="C407" s="11">
        <v>199.0</v>
      </c>
      <c r="D407" s="11">
        <f t="shared" si="1"/>
        <v>159.2</v>
      </c>
      <c r="E407" s="24">
        <v>5.0</v>
      </c>
      <c r="F407" s="33">
        <f>Ocupacao_Calendario!B407*D407*31</f>
        <v>4491.032</v>
      </c>
      <c r="G407" s="33">
        <f>Ocupacao_Calendario!C407*D407*28</f>
        <v>3699.808</v>
      </c>
      <c r="H407" s="33">
        <f>Ocupacao_Calendario!D407*D407*31</f>
        <v>3948.16</v>
      </c>
      <c r="I407" s="33">
        <f>Ocupacao_Calendario!E407*D407*30</f>
        <v>2531.28</v>
      </c>
      <c r="J407" s="33">
        <f>Ocupacao_Calendario!F407*D407*31</f>
        <v>2368.896</v>
      </c>
      <c r="K407" s="33">
        <f>Ocupacao_Calendario!G407*D407*30</f>
        <v>4250.64</v>
      </c>
      <c r="L407" s="33">
        <f>Ocupacao_Calendario!H407*D407*31</f>
        <v>4787.144</v>
      </c>
      <c r="M407" s="33">
        <f>Ocupacao_Calendario!I407*D407*31</f>
        <v>4737.792</v>
      </c>
      <c r="N407" s="33">
        <f>Ocupacao_Calendario!J407*D407*30</f>
        <v>4250.64</v>
      </c>
      <c r="O407" s="33">
        <f>Ocupacao_Calendario!K407*D407*31</f>
        <v>4244.272</v>
      </c>
      <c r="P407" s="33">
        <f>Ocupacao_Calendario!L407*D407*31</f>
        <v>3849.456</v>
      </c>
      <c r="Q407" s="33">
        <f>Ocupacao_Calendario!M407*D407*31</f>
        <v>3652.048</v>
      </c>
      <c r="R407" s="33">
        <f t="shared" si="2"/>
        <v>46811.168</v>
      </c>
      <c r="S407" s="33">
        <f>IFS(E407=2,vacation_home_main_costs!$M$2,E407=3,vacation_home_main_costs!$M$3,E407=4,vacation_home_main_costs!$M$4,E407=5,vacation_home_main_costs!$M$5,E407=6,vacation_home_main_costs!$M$6)</f>
        <v>45400</v>
      </c>
      <c r="T407" s="33">
        <f t="shared" si="23"/>
        <v>1411.168</v>
      </c>
      <c r="U407" s="41" t="str">
        <f t="shared" si="4"/>
        <v>Lucro</v>
      </c>
    </row>
    <row r="408" ht="12.75" customHeight="1">
      <c r="A408" s="8">
        <v>1.0590841E7</v>
      </c>
      <c r="B408" s="30" t="s">
        <v>452</v>
      </c>
      <c r="C408" s="11">
        <v>199.0</v>
      </c>
      <c r="D408" s="11">
        <f t="shared" si="1"/>
        <v>159.2</v>
      </c>
      <c r="E408" s="24">
        <v>5.0</v>
      </c>
      <c r="F408" s="33">
        <f>Ocupacao_Calendario!B408*D408*31</f>
        <v>4096.216</v>
      </c>
      <c r="G408" s="33">
        <f>Ocupacao_Calendario!C408*D408*28</f>
        <v>4234.72</v>
      </c>
      <c r="H408" s="33">
        <f>Ocupacao_Calendario!D408*D408*31</f>
        <v>2122.136</v>
      </c>
      <c r="I408" s="33">
        <f>Ocupacao_Calendario!E408*D408*30</f>
        <v>3916.32</v>
      </c>
      <c r="J408" s="33">
        <f>Ocupacao_Calendario!F408*D408*31</f>
        <v>3898.808</v>
      </c>
      <c r="K408" s="33">
        <f>Ocupacao_Calendario!G408*D408*30</f>
        <v>3868.56</v>
      </c>
      <c r="L408" s="33">
        <f>Ocupacao_Calendario!H408*D408*31</f>
        <v>4392.328</v>
      </c>
      <c r="M408" s="33">
        <f>Ocupacao_Calendario!I408*D408*31</f>
        <v>3800.104</v>
      </c>
      <c r="N408" s="33">
        <f>Ocupacao_Calendario!J408*D408*30</f>
        <v>4680.48</v>
      </c>
      <c r="O408" s="33">
        <f>Ocupacao_Calendario!K408*D408*31</f>
        <v>4046.864</v>
      </c>
      <c r="P408" s="33">
        <f>Ocupacao_Calendario!L408*D408*31</f>
        <v>4441.68</v>
      </c>
      <c r="Q408" s="33">
        <f>Ocupacao_Calendario!M408*D408*31</f>
        <v>4491.032</v>
      </c>
      <c r="R408" s="33">
        <f t="shared" si="2"/>
        <v>47989.248</v>
      </c>
      <c r="S408" s="33">
        <f>IFS(E408=2,vacation_home_main_costs!$M$2,E408=3,vacation_home_main_costs!$M$3,E408=4,vacation_home_main_costs!$M$4,E408=5,vacation_home_main_costs!$M$5,E408=6,vacation_home_main_costs!$M$6)</f>
        <v>45400</v>
      </c>
      <c r="T408" s="33">
        <f t="shared" si="23"/>
        <v>2589.248</v>
      </c>
      <c r="U408" s="41" t="str">
        <f t="shared" si="4"/>
        <v>Lucro</v>
      </c>
    </row>
    <row r="409" ht="12.75" customHeight="1">
      <c r="A409" s="8">
        <v>1.3417244E7</v>
      </c>
      <c r="B409" s="30" t="s">
        <v>453</v>
      </c>
      <c r="C409" s="11">
        <v>125.0</v>
      </c>
      <c r="D409" s="11">
        <f t="shared" si="1"/>
        <v>100</v>
      </c>
      <c r="E409" s="24">
        <v>4.0</v>
      </c>
      <c r="F409" s="33">
        <f>Ocupacao_Calendario!B409*D409*31</f>
        <v>2170</v>
      </c>
      <c r="G409" s="33">
        <f>Ocupacao_Calendario!C409*D409*28</f>
        <v>2352</v>
      </c>
      <c r="H409" s="33">
        <f>Ocupacao_Calendario!D409*D409*31</f>
        <v>1643</v>
      </c>
      <c r="I409" s="33">
        <f>Ocupacao_Calendario!E409*D409*30</f>
        <v>1890</v>
      </c>
      <c r="J409" s="33">
        <f>Ocupacao_Calendario!F409*D409*31</f>
        <v>2015</v>
      </c>
      <c r="K409" s="33">
        <f>Ocupacao_Calendario!G409*D409*30</f>
        <v>1950</v>
      </c>
      <c r="L409" s="33">
        <f>Ocupacao_Calendario!H409*D409*31</f>
        <v>2976</v>
      </c>
      <c r="M409" s="33">
        <f>Ocupacao_Calendario!I409*D409*31</f>
        <v>2325</v>
      </c>
      <c r="N409" s="33">
        <f>Ocupacao_Calendario!J409*D409*30</f>
        <v>2490</v>
      </c>
      <c r="O409" s="33">
        <f>Ocupacao_Calendario!K409*D409*31</f>
        <v>2976</v>
      </c>
      <c r="P409" s="33">
        <f>Ocupacao_Calendario!L409*D409*31</f>
        <v>2790</v>
      </c>
      <c r="Q409" s="33">
        <f>Ocupacao_Calendario!M409*D409*31</f>
        <v>2759</v>
      </c>
      <c r="R409" s="33">
        <f t="shared" si="2"/>
        <v>28336</v>
      </c>
      <c r="S409" s="33">
        <f>IFS(E409=2,vacation_home_main_costs!$M$2,E409=3,vacation_home_main_costs!$M$3,E409=4,vacation_home_main_costs!$M$4,E409=5,vacation_home_main_costs!$M$5,E409=6,vacation_home_main_costs!$M$6)</f>
        <v>40660</v>
      </c>
      <c r="T409" s="33">
        <f t="shared" si="23"/>
        <v>-12324</v>
      </c>
      <c r="U409" s="41" t="str">
        <f t="shared" si="4"/>
        <v>Prejuizo</v>
      </c>
    </row>
    <row r="410" ht="12.75" customHeight="1">
      <c r="A410" s="8">
        <v>1.7343622E7</v>
      </c>
      <c r="B410" s="30" t="s">
        <v>454</v>
      </c>
      <c r="C410" s="11">
        <v>100.0</v>
      </c>
      <c r="D410" s="11">
        <f t="shared" si="1"/>
        <v>80</v>
      </c>
      <c r="E410" s="24">
        <v>4.0</v>
      </c>
      <c r="F410" s="33">
        <f>Ocupacao_Calendario!B410*D410*31</f>
        <v>1835.2</v>
      </c>
      <c r="G410" s="33">
        <f>Ocupacao_Calendario!C410*D410*28</f>
        <v>1993.6</v>
      </c>
      <c r="H410" s="33">
        <f>Ocupacao_Calendario!D410*D410*31</f>
        <v>1884.8</v>
      </c>
      <c r="I410" s="33">
        <f>Ocupacao_Calendario!E410*D410*30</f>
        <v>1920</v>
      </c>
      <c r="J410" s="33">
        <f>Ocupacao_Calendario!F410*D410*31</f>
        <v>1339.2</v>
      </c>
      <c r="K410" s="33">
        <f>Ocupacao_Calendario!G410*D410*30</f>
        <v>2136</v>
      </c>
      <c r="L410" s="33">
        <f>Ocupacao_Calendario!H410*D410*31</f>
        <v>2480</v>
      </c>
      <c r="M410" s="33">
        <f>Ocupacao_Calendario!I410*D410*31</f>
        <v>2356</v>
      </c>
      <c r="N410" s="33">
        <f>Ocupacao_Calendario!J410*D410*30</f>
        <v>2208</v>
      </c>
      <c r="O410" s="33">
        <f>Ocupacao_Calendario!K410*D410*31</f>
        <v>1810.4</v>
      </c>
      <c r="P410" s="33">
        <f>Ocupacao_Calendario!L410*D410*31</f>
        <v>2306.4</v>
      </c>
      <c r="Q410" s="33">
        <f>Ocupacao_Calendario!M410*D410*31</f>
        <v>2281.6</v>
      </c>
      <c r="R410" s="33">
        <f t="shared" si="2"/>
        <v>24551.2</v>
      </c>
      <c r="S410" s="33">
        <f>IFS(E410=2,vacation_home_main_costs!$M$2,E410=3,vacation_home_main_costs!$M$3,E410=4,vacation_home_main_costs!$M$4,E410=5,vacation_home_main_costs!$M$5,E410=6,vacation_home_main_costs!$M$6)</f>
        <v>40660</v>
      </c>
      <c r="T410" s="33">
        <f t="shared" si="23"/>
        <v>-16108.8</v>
      </c>
      <c r="U410" s="41" t="str">
        <f t="shared" si="4"/>
        <v>Prejuizo</v>
      </c>
    </row>
    <row r="411" ht="12.75" customHeight="1">
      <c r="A411" s="8">
        <v>1.7904841E7</v>
      </c>
      <c r="B411" s="30" t="s">
        <v>455</v>
      </c>
      <c r="C411" s="11">
        <v>123.0</v>
      </c>
      <c r="D411" s="11">
        <f t="shared" si="1"/>
        <v>98.4</v>
      </c>
      <c r="E411" s="24">
        <v>7.0</v>
      </c>
      <c r="F411" s="33">
        <f>Ocupacao_Calendario!B411*D411*31</f>
        <v>2470.824</v>
      </c>
      <c r="G411" s="33">
        <f>Ocupacao_Calendario!C411*D411*28</f>
        <v>2204.16</v>
      </c>
      <c r="H411" s="33">
        <f>Ocupacao_Calendario!D411*D411*31</f>
        <v>2379.312</v>
      </c>
      <c r="I411" s="33">
        <f>Ocupacao_Calendario!E411*D411*30</f>
        <v>1771.2</v>
      </c>
      <c r="J411" s="33">
        <f>Ocupacao_Calendario!F411*D411*31</f>
        <v>1372.68</v>
      </c>
      <c r="K411" s="33">
        <f>Ocupacao_Calendario!G411*D411*30</f>
        <v>2036.88</v>
      </c>
      <c r="L411" s="33">
        <f>Ocupacao_Calendario!H411*D411*31</f>
        <v>2470.824</v>
      </c>
      <c r="M411" s="33">
        <f>Ocupacao_Calendario!I411*D411*31</f>
        <v>2531.832</v>
      </c>
      <c r="N411" s="33">
        <f>Ocupacao_Calendario!J411*D411*30</f>
        <v>2509.2</v>
      </c>
      <c r="O411" s="33">
        <f>Ocupacao_Calendario!K411*D411*31</f>
        <v>2775.864</v>
      </c>
      <c r="P411" s="33">
        <f>Ocupacao_Calendario!L411*D411*31</f>
        <v>2928.384</v>
      </c>
      <c r="Q411" s="33">
        <f>Ocupacao_Calendario!M411*D411*31</f>
        <v>2501.328</v>
      </c>
      <c r="R411" s="33">
        <f t="shared" si="2"/>
        <v>27952.488</v>
      </c>
      <c r="S411" s="37" t="str">
        <f>IFS(E411=2,vacation_home_main_costs!$M$2,E411=3,vacation_home_main_costs!$M$3,E411=4,vacation_home_main_costs!$M$4,E411=5,vacation_home_main_costs!$M$5,E411=6,vacation_home_main_costs!$M$6)</f>
        <v>#N/A</v>
      </c>
      <c r="T411" s="38" t="s">
        <v>55</v>
      </c>
      <c r="U411" s="41" t="str">
        <f t="shared" si="4"/>
        <v>Lucro</v>
      </c>
    </row>
    <row r="412" ht="12.75" customHeight="1">
      <c r="A412" s="8">
        <v>2.0087984E7</v>
      </c>
      <c r="B412" s="30" t="s">
        <v>456</v>
      </c>
      <c r="C412" s="11">
        <v>96.0</v>
      </c>
      <c r="D412" s="11">
        <f t="shared" si="1"/>
        <v>76.8</v>
      </c>
      <c r="E412" s="24">
        <v>3.0</v>
      </c>
      <c r="F412" s="33">
        <f>Ocupacao_Calendario!B412*D412*31</f>
        <v>1761.792</v>
      </c>
      <c r="G412" s="33">
        <f>Ocupacao_Calendario!C412*D412*28</f>
        <v>1935.36</v>
      </c>
      <c r="H412" s="33">
        <f>Ocupacao_Calendario!D412*D412*31</f>
        <v>1857.024</v>
      </c>
      <c r="I412" s="33">
        <f>Ocupacao_Calendario!E412*D412*30</f>
        <v>1658.88</v>
      </c>
      <c r="J412" s="33">
        <f>Ocupacao_Calendario!F412*D412*31</f>
        <v>1380.864</v>
      </c>
      <c r="K412" s="33">
        <f>Ocupacao_Calendario!G412*D412*30</f>
        <v>1958.4</v>
      </c>
      <c r="L412" s="33">
        <f>Ocupacao_Calendario!H412*D412*31</f>
        <v>2190.336</v>
      </c>
      <c r="M412" s="33">
        <f>Ocupacao_Calendario!I412*D412*31</f>
        <v>1642.752</v>
      </c>
      <c r="N412" s="33">
        <f>Ocupacao_Calendario!J412*D412*30</f>
        <v>1981.44</v>
      </c>
      <c r="O412" s="33">
        <f>Ocupacao_Calendario!K412*D412*31</f>
        <v>1833.216</v>
      </c>
      <c r="P412" s="33">
        <f>Ocupacao_Calendario!L412*D412*31</f>
        <v>2214.144</v>
      </c>
      <c r="Q412" s="33">
        <f>Ocupacao_Calendario!M412*D412*31</f>
        <v>1976.064</v>
      </c>
      <c r="R412" s="33">
        <f t="shared" si="2"/>
        <v>22390.272</v>
      </c>
      <c r="S412" s="33">
        <f>IFS(E412=2,vacation_home_main_costs!$M$2,E412=3,vacation_home_main_costs!$M$3,E412=4,vacation_home_main_costs!$M$4,E412=5,vacation_home_main_costs!$M$5,E412=6,vacation_home_main_costs!$M$6)</f>
        <v>34800</v>
      </c>
      <c r="T412" s="33">
        <f t="shared" ref="T412:T439" si="24">R412-S412</f>
        <v>-12409.728</v>
      </c>
      <c r="U412" s="41" t="str">
        <f t="shared" si="4"/>
        <v>Prejuizo</v>
      </c>
    </row>
    <row r="413" ht="12.75" customHeight="1">
      <c r="A413" s="8">
        <v>7171230.0</v>
      </c>
      <c r="B413" s="30" t="s">
        <v>457</v>
      </c>
      <c r="C413" s="11">
        <v>160.0</v>
      </c>
      <c r="D413" s="11">
        <f t="shared" si="1"/>
        <v>128</v>
      </c>
      <c r="E413" s="24">
        <v>5.0</v>
      </c>
      <c r="F413" s="33">
        <f>Ocupacao_Calendario!B413*D413*31</f>
        <v>3372.8</v>
      </c>
      <c r="G413" s="33">
        <f>Ocupacao_Calendario!C413*D413*28</f>
        <v>3118.08</v>
      </c>
      <c r="H413" s="33">
        <f>Ocupacao_Calendario!D413*D413*31</f>
        <v>3214.08</v>
      </c>
      <c r="I413" s="33">
        <f>Ocupacao_Calendario!E413*D413*30</f>
        <v>2227.2</v>
      </c>
      <c r="J413" s="33">
        <f>Ocupacao_Calendario!F413*D413*31</f>
        <v>2777.6</v>
      </c>
      <c r="K413" s="33">
        <f>Ocupacao_Calendario!G413*D413*30</f>
        <v>2841.6</v>
      </c>
      <c r="L413" s="33">
        <f>Ocupacao_Calendario!H413*D413*31</f>
        <v>3253.76</v>
      </c>
      <c r="M413" s="33">
        <f>Ocupacao_Calendario!I413*D413*31</f>
        <v>3690.24</v>
      </c>
      <c r="N413" s="33">
        <f>Ocupacao_Calendario!J413*D413*30</f>
        <v>2803.2</v>
      </c>
      <c r="O413" s="33">
        <f>Ocupacao_Calendario!K413*D413*31</f>
        <v>2976</v>
      </c>
      <c r="P413" s="33">
        <f>Ocupacao_Calendario!L413*D413*31</f>
        <v>3769.6</v>
      </c>
      <c r="Q413" s="33">
        <f>Ocupacao_Calendario!M413*D413*31</f>
        <v>3253.76</v>
      </c>
      <c r="R413" s="33">
        <f t="shared" si="2"/>
        <v>37297.92</v>
      </c>
      <c r="S413" s="33">
        <f>IFS(E413=2,vacation_home_main_costs!$M$2,E413=3,vacation_home_main_costs!$M$3,E413=4,vacation_home_main_costs!$M$4,E413=5,vacation_home_main_costs!$M$5,E413=6,vacation_home_main_costs!$M$6)</f>
        <v>45400</v>
      </c>
      <c r="T413" s="33">
        <f t="shared" si="24"/>
        <v>-8102.08</v>
      </c>
      <c r="U413" s="41" t="str">
        <f t="shared" si="4"/>
        <v>Prejuizo</v>
      </c>
    </row>
    <row r="414" ht="12.75" customHeight="1">
      <c r="A414" s="8">
        <v>7558456.0</v>
      </c>
      <c r="B414" s="30" t="s">
        <v>458</v>
      </c>
      <c r="C414" s="11">
        <v>86.0</v>
      </c>
      <c r="D414" s="11">
        <f t="shared" si="1"/>
        <v>68.8</v>
      </c>
      <c r="E414" s="24">
        <v>3.0</v>
      </c>
      <c r="F414" s="33">
        <f>Ocupacao_Calendario!B414*D414*31</f>
        <v>1322.336</v>
      </c>
      <c r="G414" s="33">
        <f>Ocupacao_Calendario!C414*D414*28</f>
        <v>1733.76</v>
      </c>
      <c r="H414" s="33">
        <f>Ocupacao_Calendario!D414*D414*31</f>
        <v>1364.992</v>
      </c>
      <c r="I414" s="33">
        <f>Ocupacao_Calendario!E414*D414*30</f>
        <v>1754.4</v>
      </c>
      <c r="J414" s="33">
        <f>Ocupacao_Calendario!F414*D414*31</f>
        <v>981.088</v>
      </c>
      <c r="K414" s="33">
        <f>Ocupacao_Calendario!G414*D414*30</f>
        <v>1424.16</v>
      </c>
      <c r="L414" s="33">
        <f>Ocupacao_Calendario!H414*D414*31</f>
        <v>1855.536</v>
      </c>
      <c r="M414" s="33">
        <f>Ocupacao_Calendario!I414*D414*31</f>
        <v>1983.504</v>
      </c>
      <c r="N414" s="33">
        <f>Ocupacao_Calendario!J414*D414*30</f>
        <v>1506.72</v>
      </c>
      <c r="O414" s="33">
        <f>Ocupacao_Calendario!K414*D414*31</f>
        <v>1684.912</v>
      </c>
      <c r="P414" s="33">
        <f>Ocupacao_Calendario!L414*D414*31</f>
        <v>2047.488</v>
      </c>
      <c r="Q414" s="33">
        <f>Ocupacao_Calendario!M414*D414*31</f>
        <v>1791.552</v>
      </c>
      <c r="R414" s="33">
        <f t="shared" si="2"/>
        <v>19450.448</v>
      </c>
      <c r="S414" s="33">
        <f>IFS(E414=2,vacation_home_main_costs!$M$2,E414=3,vacation_home_main_costs!$M$3,E414=4,vacation_home_main_costs!$M$4,E414=5,vacation_home_main_costs!$M$5,E414=6,vacation_home_main_costs!$M$6)</f>
        <v>34800</v>
      </c>
      <c r="T414" s="33">
        <f t="shared" si="24"/>
        <v>-15349.552</v>
      </c>
      <c r="U414" s="41" t="str">
        <f t="shared" si="4"/>
        <v>Prejuizo</v>
      </c>
    </row>
    <row r="415" ht="12.75" customHeight="1">
      <c r="A415" s="8">
        <v>1.2762999E7</v>
      </c>
      <c r="B415" s="30" t="s">
        <v>459</v>
      </c>
      <c r="C415" s="11">
        <v>90.0</v>
      </c>
      <c r="D415" s="11">
        <f t="shared" si="1"/>
        <v>72</v>
      </c>
      <c r="E415" s="24">
        <v>2.0</v>
      </c>
      <c r="F415" s="33">
        <f>Ocupacao_Calendario!B415*D415*31</f>
        <v>1897.2</v>
      </c>
      <c r="G415" s="33">
        <f>Ocupacao_Calendario!C415*D415*28</f>
        <v>1673.28</v>
      </c>
      <c r="H415" s="33">
        <f>Ocupacao_Calendario!D415*D415*31</f>
        <v>1718.64</v>
      </c>
      <c r="I415" s="33">
        <f>Ocupacao_Calendario!E415*D415*30</f>
        <v>1965.6</v>
      </c>
      <c r="J415" s="33">
        <f>Ocupacao_Calendario!F415*D415*31</f>
        <v>1071.36</v>
      </c>
      <c r="K415" s="33">
        <f>Ocupacao_Calendario!G415*D415*30</f>
        <v>1576.8</v>
      </c>
      <c r="L415" s="33">
        <f>Ocupacao_Calendario!H415*D415*31</f>
        <v>1696.32</v>
      </c>
      <c r="M415" s="33">
        <f>Ocupacao_Calendario!I415*D415*31</f>
        <v>2209.68</v>
      </c>
      <c r="N415" s="33">
        <f>Ocupacao_Calendario!J415*D415*30</f>
        <v>2138.4</v>
      </c>
      <c r="O415" s="33">
        <f>Ocupacao_Calendario!K415*D415*31</f>
        <v>1607.04</v>
      </c>
      <c r="P415" s="33">
        <f>Ocupacao_Calendario!L415*D415*31</f>
        <v>2075.76</v>
      </c>
      <c r="Q415" s="33">
        <f>Ocupacao_Calendario!M415*D415*31</f>
        <v>1607.04</v>
      </c>
      <c r="R415" s="33">
        <f t="shared" si="2"/>
        <v>21237.12</v>
      </c>
      <c r="S415" s="33">
        <f>IFS(E415=2,vacation_home_main_costs!$M$2,E415=3,vacation_home_main_costs!$M$3,E415=4,vacation_home_main_costs!$M$4,E415=5,vacation_home_main_costs!$M$5,E415=6,vacation_home_main_costs!$M$6)</f>
        <v>31100</v>
      </c>
      <c r="T415" s="33">
        <f t="shared" si="24"/>
        <v>-9862.88</v>
      </c>
      <c r="U415" s="41" t="str">
        <f t="shared" si="4"/>
        <v>Prejuizo</v>
      </c>
    </row>
    <row r="416" ht="12.75" customHeight="1">
      <c r="A416" s="8">
        <v>1.4820514E7</v>
      </c>
      <c r="B416" s="30" t="s">
        <v>460</v>
      </c>
      <c r="C416" s="11">
        <v>165.0</v>
      </c>
      <c r="D416" s="11">
        <f t="shared" si="1"/>
        <v>132</v>
      </c>
      <c r="E416" s="24">
        <v>4.0</v>
      </c>
      <c r="F416" s="33">
        <f>Ocupacao_Calendario!B416*D416*31</f>
        <v>2700.72</v>
      </c>
      <c r="G416" s="33">
        <f>Ocupacao_Calendario!C416*D416*28</f>
        <v>2919.84</v>
      </c>
      <c r="H416" s="33">
        <f>Ocupacao_Calendario!D416*D416*31</f>
        <v>3478.2</v>
      </c>
      <c r="I416" s="33">
        <f>Ocupacao_Calendario!E416*D416*30</f>
        <v>2534.4</v>
      </c>
      <c r="J416" s="33">
        <f>Ocupacao_Calendario!F416*D416*31</f>
        <v>1636.8</v>
      </c>
      <c r="K416" s="33">
        <f>Ocupacao_Calendario!G416*D416*30</f>
        <v>3960</v>
      </c>
      <c r="L416" s="33">
        <f>Ocupacao_Calendario!H416*D416*31</f>
        <v>3273.6</v>
      </c>
      <c r="M416" s="33">
        <f>Ocupacao_Calendario!I416*D416*31</f>
        <v>3682.8</v>
      </c>
      <c r="N416" s="33">
        <f>Ocupacao_Calendario!J416*D416*30</f>
        <v>3801.6</v>
      </c>
      <c r="O416" s="33">
        <f>Ocupacao_Calendario!K416*D416*31</f>
        <v>4010.16</v>
      </c>
      <c r="P416" s="33">
        <f>Ocupacao_Calendario!L416*D416*31</f>
        <v>3150.84</v>
      </c>
      <c r="Q416" s="33">
        <f>Ocupacao_Calendario!M416*D416*31</f>
        <v>3314.52</v>
      </c>
      <c r="R416" s="33">
        <f t="shared" si="2"/>
        <v>38463.48</v>
      </c>
      <c r="S416" s="33">
        <f>IFS(E416=2,vacation_home_main_costs!$M$2,E416=3,vacation_home_main_costs!$M$3,E416=4,vacation_home_main_costs!$M$4,E416=5,vacation_home_main_costs!$M$5,E416=6,vacation_home_main_costs!$M$6)</f>
        <v>40660</v>
      </c>
      <c r="T416" s="33">
        <f t="shared" si="24"/>
        <v>-2196.52</v>
      </c>
      <c r="U416" s="41" t="str">
        <f t="shared" si="4"/>
        <v>Prejuizo</v>
      </c>
    </row>
    <row r="417" ht="12.75" customHeight="1">
      <c r="A417" s="8">
        <v>7678340.0</v>
      </c>
      <c r="B417" s="30" t="s">
        <v>461</v>
      </c>
      <c r="C417" s="11">
        <v>119.0</v>
      </c>
      <c r="D417" s="11">
        <f t="shared" si="1"/>
        <v>95.2</v>
      </c>
      <c r="E417" s="24">
        <v>3.0</v>
      </c>
      <c r="F417" s="33">
        <f>Ocupacao_Calendario!B417*D417*31</f>
        <v>1947.792</v>
      </c>
      <c r="G417" s="33">
        <f>Ocupacao_Calendario!C417*D417*28</f>
        <v>2372.384</v>
      </c>
      <c r="H417" s="33">
        <f>Ocupacao_Calendario!D417*D417*31</f>
        <v>2508.52</v>
      </c>
      <c r="I417" s="33">
        <f>Ocupacao_Calendario!E417*D417*30</f>
        <v>1342.32</v>
      </c>
      <c r="J417" s="33">
        <f>Ocupacao_Calendario!F417*D417*31</f>
        <v>1829.744</v>
      </c>
      <c r="K417" s="33">
        <f>Ocupacao_Calendario!G417*D417*30</f>
        <v>2856</v>
      </c>
      <c r="L417" s="33">
        <f>Ocupacao_Calendario!H417*D417*31</f>
        <v>2154.376</v>
      </c>
      <c r="M417" s="33">
        <f>Ocupacao_Calendario!I417*D417*31</f>
        <v>2124.864</v>
      </c>
      <c r="N417" s="33">
        <f>Ocupacao_Calendario!J417*D417*30</f>
        <v>2199.12</v>
      </c>
      <c r="O417" s="33">
        <f>Ocupacao_Calendario!K417*D417*31</f>
        <v>2685.592</v>
      </c>
      <c r="P417" s="33">
        <f>Ocupacao_Calendario!L417*D417*31</f>
        <v>2331.448</v>
      </c>
      <c r="Q417" s="33">
        <f>Ocupacao_Calendario!M417*D417*31</f>
        <v>2921.688</v>
      </c>
      <c r="R417" s="33">
        <f t="shared" si="2"/>
        <v>27273.848</v>
      </c>
      <c r="S417" s="33">
        <f>IFS(E417=2,vacation_home_main_costs!$M$2,E417=3,vacation_home_main_costs!$M$3,E417=4,vacation_home_main_costs!$M$4,E417=5,vacation_home_main_costs!$M$5,E417=6,vacation_home_main_costs!$M$6)</f>
        <v>34800</v>
      </c>
      <c r="T417" s="33">
        <f t="shared" si="24"/>
        <v>-7526.152</v>
      </c>
      <c r="U417" s="41" t="str">
        <f t="shared" si="4"/>
        <v>Prejuizo</v>
      </c>
    </row>
    <row r="418" ht="12.75" customHeight="1">
      <c r="A418" s="8">
        <v>8081094.0</v>
      </c>
      <c r="B418" s="30" t="s">
        <v>462</v>
      </c>
      <c r="C418" s="11">
        <v>84.0</v>
      </c>
      <c r="D418" s="11">
        <f t="shared" si="1"/>
        <v>67.2</v>
      </c>
      <c r="E418" s="24">
        <v>4.0</v>
      </c>
      <c r="F418" s="33">
        <f>Ocupacao_Calendario!B418*D418*31</f>
        <v>1874.88</v>
      </c>
      <c r="G418" s="33">
        <f>Ocupacao_Calendario!C418*D418*28</f>
        <v>1317.12</v>
      </c>
      <c r="H418" s="33">
        <f>Ocupacao_Calendario!D418*D418*31</f>
        <v>1291.584</v>
      </c>
      <c r="I418" s="33">
        <f>Ocupacao_Calendario!E418*D418*30</f>
        <v>1169.28</v>
      </c>
      <c r="J418" s="33">
        <f>Ocupacao_Calendario!F418*D418*31</f>
        <v>1479.072</v>
      </c>
      <c r="K418" s="33">
        <f>Ocupacao_Calendario!G418*D418*30</f>
        <v>1854.72</v>
      </c>
      <c r="L418" s="33">
        <f>Ocupacao_Calendario!H418*D418*31</f>
        <v>1583.232</v>
      </c>
      <c r="M418" s="33">
        <f>Ocupacao_Calendario!I418*D418*31</f>
        <v>1520.736</v>
      </c>
      <c r="N418" s="33">
        <f>Ocupacao_Calendario!J418*D418*30</f>
        <v>1491.84</v>
      </c>
      <c r="O418" s="33">
        <f>Ocupacao_Calendario!K418*D418*31</f>
        <v>1729.056</v>
      </c>
      <c r="P418" s="33">
        <f>Ocupacao_Calendario!L418*D418*31</f>
        <v>1624.896</v>
      </c>
      <c r="Q418" s="33">
        <f>Ocupacao_Calendario!M418*D418*31</f>
        <v>1708.224</v>
      </c>
      <c r="R418" s="33">
        <f t="shared" si="2"/>
        <v>18644.64</v>
      </c>
      <c r="S418" s="33">
        <f>IFS(E418=2,vacation_home_main_costs!$M$2,E418=3,vacation_home_main_costs!$M$3,E418=4,vacation_home_main_costs!$M$4,E418=5,vacation_home_main_costs!$M$5,E418=6,vacation_home_main_costs!$M$6)</f>
        <v>40660</v>
      </c>
      <c r="T418" s="33">
        <f t="shared" si="24"/>
        <v>-22015.36</v>
      </c>
      <c r="U418" s="41" t="str">
        <f t="shared" si="4"/>
        <v>Prejuizo</v>
      </c>
    </row>
    <row r="419" ht="12.75" customHeight="1">
      <c r="A419" s="8">
        <v>8101253.0</v>
      </c>
      <c r="B419" s="30" t="s">
        <v>463</v>
      </c>
      <c r="C419" s="11">
        <v>140.0</v>
      </c>
      <c r="D419" s="11">
        <f t="shared" si="1"/>
        <v>112</v>
      </c>
      <c r="E419" s="24">
        <v>4.0</v>
      </c>
      <c r="F419" s="33">
        <f>Ocupacao_Calendario!B419*D419*31</f>
        <v>2638.72</v>
      </c>
      <c r="G419" s="33">
        <f>Ocupacao_Calendario!C419*D419*28</f>
        <v>2163.84</v>
      </c>
      <c r="H419" s="33">
        <f>Ocupacao_Calendario!D419*D419*31</f>
        <v>1874.88</v>
      </c>
      <c r="I419" s="33">
        <f>Ocupacao_Calendario!E419*D419*30</f>
        <v>1848</v>
      </c>
      <c r="J419" s="33">
        <f>Ocupacao_Calendario!F419*D419*31</f>
        <v>2222.08</v>
      </c>
      <c r="K419" s="33">
        <f>Ocupacao_Calendario!G419*D419*30</f>
        <v>2822.4</v>
      </c>
      <c r="L419" s="33">
        <f>Ocupacao_Calendario!H419*D419*31</f>
        <v>2985.92</v>
      </c>
      <c r="M419" s="33">
        <f>Ocupacao_Calendario!I419*D419*31</f>
        <v>2847.04</v>
      </c>
      <c r="N419" s="33">
        <f>Ocupacao_Calendario!J419*D419*30</f>
        <v>2822.4</v>
      </c>
      <c r="O419" s="33">
        <f>Ocupacao_Calendario!K419*D419*31</f>
        <v>3472</v>
      </c>
      <c r="P419" s="33">
        <f>Ocupacao_Calendario!L419*D419*31</f>
        <v>3228.96</v>
      </c>
      <c r="Q419" s="33">
        <f>Ocupacao_Calendario!M419*D419*31</f>
        <v>2638.72</v>
      </c>
      <c r="R419" s="33">
        <f t="shared" si="2"/>
        <v>31564.96</v>
      </c>
      <c r="S419" s="33">
        <f>IFS(E419=2,vacation_home_main_costs!$M$2,E419=3,vacation_home_main_costs!$M$3,E419=4,vacation_home_main_costs!$M$4,E419=5,vacation_home_main_costs!$M$5,E419=6,vacation_home_main_costs!$M$6)</f>
        <v>40660</v>
      </c>
      <c r="T419" s="33">
        <f t="shared" si="24"/>
        <v>-9095.04</v>
      </c>
      <c r="U419" s="41" t="str">
        <f t="shared" si="4"/>
        <v>Prejuizo</v>
      </c>
    </row>
    <row r="420" ht="12.75" customHeight="1">
      <c r="A420" s="8">
        <v>8350984.0</v>
      </c>
      <c r="B420" s="30" t="s">
        <v>464</v>
      </c>
      <c r="C420" s="11">
        <v>155.0</v>
      </c>
      <c r="D420" s="11">
        <f t="shared" si="1"/>
        <v>124</v>
      </c>
      <c r="E420" s="24">
        <v>4.0</v>
      </c>
      <c r="F420" s="33">
        <f>Ocupacao_Calendario!B420*D420*31</f>
        <v>3305.84</v>
      </c>
      <c r="G420" s="33">
        <f>Ocupacao_Calendario!C420*D420*28</f>
        <v>2673.44</v>
      </c>
      <c r="H420" s="33">
        <f>Ocupacao_Calendario!D420*D420*31</f>
        <v>3267.4</v>
      </c>
      <c r="I420" s="33">
        <f>Ocupacao_Calendario!E420*D420*30</f>
        <v>1934.4</v>
      </c>
      <c r="J420" s="33">
        <f>Ocupacao_Calendario!F420*D420*31</f>
        <v>2344.84</v>
      </c>
      <c r="K420" s="33">
        <f>Ocupacao_Calendario!G420*D420*30</f>
        <v>2790</v>
      </c>
      <c r="L420" s="33">
        <f>Ocupacao_Calendario!H420*D420*31</f>
        <v>3382.72</v>
      </c>
      <c r="M420" s="33">
        <f>Ocupacao_Calendario!I420*D420*31</f>
        <v>2883</v>
      </c>
      <c r="N420" s="33">
        <f>Ocupacao_Calendario!J420*D420*30</f>
        <v>2827.2</v>
      </c>
      <c r="O420" s="33">
        <f>Ocupacao_Calendario!K420*D420*31</f>
        <v>3382.72</v>
      </c>
      <c r="P420" s="33">
        <f>Ocupacao_Calendario!L420*D420*31</f>
        <v>3844</v>
      </c>
      <c r="Q420" s="33">
        <f>Ocupacao_Calendario!M420*D420*31</f>
        <v>2806.12</v>
      </c>
      <c r="R420" s="33">
        <f t="shared" si="2"/>
        <v>35441.68</v>
      </c>
      <c r="S420" s="33">
        <f>IFS(E420=2,vacation_home_main_costs!$M$2,E420=3,vacation_home_main_costs!$M$3,E420=4,vacation_home_main_costs!$M$4,E420=5,vacation_home_main_costs!$M$5,E420=6,vacation_home_main_costs!$M$6)</f>
        <v>40660</v>
      </c>
      <c r="T420" s="33">
        <f t="shared" si="24"/>
        <v>-5218.32</v>
      </c>
      <c r="U420" s="41" t="str">
        <f t="shared" si="4"/>
        <v>Prejuizo</v>
      </c>
    </row>
    <row r="421" ht="12.75" customHeight="1">
      <c r="A421" s="8">
        <v>8419469.0</v>
      </c>
      <c r="B421" s="30" t="s">
        <v>465</v>
      </c>
      <c r="C421" s="11">
        <v>299.0</v>
      </c>
      <c r="D421" s="11">
        <f t="shared" si="1"/>
        <v>239.2</v>
      </c>
      <c r="E421" s="24">
        <v>6.0</v>
      </c>
      <c r="F421" s="33">
        <f>Ocupacao_Calendario!B421*D421*31</f>
        <v>6970.288</v>
      </c>
      <c r="G421" s="33">
        <f>Ocupacao_Calendario!C421*D421*28</f>
        <v>5826.912</v>
      </c>
      <c r="H421" s="33">
        <f>Ocupacao_Calendario!D421*D421*31</f>
        <v>4004.208</v>
      </c>
      <c r="I421" s="33">
        <f>Ocupacao_Calendario!E421*D421*30</f>
        <v>3300.96</v>
      </c>
      <c r="J421" s="33">
        <f>Ocupacao_Calendario!F421*D421*31</f>
        <v>5635.552</v>
      </c>
      <c r="K421" s="33">
        <f>Ocupacao_Calendario!G421*D421*30</f>
        <v>6386.64</v>
      </c>
      <c r="L421" s="33">
        <f>Ocupacao_Calendario!H421*D421*31</f>
        <v>7415.2</v>
      </c>
      <c r="M421" s="33">
        <f>Ocupacao_Calendario!I421*D421*31</f>
        <v>5042.336</v>
      </c>
      <c r="N421" s="33">
        <f>Ocupacao_Calendario!J421*D421*30</f>
        <v>5525.52</v>
      </c>
      <c r="O421" s="33">
        <f>Ocupacao_Calendario!K421*D421*31</f>
        <v>6896.136</v>
      </c>
      <c r="P421" s="33">
        <f>Ocupacao_Calendario!L421*D421*31</f>
        <v>6896.136</v>
      </c>
      <c r="Q421" s="33">
        <f>Ocupacao_Calendario!M421*D421*31</f>
        <v>6673.68</v>
      </c>
      <c r="R421" s="33">
        <f t="shared" si="2"/>
        <v>70573.568</v>
      </c>
      <c r="S421" s="33">
        <f>IFS(E421=2,vacation_home_main_costs!$M$2,E421=3,vacation_home_main_costs!$M$3,E421=4,vacation_home_main_costs!$M$4,E421=5,vacation_home_main_costs!$M$5,E421=6,vacation_home_main_costs!$M$6)</f>
        <v>51900</v>
      </c>
      <c r="T421" s="33">
        <f t="shared" si="24"/>
        <v>18673.568</v>
      </c>
      <c r="U421" s="41" t="str">
        <f t="shared" si="4"/>
        <v>Lucro</v>
      </c>
    </row>
    <row r="422" ht="12.75" customHeight="1">
      <c r="A422" s="8">
        <v>9532579.0</v>
      </c>
      <c r="B422" s="30" t="s">
        <v>466</v>
      </c>
      <c r="C422" s="11">
        <v>135.0</v>
      </c>
      <c r="D422" s="11">
        <f t="shared" si="1"/>
        <v>108</v>
      </c>
      <c r="E422" s="24">
        <v>3.0</v>
      </c>
      <c r="F422" s="33">
        <f>Ocupacao_Calendario!B422*D422*31</f>
        <v>3281.04</v>
      </c>
      <c r="G422" s="33">
        <f>Ocupacao_Calendario!C422*D422*28</f>
        <v>2963.52</v>
      </c>
      <c r="H422" s="33">
        <f>Ocupacao_Calendario!D422*D422*31</f>
        <v>1908.36</v>
      </c>
      <c r="I422" s="33">
        <f>Ocupacao_Calendario!E422*D422*30</f>
        <v>1587.6</v>
      </c>
      <c r="J422" s="33">
        <f>Ocupacao_Calendario!F422*D422*31</f>
        <v>2477.52</v>
      </c>
      <c r="K422" s="33">
        <f>Ocupacao_Calendario!G422*D422*30</f>
        <v>2268</v>
      </c>
      <c r="L422" s="33">
        <f>Ocupacao_Calendario!H422*D422*31</f>
        <v>2343.6</v>
      </c>
      <c r="M422" s="33">
        <f>Ocupacao_Calendario!I422*D422*31</f>
        <v>2511</v>
      </c>
      <c r="N422" s="33">
        <f>Ocupacao_Calendario!J422*D422*30</f>
        <v>3240</v>
      </c>
      <c r="O422" s="33">
        <f>Ocupacao_Calendario!K422*D422*31</f>
        <v>3046.68</v>
      </c>
      <c r="P422" s="33">
        <f>Ocupacao_Calendario!L422*D422*31</f>
        <v>2544.48</v>
      </c>
      <c r="Q422" s="33">
        <f>Ocupacao_Calendario!M422*D422*31</f>
        <v>3180.6</v>
      </c>
      <c r="R422" s="33">
        <f t="shared" si="2"/>
        <v>31352.4</v>
      </c>
      <c r="S422" s="33">
        <f>IFS(E422=2,vacation_home_main_costs!$M$2,E422=3,vacation_home_main_costs!$M$3,E422=4,vacation_home_main_costs!$M$4,E422=5,vacation_home_main_costs!$M$5,E422=6,vacation_home_main_costs!$M$6)</f>
        <v>34800</v>
      </c>
      <c r="T422" s="33">
        <f t="shared" si="24"/>
        <v>-3447.6</v>
      </c>
      <c r="U422" s="41" t="str">
        <f t="shared" si="4"/>
        <v>Prejuizo</v>
      </c>
    </row>
    <row r="423" ht="12.75" customHeight="1">
      <c r="A423" s="8">
        <v>1.3897065E7</v>
      </c>
      <c r="B423" s="30" t="s">
        <v>467</v>
      </c>
      <c r="C423" s="11">
        <v>135.0</v>
      </c>
      <c r="D423" s="11">
        <f t="shared" si="1"/>
        <v>108</v>
      </c>
      <c r="E423" s="24">
        <v>3.0</v>
      </c>
      <c r="F423" s="33">
        <f>Ocupacao_Calendario!B423*D423*31</f>
        <v>2142.72</v>
      </c>
      <c r="G423" s="33">
        <f>Ocupacao_Calendario!C423*D423*28</f>
        <v>2872.8</v>
      </c>
      <c r="H423" s="33">
        <f>Ocupacao_Calendario!D423*D423*31</f>
        <v>2109.24</v>
      </c>
      <c r="I423" s="33">
        <f>Ocupacao_Calendario!E423*D423*30</f>
        <v>2106</v>
      </c>
      <c r="J423" s="33">
        <f>Ocupacao_Calendario!F423*D423*31</f>
        <v>1406.16</v>
      </c>
      <c r="K423" s="33">
        <f>Ocupacao_Calendario!G423*D423*30</f>
        <v>2851.2</v>
      </c>
      <c r="L423" s="33">
        <f>Ocupacao_Calendario!H423*D423*31</f>
        <v>3314.52</v>
      </c>
      <c r="M423" s="33">
        <f>Ocupacao_Calendario!I423*D423*31</f>
        <v>2946.24</v>
      </c>
      <c r="N423" s="33">
        <f>Ocupacao_Calendario!J423*D423*30</f>
        <v>3013.2</v>
      </c>
      <c r="O423" s="33">
        <f>Ocupacao_Calendario!K423*D423*31</f>
        <v>3113.64</v>
      </c>
      <c r="P423" s="33">
        <f>Ocupacao_Calendario!L423*D423*31</f>
        <v>3281.04</v>
      </c>
      <c r="Q423" s="33">
        <f>Ocupacao_Calendario!M423*D423*31</f>
        <v>2745.36</v>
      </c>
      <c r="R423" s="33">
        <f t="shared" si="2"/>
        <v>31902.12</v>
      </c>
      <c r="S423" s="33">
        <f>IFS(E423=2,vacation_home_main_costs!$M$2,E423=3,vacation_home_main_costs!$M$3,E423=4,vacation_home_main_costs!$M$4,E423=5,vacation_home_main_costs!$M$5,E423=6,vacation_home_main_costs!$M$6)</f>
        <v>34800</v>
      </c>
      <c r="T423" s="33">
        <f t="shared" si="24"/>
        <v>-2897.88</v>
      </c>
      <c r="U423" s="41" t="str">
        <f t="shared" si="4"/>
        <v>Prejuizo</v>
      </c>
    </row>
    <row r="424" ht="12.75" customHeight="1">
      <c r="A424" s="8">
        <v>1.4093858E7</v>
      </c>
      <c r="B424" s="30" t="s">
        <v>468</v>
      </c>
      <c r="C424" s="11">
        <v>180.0</v>
      </c>
      <c r="D424" s="11">
        <f t="shared" si="1"/>
        <v>144</v>
      </c>
      <c r="E424" s="24">
        <v>4.0</v>
      </c>
      <c r="F424" s="33">
        <f>Ocupacao_Calendario!B424*D424*31</f>
        <v>4330.08</v>
      </c>
      <c r="G424" s="33">
        <f>Ocupacao_Calendario!C424*D424*28</f>
        <v>3467.52</v>
      </c>
      <c r="H424" s="33">
        <f>Ocupacao_Calendario!D424*D424*31</f>
        <v>3481.92</v>
      </c>
      <c r="I424" s="33">
        <f>Ocupacao_Calendario!E424*D424*30</f>
        <v>2462.4</v>
      </c>
      <c r="J424" s="33">
        <f>Ocupacao_Calendario!F424*D424*31</f>
        <v>3080.16</v>
      </c>
      <c r="K424" s="33">
        <f>Ocupacao_Calendario!G424*D424*30</f>
        <v>3628.8</v>
      </c>
      <c r="L424" s="33">
        <f>Ocupacao_Calendario!H424*D424*31</f>
        <v>3749.76</v>
      </c>
      <c r="M424" s="33">
        <f>Ocupacao_Calendario!I424*D424*31</f>
        <v>3080.16</v>
      </c>
      <c r="N424" s="33">
        <f>Ocupacao_Calendario!J424*D424*30</f>
        <v>3153.6</v>
      </c>
      <c r="O424" s="33">
        <f>Ocupacao_Calendario!K424*D424*31</f>
        <v>3437.28</v>
      </c>
      <c r="P424" s="33">
        <f>Ocupacao_Calendario!L424*D424*31</f>
        <v>3481.92</v>
      </c>
      <c r="Q424" s="33">
        <f>Ocupacao_Calendario!M424*D424*31</f>
        <v>4285.44</v>
      </c>
      <c r="R424" s="33">
        <f t="shared" si="2"/>
        <v>41639.04</v>
      </c>
      <c r="S424" s="33">
        <f>IFS(E424=2,vacation_home_main_costs!$M$2,E424=3,vacation_home_main_costs!$M$3,E424=4,vacation_home_main_costs!$M$4,E424=5,vacation_home_main_costs!$M$5,E424=6,vacation_home_main_costs!$M$6)</f>
        <v>40660</v>
      </c>
      <c r="T424" s="33">
        <f t="shared" si="24"/>
        <v>979.04</v>
      </c>
      <c r="U424" s="41" t="str">
        <f t="shared" si="4"/>
        <v>Lucro</v>
      </c>
    </row>
    <row r="425" ht="12.75" customHeight="1">
      <c r="A425" s="8">
        <v>9294964.0</v>
      </c>
      <c r="B425" s="30" t="s">
        <v>469</v>
      </c>
      <c r="C425" s="11">
        <v>125.0</v>
      </c>
      <c r="D425" s="11">
        <f t="shared" si="1"/>
        <v>100</v>
      </c>
      <c r="E425" s="24">
        <v>4.0</v>
      </c>
      <c r="F425" s="33">
        <f>Ocupacao_Calendario!B425*D425*31</f>
        <v>2015</v>
      </c>
      <c r="G425" s="33">
        <f>Ocupacao_Calendario!C425*D425*28</f>
        <v>2772</v>
      </c>
      <c r="H425" s="33">
        <f>Ocupacao_Calendario!D425*D425*31</f>
        <v>1829</v>
      </c>
      <c r="I425" s="33">
        <f>Ocupacao_Calendario!E425*D425*30</f>
        <v>1950</v>
      </c>
      <c r="J425" s="33">
        <f>Ocupacao_Calendario!F425*D425*31</f>
        <v>2387</v>
      </c>
      <c r="K425" s="33">
        <f>Ocupacao_Calendario!G425*D425*30</f>
        <v>2580</v>
      </c>
      <c r="L425" s="33">
        <f>Ocupacao_Calendario!H425*D425*31</f>
        <v>2325</v>
      </c>
      <c r="M425" s="33">
        <f>Ocupacao_Calendario!I425*D425*31</f>
        <v>2294</v>
      </c>
      <c r="N425" s="33">
        <f>Ocupacao_Calendario!J425*D425*30</f>
        <v>2730</v>
      </c>
      <c r="O425" s="33">
        <f>Ocupacao_Calendario!K425*D425*31</f>
        <v>2666</v>
      </c>
      <c r="P425" s="33">
        <f>Ocupacao_Calendario!L425*D425*31</f>
        <v>2418</v>
      </c>
      <c r="Q425" s="33">
        <f>Ocupacao_Calendario!M425*D425*31</f>
        <v>2728</v>
      </c>
      <c r="R425" s="33">
        <f t="shared" si="2"/>
        <v>28694</v>
      </c>
      <c r="S425" s="33">
        <f>IFS(E425=2,vacation_home_main_costs!$M$2,E425=3,vacation_home_main_costs!$M$3,E425=4,vacation_home_main_costs!$M$4,E425=5,vacation_home_main_costs!$M$5,E425=6,vacation_home_main_costs!$M$6)</f>
        <v>40660</v>
      </c>
      <c r="T425" s="33">
        <f t="shared" si="24"/>
        <v>-11966</v>
      </c>
      <c r="U425" s="41" t="str">
        <f t="shared" si="4"/>
        <v>Prejuizo</v>
      </c>
    </row>
    <row r="426" ht="12.75" customHeight="1">
      <c r="A426" s="8">
        <v>1.4229356E7</v>
      </c>
      <c r="B426" s="30" t="s">
        <v>470</v>
      </c>
      <c r="C426" s="11">
        <v>169.0</v>
      </c>
      <c r="D426" s="11">
        <f t="shared" si="1"/>
        <v>135.2</v>
      </c>
      <c r="E426" s="24">
        <v>4.0</v>
      </c>
      <c r="F426" s="33">
        <f>Ocupacao_Calendario!B426*D426*31</f>
        <v>3394.872</v>
      </c>
      <c r="G426" s="33">
        <f>Ocupacao_Calendario!C426*D426*28</f>
        <v>3520.608</v>
      </c>
      <c r="H426" s="33">
        <f>Ocupacao_Calendario!D426*D426*31</f>
        <v>2724.28</v>
      </c>
      <c r="I426" s="33">
        <f>Ocupacao_Calendario!E426*D426*30</f>
        <v>2595.84</v>
      </c>
      <c r="J426" s="33">
        <f>Ocupacao_Calendario!F426*D426*31</f>
        <v>1634.568</v>
      </c>
      <c r="K426" s="33">
        <f>Ocupacao_Calendario!G426*D426*30</f>
        <v>3569.28</v>
      </c>
      <c r="L426" s="33">
        <f>Ocupacao_Calendario!H426*D426*31</f>
        <v>3939.728</v>
      </c>
      <c r="M426" s="33">
        <f>Ocupacao_Calendario!I426*D426*31</f>
        <v>3981.64</v>
      </c>
      <c r="N426" s="33">
        <f>Ocupacao_Calendario!J426*D426*30</f>
        <v>3366.48</v>
      </c>
      <c r="O426" s="33">
        <f>Ocupacao_Calendario!K426*D426*31</f>
        <v>3143.4</v>
      </c>
      <c r="P426" s="33">
        <f>Ocupacao_Calendario!L426*D426*31</f>
        <v>4107.376</v>
      </c>
      <c r="Q426" s="33">
        <f>Ocupacao_Calendario!M426*D426*31</f>
        <v>3227.224</v>
      </c>
      <c r="R426" s="33">
        <f t="shared" si="2"/>
        <v>39205.296</v>
      </c>
      <c r="S426" s="33">
        <f>IFS(E426=2,vacation_home_main_costs!$M$2,E426=3,vacation_home_main_costs!$M$3,E426=4,vacation_home_main_costs!$M$4,E426=5,vacation_home_main_costs!$M$5,E426=6,vacation_home_main_costs!$M$6)</f>
        <v>40660</v>
      </c>
      <c r="T426" s="33">
        <f t="shared" si="24"/>
        <v>-1454.704</v>
      </c>
      <c r="U426" s="41" t="str">
        <f t="shared" si="4"/>
        <v>Prejuizo</v>
      </c>
    </row>
    <row r="427" ht="12.75" customHeight="1">
      <c r="A427" s="8">
        <v>1.7847445E7</v>
      </c>
      <c r="B427" s="30" t="s">
        <v>471</v>
      </c>
      <c r="C427" s="11">
        <v>169.0</v>
      </c>
      <c r="D427" s="11">
        <f t="shared" si="1"/>
        <v>135.2</v>
      </c>
      <c r="E427" s="24">
        <v>4.0</v>
      </c>
      <c r="F427" s="33">
        <f>Ocupacao_Calendario!B427*D427*31</f>
        <v>3646.344</v>
      </c>
      <c r="G427" s="33">
        <f>Ocupacao_Calendario!C427*D427*28</f>
        <v>3104.192</v>
      </c>
      <c r="H427" s="33">
        <f>Ocupacao_Calendario!D427*D427*31</f>
        <v>1802.216</v>
      </c>
      <c r="I427" s="33">
        <f>Ocupacao_Calendario!E427*D427*30</f>
        <v>2474.16</v>
      </c>
      <c r="J427" s="33">
        <f>Ocupacao_Calendario!F427*D427*31</f>
        <v>2095.6</v>
      </c>
      <c r="K427" s="33">
        <f>Ocupacao_Calendario!G427*D427*30</f>
        <v>3772.08</v>
      </c>
      <c r="L427" s="33">
        <f>Ocupacao_Calendario!H427*D427*31</f>
        <v>3855.904</v>
      </c>
      <c r="M427" s="33">
        <f>Ocupacao_Calendario!I427*D427*31</f>
        <v>3939.728</v>
      </c>
      <c r="N427" s="33">
        <f>Ocupacao_Calendario!J427*D427*30</f>
        <v>3609.84</v>
      </c>
      <c r="O427" s="33">
        <f>Ocupacao_Calendario!K427*D427*31</f>
        <v>4149.288</v>
      </c>
      <c r="P427" s="33">
        <f>Ocupacao_Calendario!L427*D427*31</f>
        <v>3394.872</v>
      </c>
      <c r="Q427" s="33">
        <f>Ocupacao_Calendario!M427*D427*31</f>
        <v>3311.048</v>
      </c>
      <c r="R427" s="33">
        <f t="shared" si="2"/>
        <v>39155.272</v>
      </c>
      <c r="S427" s="33">
        <f>IFS(E427=2,vacation_home_main_costs!$M$2,E427=3,vacation_home_main_costs!$M$3,E427=4,vacation_home_main_costs!$M$4,E427=5,vacation_home_main_costs!$M$5,E427=6,vacation_home_main_costs!$M$6)</f>
        <v>40660</v>
      </c>
      <c r="T427" s="33">
        <f t="shared" si="24"/>
        <v>-1504.728</v>
      </c>
      <c r="U427" s="41" t="str">
        <f t="shared" si="4"/>
        <v>Prejuizo</v>
      </c>
    </row>
    <row r="428" ht="12.75" customHeight="1">
      <c r="A428" s="8">
        <v>1.8581965E7</v>
      </c>
      <c r="B428" s="30" t="s">
        <v>472</v>
      </c>
      <c r="C428" s="11">
        <v>169.0</v>
      </c>
      <c r="D428" s="11">
        <f t="shared" si="1"/>
        <v>135.2</v>
      </c>
      <c r="E428" s="24">
        <v>4.0</v>
      </c>
      <c r="F428" s="33">
        <f>Ocupacao_Calendario!B428*D428*31</f>
        <v>2766.192</v>
      </c>
      <c r="G428" s="33">
        <f>Ocupacao_Calendario!C428*D428*28</f>
        <v>2914.912</v>
      </c>
      <c r="H428" s="33">
        <f>Ocupacao_Calendario!D428*D428*31</f>
        <v>3604.432</v>
      </c>
      <c r="I428" s="33">
        <f>Ocupacao_Calendario!E428*D428*30</f>
        <v>2433.6</v>
      </c>
      <c r="J428" s="33">
        <f>Ocupacao_Calendario!F428*D428*31</f>
        <v>3269.136</v>
      </c>
      <c r="K428" s="33">
        <f>Ocupacao_Calendario!G428*D428*30</f>
        <v>3285.36</v>
      </c>
      <c r="L428" s="33">
        <f>Ocupacao_Calendario!H428*D428*31</f>
        <v>4107.376</v>
      </c>
      <c r="M428" s="33">
        <f>Ocupacao_Calendario!I428*D428*31</f>
        <v>3311.048</v>
      </c>
      <c r="N428" s="33">
        <f>Ocupacao_Calendario!J428*D428*30</f>
        <v>3528.72</v>
      </c>
      <c r="O428" s="33">
        <f>Ocupacao_Calendario!K428*D428*31</f>
        <v>4065.464</v>
      </c>
      <c r="P428" s="33">
        <f>Ocupacao_Calendario!L428*D428*31</f>
        <v>3478.696</v>
      </c>
      <c r="Q428" s="33">
        <f>Ocupacao_Calendario!M428*D428*31</f>
        <v>3143.4</v>
      </c>
      <c r="R428" s="33">
        <f t="shared" si="2"/>
        <v>39908.336</v>
      </c>
      <c r="S428" s="33">
        <f>IFS(E428=2,vacation_home_main_costs!$M$2,E428=3,vacation_home_main_costs!$M$3,E428=4,vacation_home_main_costs!$M$4,E428=5,vacation_home_main_costs!$M$5,E428=6,vacation_home_main_costs!$M$6)</f>
        <v>40660</v>
      </c>
      <c r="T428" s="33">
        <f t="shared" si="24"/>
        <v>-751.664</v>
      </c>
      <c r="U428" s="41" t="str">
        <f t="shared" si="4"/>
        <v>Prejuizo</v>
      </c>
    </row>
    <row r="429" ht="12.75" customHeight="1">
      <c r="A429" s="8">
        <v>2.102691E7</v>
      </c>
      <c r="B429" s="30" t="s">
        <v>473</v>
      </c>
      <c r="C429" s="11">
        <v>169.0</v>
      </c>
      <c r="D429" s="11">
        <f t="shared" si="1"/>
        <v>135.2</v>
      </c>
      <c r="E429" s="24">
        <v>4.0</v>
      </c>
      <c r="F429" s="33">
        <f>Ocupacao_Calendario!B429*D429*31</f>
        <v>3017.664</v>
      </c>
      <c r="G429" s="33">
        <f>Ocupacao_Calendario!C429*D429*28</f>
        <v>3634.176</v>
      </c>
      <c r="H429" s="33">
        <f>Ocupacao_Calendario!D429*D429*31</f>
        <v>2975.752</v>
      </c>
      <c r="I429" s="33">
        <f>Ocupacao_Calendario!E429*D429*30</f>
        <v>3488.16</v>
      </c>
      <c r="J429" s="33">
        <f>Ocupacao_Calendario!F429*D429*31</f>
        <v>3520.608</v>
      </c>
      <c r="K429" s="33">
        <f>Ocupacao_Calendario!G429*D429*30</f>
        <v>3609.84</v>
      </c>
      <c r="L429" s="33">
        <f>Ocupacao_Calendario!H429*D429*31</f>
        <v>3143.4</v>
      </c>
      <c r="M429" s="33">
        <f>Ocupacao_Calendario!I429*D429*31</f>
        <v>3478.696</v>
      </c>
      <c r="N429" s="33">
        <f>Ocupacao_Calendario!J429*D429*30</f>
        <v>3569.28</v>
      </c>
      <c r="O429" s="33">
        <f>Ocupacao_Calendario!K429*D429*31</f>
        <v>3813.992</v>
      </c>
      <c r="P429" s="33">
        <f>Ocupacao_Calendario!L429*D429*31</f>
        <v>3604.432</v>
      </c>
      <c r="Q429" s="33">
        <f>Ocupacao_Calendario!M429*D429*31</f>
        <v>3730.168</v>
      </c>
      <c r="R429" s="33">
        <f t="shared" si="2"/>
        <v>41586.168</v>
      </c>
      <c r="S429" s="33">
        <f>IFS(E429=2,vacation_home_main_costs!$M$2,E429=3,vacation_home_main_costs!$M$3,E429=4,vacation_home_main_costs!$M$4,E429=5,vacation_home_main_costs!$M$5,E429=6,vacation_home_main_costs!$M$6)</f>
        <v>40660</v>
      </c>
      <c r="T429" s="33">
        <f t="shared" si="24"/>
        <v>926.168</v>
      </c>
      <c r="U429" s="41" t="str">
        <f t="shared" si="4"/>
        <v>Lucro</v>
      </c>
    </row>
    <row r="430" ht="12.75" customHeight="1">
      <c r="A430" s="8">
        <v>2.1698829E7</v>
      </c>
      <c r="B430" s="30" t="s">
        <v>474</v>
      </c>
      <c r="C430" s="11">
        <v>169.0</v>
      </c>
      <c r="D430" s="11">
        <f t="shared" si="1"/>
        <v>135.2</v>
      </c>
      <c r="E430" s="24">
        <v>4.0</v>
      </c>
      <c r="F430" s="33">
        <f>Ocupacao_Calendario!B430*D430*31</f>
        <v>3311.048</v>
      </c>
      <c r="G430" s="33">
        <f>Ocupacao_Calendario!C430*D430*28</f>
        <v>2801.344</v>
      </c>
      <c r="H430" s="33">
        <f>Ocupacao_Calendario!D430*D430*31</f>
        <v>2640.456</v>
      </c>
      <c r="I430" s="33">
        <f>Ocupacao_Calendario!E430*D430*30</f>
        <v>2920.32</v>
      </c>
      <c r="J430" s="33">
        <f>Ocupacao_Calendario!F430*D430*31</f>
        <v>2095.6</v>
      </c>
      <c r="K430" s="33">
        <f>Ocupacao_Calendario!G430*D430*30</f>
        <v>3082.56</v>
      </c>
      <c r="L430" s="33">
        <f>Ocupacao_Calendario!H430*D430*31</f>
        <v>3939.728</v>
      </c>
      <c r="M430" s="33">
        <f>Ocupacao_Calendario!I430*D430*31</f>
        <v>3520.608</v>
      </c>
      <c r="N430" s="33">
        <f>Ocupacao_Calendario!J430*D430*30</f>
        <v>3488.16</v>
      </c>
      <c r="O430" s="33">
        <f>Ocupacao_Calendario!K430*D430*31</f>
        <v>3478.696</v>
      </c>
      <c r="P430" s="33">
        <f>Ocupacao_Calendario!L430*D430*31</f>
        <v>3101.488</v>
      </c>
      <c r="Q430" s="33">
        <f>Ocupacao_Calendario!M430*D430*31</f>
        <v>3269.136</v>
      </c>
      <c r="R430" s="33">
        <f t="shared" si="2"/>
        <v>37649.144</v>
      </c>
      <c r="S430" s="33">
        <f>IFS(E430=2,vacation_home_main_costs!$M$2,E430=3,vacation_home_main_costs!$M$3,E430=4,vacation_home_main_costs!$M$4,E430=5,vacation_home_main_costs!$M$5,E430=6,vacation_home_main_costs!$M$6)</f>
        <v>40660</v>
      </c>
      <c r="T430" s="33">
        <f t="shared" si="24"/>
        <v>-3010.856</v>
      </c>
      <c r="U430" s="41" t="str">
        <f t="shared" si="4"/>
        <v>Prejuizo</v>
      </c>
    </row>
    <row r="431" ht="12.75" customHeight="1">
      <c r="A431" s="8">
        <v>2.4831614E7</v>
      </c>
      <c r="B431" s="30" t="s">
        <v>475</v>
      </c>
      <c r="C431" s="11">
        <v>169.0</v>
      </c>
      <c r="D431" s="11">
        <f t="shared" si="1"/>
        <v>135.2</v>
      </c>
      <c r="E431" s="24">
        <v>4.0</v>
      </c>
      <c r="F431" s="33">
        <f>Ocupacao_Calendario!B431*D431*31</f>
        <v>3939.728</v>
      </c>
      <c r="G431" s="33">
        <f>Ocupacao_Calendario!C431*D431*28</f>
        <v>2801.344</v>
      </c>
      <c r="H431" s="33">
        <f>Ocupacao_Calendario!D431*D431*31</f>
        <v>3143.4</v>
      </c>
      <c r="I431" s="33">
        <f>Ocupacao_Calendario!E431*D431*30</f>
        <v>2190.24</v>
      </c>
      <c r="J431" s="33">
        <f>Ocupacao_Calendario!F431*D431*31</f>
        <v>2933.84</v>
      </c>
      <c r="K431" s="33">
        <f>Ocupacao_Calendario!G431*D431*30</f>
        <v>3731.52</v>
      </c>
      <c r="L431" s="33">
        <f>Ocupacao_Calendario!H431*D431*31</f>
        <v>3478.696</v>
      </c>
      <c r="M431" s="33">
        <f>Ocupacao_Calendario!I431*D431*31</f>
        <v>3646.344</v>
      </c>
      <c r="N431" s="33">
        <f>Ocupacao_Calendario!J431*D431*30</f>
        <v>3163.68</v>
      </c>
      <c r="O431" s="33">
        <f>Ocupacao_Calendario!K431*D431*31</f>
        <v>3394.872</v>
      </c>
      <c r="P431" s="33">
        <f>Ocupacao_Calendario!L431*D431*31</f>
        <v>3101.488</v>
      </c>
      <c r="Q431" s="33">
        <f>Ocupacao_Calendario!M431*D431*31</f>
        <v>3520.608</v>
      </c>
      <c r="R431" s="33">
        <f t="shared" si="2"/>
        <v>39045.76</v>
      </c>
      <c r="S431" s="33">
        <f>IFS(E431=2,vacation_home_main_costs!$M$2,E431=3,vacation_home_main_costs!$M$3,E431=4,vacation_home_main_costs!$M$4,E431=5,vacation_home_main_costs!$M$5,E431=6,vacation_home_main_costs!$M$6)</f>
        <v>40660</v>
      </c>
      <c r="T431" s="33">
        <f t="shared" si="24"/>
        <v>-1614.24</v>
      </c>
      <c r="U431" s="41" t="str">
        <f t="shared" si="4"/>
        <v>Prejuizo</v>
      </c>
    </row>
    <row r="432" ht="12.75" customHeight="1">
      <c r="A432" s="8">
        <v>9752848.0</v>
      </c>
      <c r="B432" s="30" t="s">
        <v>476</v>
      </c>
      <c r="C432" s="19">
        <v>152.96</v>
      </c>
      <c r="D432" s="11">
        <f t="shared" si="1"/>
        <v>122.368</v>
      </c>
      <c r="E432" s="24">
        <v>4.0</v>
      </c>
      <c r="F432" s="33">
        <f>Ocupacao_Calendario!B432*D432*31</f>
        <v>2503.64928</v>
      </c>
      <c r="G432" s="33">
        <f>Ocupacao_Calendario!C432*D432*28</f>
        <v>2638.25408</v>
      </c>
      <c r="H432" s="33">
        <f>Ocupacao_Calendario!D432*D432*31</f>
        <v>1820.83584</v>
      </c>
      <c r="I432" s="33">
        <f>Ocupacao_Calendario!E432*D432*30</f>
        <v>2789.9904</v>
      </c>
      <c r="J432" s="33">
        <f>Ocupacao_Calendario!F432*D432*31</f>
        <v>1669.09952</v>
      </c>
      <c r="K432" s="33">
        <f>Ocupacao_Calendario!G432*D432*30</f>
        <v>3193.8048</v>
      </c>
      <c r="L432" s="33">
        <f>Ocupacao_Calendario!H432*D432*31</f>
        <v>2882.99008</v>
      </c>
      <c r="M432" s="33">
        <f>Ocupacao_Calendario!I432*D432*31</f>
        <v>3148.52864</v>
      </c>
      <c r="N432" s="33">
        <f>Ocupacao_Calendario!J432*D432*30</f>
        <v>3230.5152</v>
      </c>
      <c r="O432" s="33">
        <f>Ocupacao_Calendario!K432*D432*31</f>
        <v>3603.7376</v>
      </c>
      <c r="P432" s="33">
        <f>Ocupacao_Calendario!L432*D432*31</f>
        <v>3565.80352</v>
      </c>
      <c r="Q432" s="33">
        <f>Ocupacao_Calendario!M432*D432*31</f>
        <v>3414.0672</v>
      </c>
      <c r="R432" s="33">
        <f t="shared" si="2"/>
        <v>34461.27616</v>
      </c>
      <c r="S432" s="33">
        <f>IFS(E432=2,vacation_home_main_costs!$M$2,E432=3,vacation_home_main_costs!$M$3,E432=4,vacation_home_main_costs!$M$4,E432=5,vacation_home_main_costs!$M$5,E432=6,vacation_home_main_costs!$M$6)</f>
        <v>40660</v>
      </c>
      <c r="T432" s="33">
        <f t="shared" si="24"/>
        <v>-6198.72384</v>
      </c>
      <c r="U432" s="41" t="str">
        <f t="shared" si="4"/>
        <v>Prejuizo</v>
      </c>
    </row>
    <row r="433" ht="12.75" customHeight="1">
      <c r="A433" s="8">
        <v>1.0072054E7</v>
      </c>
      <c r="B433" s="30" t="s">
        <v>477</v>
      </c>
      <c r="C433" s="11">
        <v>95.0</v>
      </c>
      <c r="D433" s="11">
        <f t="shared" si="1"/>
        <v>76</v>
      </c>
      <c r="E433" s="24">
        <v>3.0</v>
      </c>
      <c r="F433" s="33">
        <f>Ocupacao_Calendario!B433*D433*31</f>
        <v>2049.72</v>
      </c>
      <c r="G433" s="33">
        <f>Ocupacao_Calendario!C433*D433*28</f>
        <v>1468.32</v>
      </c>
      <c r="H433" s="33">
        <f>Ocupacao_Calendario!D433*D433*31</f>
        <v>1767</v>
      </c>
      <c r="I433" s="33">
        <f>Ocupacao_Calendario!E433*D433*30</f>
        <v>1504.8</v>
      </c>
      <c r="J433" s="33">
        <f>Ocupacao_Calendario!F433*D433*31</f>
        <v>965.96</v>
      </c>
      <c r="K433" s="33">
        <f>Ocupacao_Calendario!G433*D433*30</f>
        <v>1938</v>
      </c>
      <c r="L433" s="33">
        <f>Ocupacao_Calendario!H433*D433*31</f>
        <v>2285.32</v>
      </c>
      <c r="M433" s="33">
        <f>Ocupacao_Calendario!I433*D433*31</f>
        <v>2308.88</v>
      </c>
      <c r="N433" s="33">
        <f>Ocupacao_Calendario!J433*D433*30</f>
        <v>1801.2</v>
      </c>
      <c r="O433" s="33">
        <f>Ocupacao_Calendario!K433*D433*31</f>
        <v>2096.84</v>
      </c>
      <c r="P433" s="33">
        <f>Ocupacao_Calendario!L433*D433*31</f>
        <v>2238.2</v>
      </c>
      <c r="Q433" s="33">
        <f>Ocupacao_Calendario!M433*D433*31</f>
        <v>2308.88</v>
      </c>
      <c r="R433" s="33">
        <f t="shared" si="2"/>
        <v>22733.12</v>
      </c>
      <c r="S433" s="33">
        <f>IFS(E433=2,vacation_home_main_costs!$M$2,E433=3,vacation_home_main_costs!$M$3,E433=4,vacation_home_main_costs!$M$4,E433=5,vacation_home_main_costs!$M$5,E433=6,vacation_home_main_costs!$M$6)</f>
        <v>34800</v>
      </c>
      <c r="T433" s="33">
        <f t="shared" si="24"/>
        <v>-12066.88</v>
      </c>
      <c r="U433" s="41" t="str">
        <f t="shared" si="4"/>
        <v>Prejuizo</v>
      </c>
    </row>
    <row r="434" ht="12.75" customHeight="1">
      <c r="A434" s="8">
        <v>1.0465663E7</v>
      </c>
      <c r="B434" s="30" t="s">
        <v>478</v>
      </c>
      <c r="C434" s="11">
        <v>89.0</v>
      </c>
      <c r="D434" s="11">
        <f t="shared" si="1"/>
        <v>71.2</v>
      </c>
      <c r="E434" s="24">
        <v>3.0</v>
      </c>
      <c r="F434" s="33">
        <f>Ocupacao_Calendario!B434*D434*31</f>
        <v>1478.824</v>
      </c>
      <c r="G434" s="33">
        <f>Ocupacao_Calendario!C434*D434*28</f>
        <v>1873.984</v>
      </c>
      <c r="H434" s="33">
        <f>Ocupacao_Calendario!D434*D434*31</f>
        <v>949.096</v>
      </c>
      <c r="I434" s="33">
        <f>Ocupacao_Calendario!E434*D434*30</f>
        <v>1772.88</v>
      </c>
      <c r="J434" s="33">
        <f>Ocupacao_Calendario!F434*D434*31</f>
        <v>1721.616</v>
      </c>
      <c r="K434" s="33">
        <f>Ocupacao_Calendario!G434*D434*30</f>
        <v>2071.92</v>
      </c>
      <c r="L434" s="33">
        <f>Ocupacao_Calendario!H434*D434*31</f>
        <v>2185.128</v>
      </c>
      <c r="M434" s="33">
        <f>Ocupacao_Calendario!I434*D434*31</f>
        <v>2207.2</v>
      </c>
      <c r="N434" s="33">
        <f>Ocupacao_Calendario!J434*D434*30</f>
        <v>1666.08</v>
      </c>
      <c r="O434" s="33">
        <f>Ocupacao_Calendario!K434*D434*31</f>
        <v>1876.12</v>
      </c>
      <c r="P434" s="33">
        <f>Ocupacao_Calendario!L434*D434*31</f>
        <v>2008.552</v>
      </c>
      <c r="Q434" s="33">
        <f>Ocupacao_Calendario!M434*D434*31</f>
        <v>2185.128</v>
      </c>
      <c r="R434" s="33">
        <f t="shared" si="2"/>
        <v>21996.528</v>
      </c>
      <c r="S434" s="33">
        <f>IFS(E434=2,vacation_home_main_costs!$M$2,E434=3,vacation_home_main_costs!$M$3,E434=4,vacation_home_main_costs!$M$4,E434=5,vacation_home_main_costs!$M$5,E434=6,vacation_home_main_costs!$M$6)</f>
        <v>34800</v>
      </c>
      <c r="T434" s="33">
        <f t="shared" si="24"/>
        <v>-12803.472</v>
      </c>
      <c r="U434" s="41" t="str">
        <f t="shared" si="4"/>
        <v>Prejuizo</v>
      </c>
    </row>
    <row r="435" ht="12.75" customHeight="1">
      <c r="A435" s="8">
        <v>1.7471667E7</v>
      </c>
      <c r="B435" s="30" t="s">
        <v>479</v>
      </c>
      <c r="C435" s="11">
        <v>104.0</v>
      </c>
      <c r="D435" s="11">
        <f t="shared" si="1"/>
        <v>83.2</v>
      </c>
      <c r="E435" s="24">
        <v>4.0</v>
      </c>
      <c r="F435" s="33">
        <f>Ocupacao_Calendario!B435*D435*31</f>
        <v>1676.48</v>
      </c>
      <c r="G435" s="33">
        <f>Ocupacao_Calendario!C435*D435*28</f>
        <v>1560.832</v>
      </c>
      <c r="H435" s="33">
        <f>Ocupacao_Calendario!D435*D435*31</f>
        <v>1702.272</v>
      </c>
      <c r="I435" s="33">
        <f>Ocupacao_Calendario!E435*D435*30</f>
        <v>1946.88</v>
      </c>
      <c r="J435" s="33">
        <f>Ocupacao_Calendario!F435*D435*31</f>
        <v>1753.856</v>
      </c>
      <c r="K435" s="33">
        <f>Ocupacao_Calendario!G435*D435*30</f>
        <v>1996.8</v>
      </c>
      <c r="L435" s="33">
        <f>Ocupacao_Calendario!H435*D435*31</f>
        <v>2372.864</v>
      </c>
      <c r="M435" s="33">
        <f>Ocupacao_Calendario!I435*D435*31</f>
        <v>2011.776</v>
      </c>
      <c r="N435" s="33">
        <f>Ocupacao_Calendario!J435*D435*30</f>
        <v>2446.08</v>
      </c>
      <c r="O435" s="33">
        <f>Ocupacao_Calendario!K435*D435*31</f>
        <v>2476.032</v>
      </c>
      <c r="P435" s="33">
        <f>Ocupacao_Calendario!L435*D435*31</f>
        <v>2476.032</v>
      </c>
      <c r="Q435" s="33">
        <f>Ocupacao_Calendario!M435*D435*31</f>
        <v>2269.696</v>
      </c>
      <c r="R435" s="33">
        <f t="shared" si="2"/>
        <v>24689.6</v>
      </c>
      <c r="S435" s="33">
        <f>IFS(E435=2,vacation_home_main_costs!$M$2,E435=3,vacation_home_main_costs!$M$3,E435=4,vacation_home_main_costs!$M$4,E435=5,vacation_home_main_costs!$M$5,E435=6,vacation_home_main_costs!$M$6)</f>
        <v>40660</v>
      </c>
      <c r="T435" s="33">
        <f t="shared" si="24"/>
        <v>-15970.4</v>
      </c>
      <c r="U435" s="41" t="str">
        <f t="shared" si="4"/>
        <v>Prejuizo</v>
      </c>
    </row>
    <row r="436" ht="12.75" customHeight="1">
      <c r="A436" s="8">
        <v>2.3768843E7</v>
      </c>
      <c r="B436" s="30" t="s">
        <v>480</v>
      </c>
      <c r="C436" s="11">
        <v>130.0</v>
      </c>
      <c r="D436" s="11">
        <f t="shared" si="1"/>
        <v>104</v>
      </c>
      <c r="E436" s="24">
        <v>4.0</v>
      </c>
      <c r="F436" s="33">
        <f>Ocupacao_Calendario!B436*D436*31</f>
        <v>2546.96</v>
      </c>
      <c r="G436" s="33">
        <f>Ocupacao_Calendario!C436*D436*28</f>
        <v>2766.4</v>
      </c>
      <c r="H436" s="33">
        <f>Ocupacao_Calendario!D436*D436*31</f>
        <v>2095.6</v>
      </c>
      <c r="I436" s="33">
        <f>Ocupacao_Calendario!E436*D436*30</f>
        <v>2839.2</v>
      </c>
      <c r="J436" s="33">
        <f>Ocupacao_Calendario!F436*D436*31</f>
        <v>2579.2</v>
      </c>
      <c r="K436" s="33">
        <f>Ocupacao_Calendario!G436*D436*30</f>
        <v>2308.8</v>
      </c>
      <c r="L436" s="33">
        <f>Ocupacao_Calendario!H436*D436*31</f>
        <v>3062.8</v>
      </c>
      <c r="M436" s="33">
        <f>Ocupacao_Calendario!I436*D436*31</f>
        <v>2933.84</v>
      </c>
      <c r="N436" s="33">
        <f>Ocupacao_Calendario!J436*D436*30</f>
        <v>2308.8</v>
      </c>
      <c r="O436" s="33">
        <f>Ocupacao_Calendario!K436*D436*31</f>
        <v>2772.64</v>
      </c>
      <c r="P436" s="33">
        <f>Ocupacao_Calendario!L436*D436*31</f>
        <v>2901.6</v>
      </c>
      <c r="Q436" s="33">
        <f>Ocupacao_Calendario!M436*D436*31</f>
        <v>2772.64</v>
      </c>
      <c r="R436" s="33">
        <f t="shared" si="2"/>
        <v>31888.48</v>
      </c>
      <c r="S436" s="33">
        <f>IFS(E436=2,vacation_home_main_costs!$M$2,E436=3,vacation_home_main_costs!$M$3,E436=4,vacation_home_main_costs!$M$4,E436=5,vacation_home_main_costs!$M$5,E436=6,vacation_home_main_costs!$M$6)</f>
        <v>40660</v>
      </c>
      <c r="T436" s="33">
        <f t="shared" si="24"/>
        <v>-8771.52</v>
      </c>
      <c r="U436" s="41" t="str">
        <f t="shared" si="4"/>
        <v>Prejuizo</v>
      </c>
    </row>
    <row r="437" ht="12.75" customHeight="1">
      <c r="A437" s="8">
        <v>1.0559886E7</v>
      </c>
      <c r="B437" s="30" t="s">
        <v>481</v>
      </c>
      <c r="C437" s="11">
        <v>135.0</v>
      </c>
      <c r="D437" s="11">
        <f t="shared" si="1"/>
        <v>108</v>
      </c>
      <c r="E437" s="24">
        <v>4.0</v>
      </c>
      <c r="F437" s="33">
        <f>Ocupacao_Calendario!B437*D437*31</f>
        <v>2745.36</v>
      </c>
      <c r="G437" s="33">
        <f>Ocupacao_Calendario!C437*D437*28</f>
        <v>2237.76</v>
      </c>
      <c r="H437" s="33">
        <f>Ocupacao_Calendario!D437*D437*31</f>
        <v>2142.72</v>
      </c>
      <c r="I437" s="33">
        <f>Ocupacao_Calendario!E437*D437*30</f>
        <v>1976.4</v>
      </c>
      <c r="J437" s="33">
        <f>Ocupacao_Calendario!F437*D437*31</f>
        <v>1874.88</v>
      </c>
      <c r="K437" s="33">
        <f>Ocupacao_Calendario!G437*D437*30</f>
        <v>2203.2</v>
      </c>
      <c r="L437" s="33">
        <f>Ocupacao_Calendario!H437*D437*31</f>
        <v>2644.92</v>
      </c>
      <c r="M437" s="33">
        <f>Ocupacao_Calendario!I437*D437*31</f>
        <v>3046.68</v>
      </c>
      <c r="N437" s="33">
        <f>Ocupacao_Calendario!J437*D437*30</f>
        <v>2430</v>
      </c>
      <c r="O437" s="33">
        <f>Ocupacao_Calendario!K437*D437*31</f>
        <v>3314.52</v>
      </c>
      <c r="P437" s="33">
        <f>Ocupacao_Calendario!L437*D437*31</f>
        <v>2711.88</v>
      </c>
      <c r="Q437" s="33">
        <f>Ocupacao_Calendario!M437*D437*31</f>
        <v>3080.16</v>
      </c>
      <c r="R437" s="33">
        <f t="shared" si="2"/>
        <v>30408.48</v>
      </c>
      <c r="S437" s="33">
        <f>IFS(E437=2,vacation_home_main_costs!$M$2,E437=3,vacation_home_main_costs!$M$3,E437=4,vacation_home_main_costs!$M$4,E437=5,vacation_home_main_costs!$M$5,E437=6,vacation_home_main_costs!$M$6)</f>
        <v>40660</v>
      </c>
      <c r="T437" s="33">
        <f t="shared" si="24"/>
        <v>-10251.52</v>
      </c>
      <c r="U437" s="41" t="str">
        <f t="shared" si="4"/>
        <v>Prejuizo</v>
      </c>
    </row>
    <row r="438" ht="12.75" customHeight="1">
      <c r="A438" s="8">
        <v>1.2048256E7</v>
      </c>
      <c r="B438" s="30" t="s">
        <v>482</v>
      </c>
      <c r="C438" s="11">
        <v>112.0</v>
      </c>
      <c r="D438" s="11">
        <f t="shared" si="1"/>
        <v>89.6</v>
      </c>
      <c r="E438" s="24">
        <v>3.0</v>
      </c>
      <c r="F438" s="33">
        <f>Ocupacao_Calendario!B438*D438*31</f>
        <v>2694.272</v>
      </c>
      <c r="G438" s="33">
        <f>Ocupacao_Calendario!C438*D438*28</f>
        <v>2157.568</v>
      </c>
      <c r="H438" s="33">
        <f>Ocupacao_Calendario!D438*D438*31</f>
        <v>1805.44</v>
      </c>
      <c r="I438" s="33">
        <f>Ocupacao_Calendario!E438*D438*30</f>
        <v>1236.48</v>
      </c>
      <c r="J438" s="33">
        <f>Ocupacao_Calendario!F438*D438*31</f>
        <v>1166.592</v>
      </c>
      <c r="K438" s="33">
        <f>Ocupacao_Calendario!G438*D438*30</f>
        <v>2607.36</v>
      </c>
      <c r="L438" s="33">
        <f>Ocupacao_Calendario!H438*D438*31</f>
        <v>2027.648</v>
      </c>
      <c r="M438" s="33">
        <f>Ocupacao_Calendario!I438*D438*31</f>
        <v>2388.736</v>
      </c>
      <c r="N438" s="33">
        <f>Ocupacao_Calendario!J438*D438*30</f>
        <v>2365.44</v>
      </c>
      <c r="O438" s="33">
        <f>Ocupacao_Calendario!K438*D438*31</f>
        <v>2583.168</v>
      </c>
      <c r="P438" s="33">
        <f>Ocupacao_Calendario!L438*D438*31</f>
        <v>2055.424</v>
      </c>
      <c r="Q438" s="33">
        <f>Ocupacao_Calendario!M438*D438*31</f>
        <v>2222.08</v>
      </c>
      <c r="R438" s="33">
        <f t="shared" si="2"/>
        <v>25310.208</v>
      </c>
      <c r="S438" s="33">
        <f>IFS(E438=2,vacation_home_main_costs!$M$2,E438=3,vacation_home_main_costs!$M$3,E438=4,vacation_home_main_costs!$M$4,E438=5,vacation_home_main_costs!$M$5,E438=6,vacation_home_main_costs!$M$6)</f>
        <v>34800</v>
      </c>
      <c r="T438" s="33">
        <f t="shared" si="24"/>
        <v>-9489.792</v>
      </c>
      <c r="U438" s="41" t="str">
        <f t="shared" si="4"/>
        <v>Prejuizo</v>
      </c>
    </row>
    <row r="439" ht="12.75" customHeight="1">
      <c r="A439" s="8">
        <v>3903420.0</v>
      </c>
      <c r="B439" s="30" t="s">
        <v>483</v>
      </c>
      <c r="C439" s="11">
        <v>134.0</v>
      </c>
      <c r="D439" s="11">
        <f t="shared" si="1"/>
        <v>107.2</v>
      </c>
      <c r="E439" s="24">
        <v>3.0</v>
      </c>
      <c r="F439" s="33">
        <f>Ocupacao_Calendario!B439*D439*31</f>
        <v>3024.112</v>
      </c>
      <c r="G439" s="33">
        <f>Ocupacao_Calendario!C439*D439*28</f>
        <v>2071.104</v>
      </c>
      <c r="H439" s="33">
        <f>Ocupacao_Calendario!D439*D439*31</f>
        <v>2525.632</v>
      </c>
      <c r="I439" s="33">
        <f>Ocupacao_Calendario!E439*D439*30</f>
        <v>1575.84</v>
      </c>
      <c r="J439" s="33">
        <f>Ocupacao_Calendario!F439*D439*31</f>
        <v>2259.776</v>
      </c>
      <c r="K439" s="33">
        <f>Ocupacao_Calendario!G439*D439*30</f>
        <v>2830.08</v>
      </c>
      <c r="L439" s="33">
        <f>Ocupacao_Calendario!H439*D439*31</f>
        <v>2758.256</v>
      </c>
      <c r="M439" s="33">
        <f>Ocupacao_Calendario!I439*D439*31</f>
        <v>2492.4</v>
      </c>
      <c r="N439" s="33">
        <f>Ocupacao_Calendario!J439*D439*30</f>
        <v>2637.12</v>
      </c>
      <c r="O439" s="33">
        <f>Ocupacao_Calendario!K439*D439*31</f>
        <v>3057.344</v>
      </c>
      <c r="P439" s="33">
        <f>Ocupacao_Calendario!L439*D439*31</f>
        <v>3190.272</v>
      </c>
      <c r="Q439" s="33">
        <f>Ocupacao_Calendario!M439*D439*31</f>
        <v>3223.504</v>
      </c>
      <c r="R439" s="33">
        <f t="shared" si="2"/>
        <v>31645.44</v>
      </c>
      <c r="S439" s="33">
        <f>IFS(E439=2,vacation_home_main_costs!$M$2,E439=3,vacation_home_main_costs!$M$3,E439=4,vacation_home_main_costs!$M$4,E439=5,vacation_home_main_costs!$M$5,E439=6,vacation_home_main_costs!$M$6)</f>
        <v>34800</v>
      </c>
      <c r="T439" s="33">
        <f t="shared" si="24"/>
        <v>-3154.56</v>
      </c>
      <c r="U439" s="41" t="str">
        <f t="shared" si="4"/>
        <v>Prejuizo</v>
      </c>
    </row>
    <row r="440" ht="12.75" customHeight="1">
      <c r="A440" s="8">
        <v>1.12115E7</v>
      </c>
      <c r="B440" s="30" t="s">
        <v>484</v>
      </c>
      <c r="C440" s="11">
        <v>299.0</v>
      </c>
      <c r="D440" s="11">
        <f t="shared" si="1"/>
        <v>239.2</v>
      </c>
      <c r="E440" s="24">
        <v>8.0</v>
      </c>
      <c r="F440" s="33">
        <f>Ocupacao_Calendario!B440*D440*31</f>
        <v>7192.744</v>
      </c>
      <c r="G440" s="33">
        <f>Ocupacao_Calendario!C440*D440*28</f>
        <v>6094.816</v>
      </c>
      <c r="H440" s="33">
        <f>Ocupacao_Calendario!D440*D440*31</f>
        <v>3410.992</v>
      </c>
      <c r="I440" s="33">
        <f>Ocupacao_Calendario!E440*D440*30</f>
        <v>6027.84</v>
      </c>
      <c r="J440" s="33">
        <f>Ocupacao_Calendario!F440*D440*31</f>
        <v>5709.704</v>
      </c>
      <c r="K440" s="33">
        <f>Ocupacao_Calendario!G440*D440*30</f>
        <v>5740.8</v>
      </c>
      <c r="L440" s="33">
        <f>Ocupacao_Calendario!H440*D440*31</f>
        <v>7192.744</v>
      </c>
      <c r="M440" s="33">
        <f>Ocupacao_Calendario!I440*D440*31</f>
        <v>5116.488</v>
      </c>
      <c r="N440" s="33">
        <f>Ocupacao_Calendario!J440*D440*30</f>
        <v>5310.24</v>
      </c>
      <c r="O440" s="33">
        <f>Ocupacao_Calendario!K440*D440*31</f>
        <v>7118.592</v>
      </c>
      <c r="P440" s="33">
        <f>Ocupacao_Calendario!L440*D440*31</f>
        <v>6821.984</v>
      </c>
      <c r="Q440" s="33">
        <f>Ocupacao_Calendario!M440*D440*31</f>
        <v>6599.528</v>
      </c>
      <c r="R440" s="33">
        <f t="shared" si="2"/>
        <v>72336.472</v>
      </c>
      <c r="S440" s="37" t="str">
        <f>IFS(E440=2,vacation_home_main_costs!$M$2,E440=3,vacation_home_main_costs!$M$3,E440=4,vacation_home_main_costs!$M$4,E440=5,vacation_home_main_costs!$M$5,E440=6,vacation_home_main_costs!$M$6)</f>
        <v>#N/A</v>
      </c>
      <c r="T440" s="38" t="s">
        <v>55</v>
      </c>
      <c r="U440" s="41" t="str">
        <f t="shared" si="4"/>
        <v>Lucro</v>
      </c>
    </row>
    <row r="441" ht="12.75" customHeight="1">
      <c r="A441" s="8">
        <v>1.4760522E7</v>
      </c>
      <c r="B441" s="30" t="s">
        <v>485</v>
      </c>
      <c r="C441" s="11">
        <v>174.0</v>
      </c>
      <c r="D441" s="11">
        <f t="shared" si="1"/>
        <v>139.2</v>
      </c>
      <c r="E441" s="24">
        <v>5.0</v>
      </c>
      <c r="F441" s="33">
        <f>Ocupacao_Calendario!B441*D441*31</f>
        <v>2675.424</v>
      </c>
      <c r="G441" s="33">
        <f>Ocupacao_Calendario!C441*D441*28</f>
        <v>3196.032</v>
      </c>
      <c r="H441" s="33">
        <f>Ocupacao_Calendario!D441*D441*31</f>
        <v>3150.096</v>
      </c>
      <c r="I441" s="33">
        <f>Ocupacao_Calendario!E441*D441*30</f>
        <v>3800.16</v>
      </c>
      <c r="J441" s="33">
        <f>Ocupacao_Calendario!F441*D441*31</f>
        <v>2675.424</v>
      </c>
      <c r="K441" s="33">
        <f>Ocupacao_Calendario!G441*D441*30</f>
        <v>3549.6</v>
      </c>
      <c r="L441" s="33">
        <f>Ocupacao_Calendario!H441*D441*31</f>
        <v>4185.744</v>
      </c>
      <c r="M441" s="33">
        <f>Ocupacao_Calendario!I441*D441*31</f>
        <v>3840.528</v>
      </c>
      <c r="N441" s="33">
        <f>Ocupacao_Calendario!J441*D441*30</f>
        <v>3299.04</v>
      </c>
      <c r="O441" s="33">
        <f>Ocupacao_Calendario!K441*D441*31</f>
        <v>4315.2</v>
      </c>
      <c r="P441" s="33">
        <f>Ocupacao_Calendario!L441*D441*31</f>
        <v>3926.832</v>
      </c>
      <c r="Q441" s="33">
        <f>Ocupacao_Calendario!M441*D441*31</f>
        <v>3193.248</v>
      </c>
      <c r="R441" s="33">
        <f t="shared" si="2"/>
        <v>41807.328</v>
      </c>
      <c r="S441" s="33">
        <f>IFS(E441=2,vacation_home_main_costs!$M$2,E441=3,vacation_home_main_costs!$M$3,E441=4,vacation_home_main_costs!$M$4,E441=5,vacation_home_main_costs!$M$5,E441=6,vacation_home_main_costs!$M$6)</f>
        <v>45400</v>
      </c>
      <c r="T441" s="33">
        <f t="shared" ref="T441:T492" si="25">R441-S441</f>
        <v>-3592.672</v>
      </c>
      <c r="U441" s="41" t="str">
        <f t="shared" si="4"/>
        <v>Prejuizo</v>
      </c>
    </row>
    <row r="442" ht="12.75" customHeight="1">
      <c r="A442" s="8">
        <v>1.2666575E7</v>
      </c>
      <c r="B442" s="30" t="s">
        <v>486</v>
      </c>
      <c r="C442" s="11">
        <v>121.0</v>
      </c>
      <c r="D442" s="11">
        <f t="shared" si="1"/>
        <v>96.8</v>
      </c>
      <c r="E442" s="24">
        <v>3.0</v>
      </c>
      <c r="F442" s="33">
        <f>Ocupacao_Calendario!B442*D442*31</f>
        <v>2850.76</v>
      </c>
      <c r="G442" s="33">
        <f>Ocupacao_Calendario!C442*D442*28</f>
        <v>2629.088</v>
      </c>
      <c r="H442" s="33">
        <f>Ocupacao_Calendario!D442*D442*31</f>
        <v>2160.576</v>
      </c>
      <c r="I442" s="33">
        <f>Ocupacao_Calendario!E442*D442*30</f>
        <v>2148.96</v>
      </c>
      <c r="J442" s="33">
        <f>Ocupacao_Calendario!F442*D442*31</f>
        <v>1770.472</v>
      </c>
      <c r="K442" s="33">
        <f>Ocupacao_Calendario!G442*D442*30</f>
        <v>2555.52</v>
      </c>
      <c r="L442" s="33">
        <f>Ocupacao_Calendario!H442*D442*31</f>
        <v>2400.64</v>
      </c>
      <c r="M442" s="33">
        <f>Ocupacao_Calendario!I442*D442*31</f>
        <v>2850.76</v>
      </c>
      <c r="N442" s="33">
        <f>Ocupacao_Calendario!J442*D442*30</f>
        <v>2555.52</v>
      </c>
      <c r="O442" s="33">
        <f>Ocupacao_Calendario!K442*D442*31</f>
        <v>2670.712</v>
      </c>
      <c r="P442" s="33">
        <f>Ocupacao_Calendario!L442*D442*31</f>
        <v>2490.664</v>
      </c>
      <c r="Q442" s="33">
        <f>Ocupacao_Calendario!M442*D442*31</f>
        <v>2580.688</v>
      </c>
      <c r="R442" s="33">
        <f t="shared" si="2"/>
        <v>29664.36</v>
      </c>
      <c r="S442" s="33">
        <f>IFS(E442=2,vacation_home_main_costs!$M$2,E442=3,vacation_home_main_costs!$M$3,E442=4,vacation_home_main_costs!$M$4,E442=5,vacation_home_main_costs!$M$5,E442=6,vacation_home_main_costs!$M$6)</f>
        <v>34800</v>
      </c>
      <c r="T442" s="33">
        <f t="shared" si="25"/>
        <v>-5135.64</v>
      </c>
      <c r="U442" s="41" t="str">
        <f t="shared" si="4"/>
        <v>Prejuizo</v>
      </c>
    </row>
    <row r="443" ht="12.75" customHeight="1">
      <c r="A443" s="8">
        <v>1.2983935E7</v>
      </c>
      <c r="B443" s="30" t="s">
        <v>487</v>
      </c>
      <c r="C443" s="11">
        <v>149.0</v>
      </c>
      <c r="D443" s="11">
        <f t="shared" si="1"/>
        <v>119.2</v>
      </c>
      <c r="E443" s="24">
        <v>3.0</v>
      </c>
      <c r="F443" s="33">
        <f>Ocupacao_Calendario!B443*D443*31</f>
        <v>3621.296</v>
      </c>
      <c r="G443" s="33">
        <f>Ocupacao_Calendario!C443*D443*28</f>
        <v>2937.088</v>
      </c>
      <c r="H443" s="33">
        <f>Ocupacao_Calendario!D443*D443*31</f>
        <v>2254.072</v>
      </c>
      <c r="I443" s="33">
        <f>Ocupacao_Calendario!E443*D443*30</f>
        <v>2217.12</v>
      </c>
      <c r="J443" s="33">
        <f>Ocupacao_Calendario!F443*D443*31</f>
        <v>1478.08</v>
      </c>
      <c r="K443" s="33">
        <f>Ocupacao_Calendario!G443*D443*30</f>
        <v>3111.12</v>
      </c>
      <c r="L443" s="33">
        <f>Ocupacao_Calendario!H443*D443*31</f>
        <v>3399.584</v>
      </c>
      <c r="M443" s="33">
        <f>Ocupacao_Calendario!I443*D443*31</f>
        <v>2919.208</v>
      </c>
      <c r="N443" s="33">
        <f>Ocupacao_Calendario!J443*D443*30</f>
        <v>3540.24</v>
      </c>
      <c r="O443" s="33">
        <f>Ocupacao_Calendario!K443*D443*31</f>
        <v>3362.632</v>
      </c>
      <c r="P443" s="33">
        <f>Ocupacao_Calendario!L443*D443*31</f>
        <v>3658.248</v>
      </c>
      <c r="Q443" s="33">
        <f>Ocupacao_Calendario!M443*D443*31</f>
        <v>3473.488</v>
      </c>
      <c r="R443" s="33">
        <f t="shared" si="2"/>
        <v>35972.176</v>
      </c>
      <c r="S443" s="33">
        <f>IFS(E443=2,vacation_home_main_costs!$M$2,E443=3,vacation_home_main_costs!$M$3,E443=4,vacation_home_main_costs!$M$4,E443=5,vacation_home_main_costs!$M$5,E443=6,vacation_home_main_costs!$M$6)</f>
        <v>34800</v>
      </c>
      <c r="T443" s="33">
        <f t="shared" si="25"/>
        <v>1172.176</v>
      </c>
      <c r="U443" s="41" t="str">
        <f t="shared" si="4"/>
        <v>Lucro</v>
      </c>
    </row>
    <row r="444" ht="12.75" customHeight="1">
      <c r="A444" s="8">
        <v>1.3967851E7</v>
      </c>
      <c r="B444" s="30" t="s">
        <v>488</v>
      </c>
      <c r="C444" s="11">
        <v>170.0</v>
      </c>
      <c r="D444" s="11">
        <f t="shared" si="1"/>
        <v>136</v>
      </c>
      <c r="E444" s="24">
        <v>5.0</v>
      </c>
      <c r="F444" s="33">
        <f>Ocupacao_Calendario!B444*D444*31</f>
        <v>2656.08</v>
      </c>
      <c r="G444" s="33">
        <f>Ocupacao_Calendario!C444*D444*28</f>
        <v>3274.88</v>
      </c>
      <c r="H444" s="33">
        <f>Ocupacao_Calendario!D444*D444*31</f>
        <v>2909.04</v>
      </c>
      <c r="I444" s="33">
        <f>Ocupacao_Calendario!E444*D444*30</f>
        <v>3345.6</v>
      </c>
      <c r="J444" s="33">
        <f>Ocupacao_Calendario!F444*D444*31</f>
        <v>2782.56</v>
      </c>
      <c r="K444" s="33">
        <f>Ocupacao_Calendario!G444*D444*30</f>
        <v>3712.8</v>
      </c>
      <c r="L444" s="33">
        <f>Ocupacao_Calendario!H444*D444*31</f>
        <v>3625.76</v>
      </c>
      <c r="M444" s="33">
        <f>Ocupacao_Calendario!I444*D444*31</f>
        <v>3667.92</v>
      </c>
      <c r="N444" s="33">
        <f>Ocupacao_Calendario!J444*D444*30</f>
        <v>3427.2</v>
      </c>
      <c r="O444" s="33">
        <f>Ocupacao_Calendario!K444*D444*31</f>
        <v>4131.68</v>
      </c>
      <c r="P444" s="33">
        <f>Ocupacao_Calendario!L444*D444*31</f>
        <v>3583.6</v>
      </c>
      <c r="Q444" s="33">
        <f>Ocupacao_Calendario!M444*D444*31</f>
        <v>3330.64</v>
      </c>
      <c r="R444" s="33">
        <f t="shared" si="2"/>
        <v>40447.76</v>
      </c>
      <c r="S444" s="33">
        <f>IFS(E444=2,vacation_home_main_costs!$M$2,E444=3,vacation_home_main_costs!$M$3,E444=4,vacation_home_main_costs!$M$4,E444=5,vacation_home_main_costs!$M$5,E444=6,vacation_home_main_costs!$M$6)</f>
        <v>45400</v>
      </c>
      <c r="T444" s="33">
        <f t="shared" si="25"/>
        <v>-4952.24</v>
      </c>
      <c r="U444" s="41" t="str">
        <f t="shared" si="4"/>
        <v>Prejuizo</v>
      </c>
    </row>
    <row r="445" ht="12.75" customHeight="1">
      <c r="A445" s="8">
        <v>1.427296E7</v>
      </c>
      <c r="B445" s="30" t="s">
        <v>489</v>
      </c>
      <c r="C445" s="11">
        <v>129.0</v>
      </c>
      <c r="D445" s="11">
        <f t="shared" si="1"/>
        <v>103.2</v>
      </c>
      <c r="E445" s="24">
        <v>4.0</v>
      </c>
      <c r="F445" s="33">
        <f>Ocupacao_Calendario!B445*D445*31</f>
        <v>2143.464</v>
      </c>
      <c r="G445" s="33">
        <f>Ocupacao_Calendario!C445*D445*28</f>
        <v>2340.576</v>
      </c>
      <c r="H445" s="33">
        <f>Ocupacao_Calendario!D445*D445*31</f>
        <v>1983.504</v>
      </c>
      <c r="I445" s="33">
        <f>Ocupacao_Calendario!E445*D445*30</f>
        <v>2507.76</v>
      </c>
      <c r="J445" s="33">
        <f>Ocupacao_Calendario!F445*D445*31</f>
        <v>2079.48</v>
      </c>
      <c r="K445" s="33">
        <f>Ocupacao_Calendario!G445*D445*30</f>
        <v>2136.24</v>
      </c>
      <c r="L445" s="33">
        <f>Ocupacao_Calendario!H445*D445*31</f>
        <v>2239.44</v>
      </c>
      <c r="M445" s="33">
        <f>Ocupacao_Calendario!I445*D445*31</f>
        <v>2431.392</v>
      </c>
      <c r="N445" s="33">
        <f>Ocupacao_Calendario!J445*D445*30</f>
        <v>2972.16</v>
      </c>
      <c r="O445" s="33">
        <f>Ocupacao_Calendario!K445*D445*31</f>
        <v>2943.264</v>
      </c>
      <c r="P445" s="33">
        <f>Ocupacao_Calendario!L445*D445*31</f>
        <v>2591.352</v>
      </c>
      <c r="Q445" s="33">
        <f>Ocupacao_Calendario!M445*D445*31</f>
        <v>2623.344</v>
      </c>
      <c r="R445" s="33">
        <f t="shared" si="2"/>
        <v>28991.976</v>
      </c>
      <c r="S445" s="33">
        <f>IFS(E445=2,vacation_home_main_costs!$M$2,E445=3,vacation_home_main_costs!$M$3,E445=4,vacation_home_main_costs!$M$4,E445=5,vacation_home_main_costs!$M$5,E445=6,vacation_home_main_costs!$M$6)</f>
        <v>40660</v>
      </c>
      <c r="T445" s="33">
        <f t="shared" si="25"/>
        <v>-11668.024</v>
      </c>
      <c r="U445" s="41" t="str">
        <f t="shared" si="4"/>
        <v>Prejuizo</v>
      </c>
    </row>
    <row r="446" ht="12.75" customHeight="1">
      <c r="A446" s="8">
        <v>1.5856777E7</v>
      </c>
      <c r="B446" s="30" t="s">
        <v>490</v>
      </c>
      <c r="C446" s="11">
        <v>218.0</v>
      </c>
      <c r="D446" s="11">
        <f t="shared" si="1"/>
        <v>174.4</v>
      </c>
      <c r="E446" s="24">
        <v>5.0</v>
      </c>
      <c r="F446" s="33">
        <f>Ocupacao_Calendario!B446*D446*31</f>
        <v>4054.8</v>
      </c>
      <c r="G446" s="33">
        <f>Ocupacao_Calendario!C446*D446*28</f>
        <v>4443.712</v>
      </c>
      <c r="H446" s="33">
        <f>Ocupacao_Calendario!D446*D446*31</f>
        <v>4379.184</v>
      </c>
      <c r="I446" s="33">
        <f>Ocupacao_Calendario!E446*D446*30</f>
        <v>4185.6</v>
      </c>
      <c r="J446" s="33">
        <f>Ocupacao_Calendario!F446*D446*31</f>
        <v>3406.032</v>
      </c>
      <c r="K446" s="33">
        <f>Ocupacao_Calendario!G446*D446*30</f>
        <v>4656.48</v>
      </c>
      <c r="L446" s="33">
        <f>Ocupacao_Calendario!H446*D446*31</f>
        <v>4325.12</v>
      </c>
      <c r="M446" s="33">
        <f>Ocupacao_Calendario!I446*D446*31</f>
        <v>4325.12</v>
      </c>
      <c r="N446" s="33">
        <f>Ocupacao_Calendario!J446*D446*30</f>
        <v>4080.96</v>
      </c>
      <c r="O446" s="33">
        <f>Ocupacao_Calendario!K446*D446*31</f>
        <v>4162.928</v>
      </c>
      <c r="P446" s="33">
        <f>Ocupacao_Calendario!L446*D446*31</f>
        <v>5136.08</v>
      </c>
      <c r="Q446" s="33">
        <f>Ocupacao_Calendario!M446*D446*31</f>
        <v>3946.672</v>
      </c>
      <c r="R446" s="33">
        <f t="shared" si="2"/>
        <v>51102.688</v>
      </c>
      <c r="S446" s="33">
        <f>IFS(E446=2,vacation_home_main_costs!$M$2,E446=3,vacation_home_main_costs!$M$3,E446=4,vacation_home_main_costs!$M$4,E446=5,vacation_home_main_costs!$M$5,E446=6,vacation_home_main_costs!$M$6)</f>
        <v>45400</v>
      </c>
      <c r="T446" s="33">
        <f t="shared" si="25"/>
        <v>5702.688</v>
      </c>
      <c r="U446" s="41" t="str">
        <f t="shared" si="4"/>
        <v>Lucro</v>
      </c>
    </row>
    <row r="447" ht="12.75" customHeight="1">
      <c r="A447" s="8">
        <v>1.6367143E7</v>
      </c>
      <c r="B447" s="30" t="s">
        <v>491</v>
      </c>
      <c r="C447" s="11">
        <v>119.0</v>
      </c>
      <c r="D447" s="11">
        <f t="shared" si="1"/>
        <v>95.2</v>
      </c>
      <c r="E447" s="24">
        <v>3.0</v>
      </c>
      <c r="F447" s="33">
        <f>Ocupacao_Calendario!B447*D447*31</f>
        <v>2538.032</v>
      </c>
      <c r="G447" s="33">
        <f>Ocupacao_Calendario!C447*D447*28</f>
        <v>2105.824</v>
      </c>
      <c r="H447" s="33">
        <f>Ocupacao_Calendario!D447*D447*31</f>
        <v>1859.256</v>
      </c>
      <c r="I447" s="33">
        <f>Ocupacao_Calendario!E447*D447*30</f>
        <v>1685.04</v>
      </c>
      <c r="J447" s="33">
        <f>Ocupacao_Calendario!F447*D447*31</f>
        <v>1770.72</v>
      </c>
      <c r="K447" s="33">
        <f>Ocupacao_Calendario!G447*D447*30</f>
        <v>1913.52</v>
      </c>
      <c r="L447" s="33">
        <f>Ocupacao_Calendario!H447*D447*31</f>
        <v>2301.936</v>
      </c>
      <c r="M447" s="33">
        <f>Ocupacao_Calendario!I447*D447*31</f>
        <v>2744.616</v>
      </c>
      <c r="N447" s="33">
        <f>Ocupacao_Calendario!J447*D447*30</f>
        <v>2170.56</v>
      </c>
      <c r="O447" s="33">
        <f>Ocupacao_Calendario!K447*D447*31</f>
        <v>2862.664</v>
      </c>
      <c r="P447" s="33">
        <f>Ocupacao_Calendario!L447*D447*31</f>
        <v>2921.688</v>
      </c>
      <c r="Q447" s="33">
        <f>Ocupacao_Calendario!M447*D447*31</f>
        <v>2567.544</v>
      </c>
      <c r="R447" s="33">
        <f t="shared" si="2"/>
        <v>27441.4</v>
      </c>
      <c r="S447" s="33">
        <f>IFS(E447=2,vacation_home_main_costs!$M$2,E447=3,vacation_home_main_costs!$M$3,E447=4,vacation_home_main_costs!$M$4,E447=5,vacation_home_main_costs!$M$5,E447=6,vacation_home_main_costs!$M$6)</f>
        <v>34800</v>
      </c>
      <c r="T447" s="33">
        <f t="shared" si="25"/>
        <v>-7358.6</v>
      </c>
      <c r="U447" s="41" t="str">
        <f t="shared" si="4"/>
        <v>Prejuizo</v>
      </c>
    </row>
    <row r="448" ht="12.75" customHeight="1">
      <c r="A448" s="8">
        <v>1.8225096E7</v>
      </c>
      <c r="B448" s="30" t="s">
        <v>492</v>
      </c>
      <c r="C448" s="11">
        <v>149.0</v>
      </c>
      <c r="D448" s="11">
        <f t="shared" si="1"/>
        <v>119.2</v>
      </c>
      <c r="E448" s="24">
        <v>4.0</v>
      </c>
      <c r="F448" s="33">
        <f>Ocupacao_Calendario!B448*D448*31</f>
        <v>3621.296</v>
      </c>
      <c r="G448" s="33">
        <f>Ocupacao_Calendario!C448*D448*28</f>
        <v>3037.216</v>
      </c>
      <c r="H448" s="33">
        <f>Ocupacao_Calendario!D448*D448*31</f>
        <v>2845.304</v>
      </c>
      <c r="I448" s="33">
        <f>Ocupacao_Calendario!E448*D448*30</f>
        <v>1895.28</v>
      </c>
      <c r="J448" s="33">
        <f>Ocupacao_Calendario!F448*D448*31</f>
        <v>1625.888</v>
      </c>
      <c r="K448" s="33">
        <f>Ocupacao_Calendario!G448*D448*30</f>
        <v>2431.68</v>
      </c>
      <c r="L448" s="33">
        <f>Ocupacao_Calendario!H448*D448*31</f>
        <v>3067.016</v>
      </c>
      <c r="M448" s="33">
        <f>Ocupacao_Calendario!I448*D448*31</f>
        <v>2808.352</v>
      </c>
      <c r="N448" s="33">
        <f>Ocupacao_Calendario!J448*D448*30</f>
        <v>3325.68</v>
      </c>
      <c r="O448" s="33">
        <f>Ocupacao_Calendario!K448*D448*31</f>
        <v>3695.2</v>
      </c>
      <c r="P448" s="33">
        <f>Ocupacao_Calendario!L448*D448*31</f>
        <v>2845.304</v>
      </c>
      <c r="Q448" s="33">
        <f>Ocupacao_Calendario!M448*D448*31</f>
        <v>2660.544</v>
      </c>
      <c r="R448" s="33">
        <f t="shared" si="2"/>
        <v>33858.76</v>
      </c>
      <c r="S448" s="33">
        <f>IFS(E448=2,vacation_home_main_costs!$M$2,E448=3,vacation_home_main_costs!$M$3,E448=4,vacation_home_main_costs!$M$4,E448=5,vacation_home_main_costs!$M$5,E448=6,vacation_home_main_costs!$M$6)</f>
        <v>40660</v>
      </c>
      <c r="T448" s="33">
        <f t="shared" si="25"/>
        <v>-6801.24</v>
      </c>
      <c r="U448" s="41" t="str">
        <f t="shared" si="4"/>
        <v>Prejuizo</v>
      </c>
    </row>
    <row r="449" ht="12.75" customHeight="1">
      <c r="A449" s="8">
        <v>1.8709696E7</v>
      </c>
      <c r="B449" s="30" t="s">
        <v>493</v>
      </c>
      <c r="C449" s="11">
        <v>189.0</v>
      </c>
      <c r="D449" s="11">
        <f t="shared" si="1"/>
        <v>151.2</v>
      </c>
      <c r="E449" s="24">
        <v>5.0</v>
      </c>
      <c r="F449" s="33">
        <f>Ocupacao_Calendario!B449*D449*31</f>
        <v>3656.016</v>
      </c>
      <c r="G449" s="33">
        <f>Ocupacao_Calendario!C449*D449*28</f>
        <v>4106.592</v>
      </c>
      <c r="H449" s="33">
        <f>Ocupacao_Calendario!D449*D449*31</f>
        <v>3749.76</v>
      </c>
      <c r="I449" s="33">
        <f>Ocupacao_Calendario!E449*D449*30</f>
        <v>2404.08</v>
      </c>
      <c r="J449" s="33">
        <f>Ocupacao_Calendario!F449*D449*31</f>
        <v>2109.24</v>
      </c>
      <c r="K449" s="33">
        <f>Ocupacao_Calendario!G449*D449*30</f>
        <v>3810.24</v>
      </c>
      <c r="L449" s="33">
        <f>Ocupacao_Calendario!H449*D449*31</f>
        <v>3327.912</v>
      </c>
      <c r="M449" s="33">
        <f>Ocupacao_Calendario!I449*D449*31</f>
        <v>4077.864</v>
      </c>
      <c r="N449" s="33">
        <f>Ocupacao_Calendario!J449*D449*30</f>
        <v>4354.56</v>
      </c>
      <c r="O449" s="33">
        <f>Ocupacao_Calendario!K449*D449*31</f>
        <v>4452.84</v>
      </c>
      <c r="P449" s="33">
        <f>Ocupacao_Calendario!L449*D449*31</f>
        <v>4359.096</v>
      </c>
      <c r="Q449" s="33">
        <f>Ocupacao_Calendario!M449*D449*31</f>
        <v>3327.912</v>
      </c>
      <c r="R449" s="33">
        <f t="shared" si="2"/>
        <v>43736.112</v>
      </c>
      <c r="S449" s="33">
        <f>IFS(E449=2,vacation_home_main_costs!$M$2,E449=3,vacation_home_main_costs!$M$3,E449=4,vacation_home_main_costs!$M$4,E449=5,vacation_home_main_costs!$M$5,E449=6,vacation_home_main_costs!$M$6)</f>
        <v>45400</v>
      </c>
      <c r="T449" s="33">
        <f t="shared" si="25"/>
        <v>-1663.888</v>
      </c>
      <c r="U449" s="41" t="str">
        <f t="shared" si="4"/>
        <v>Prejuizo</v>
      </c>
    </row>
    <row r="450" ht="12.75" customHeight="1">
      <c r="A450" s="8">
        <v>1.9287463E7</v>
      </c>
      <c r="B450" s="30" t="s">
        <v>494</v>
      </c>
      <c r="C450" s="11">
        <v>216.0</v>
      </c>
      <c r="D450" s="11">
        <f t="shared" si="1"/>
        <v>172.8</v>
      </c>
      <c r="E450" s="24">
        <v>6.0</v>
      </c>
      <c r="F450" s="33">
        <f>Ocupacao_Calendario!B450*D450*31</f>
        <v>4231.872</v>
      </c>
      <c r="G450" s="33">
        <f>Ocupacao_Calendario!C450*D450*28</f>
        <v>4838.4</v>
      </c>
      <c r="H450" s="33">
        <f>Ocupacao_Calendario!D450*D450*31</f>
        <v>4499.712</v>
      </c>
      <c r="I450" s="33">
        <f>Ocupacao_Calendario!E450*D450*30</f>
        <v>4510.08</v>
      </c>
      <c r="J450" s="33">
        <f>Ocupacao_Calendario!F450*D450*31</f>
        <v>3589.056</v>
      </c>
      <c r="K450" s="33">
        <f>Ocupacao_Calendario!G450*D450*30</f>
        <v>3369.6</v>
      </c>
      <c r="L450" s="33">
        <f>Ocupacao_Calendario!H450*D450*31</f>
        <v>4981.824</v>
      </c>
      <c r="M450" s="33">
        <f>Ocupacao_Calendario!I450*D450*31</f>
        <v>4553.28</v>
      </c>
      <c r="N450" s="33">
        <f>Ocupacao_Calendario!J450*D450*30</f>
        <v>4043.52</v>
      </c>
      <c r="O450" s="33">
        <f>Ocupacao_Calendario!K450*D450*31</f>
        <v>4767.552</v>
      </c>
      <c r="P450" s="33">
        <f>Ocupacao_Calendario!L450*D450*31</f>
        <v>4071.168</v>
      </c>
      <c r="Q450" s="33">
        <f>Ocupacao_Calendario!M450*D450*31</f>
        <v>3856.896</v>
      </c>
      <c r="R450" s="33">
        <f t="shared" si="2"/>
        <v>51312.96</v>
      </c>
      <c r="S450" s="33">
        <f>IFS(E450=2,vacation_home_main_costs!$M$2,E450=3,vacation_home_main_costs!$M$3,E450=4,vacation_home_main_costs!$M$4,E450=5,vacation_home_main_costs!$M$5,E450=6,vacation_home_main_costs!$M$6)</f>
        <v>51900</v>
      </c>
      <c r="T450" s="33">
        <f t="shared" si="25"/>
        <v>-587.04</v>
      </c>
      <c r="U450" s="41" t="str">
        <f t="shared" si="4"/>
        <v>Prejuizo</v>
      </c>
    </row>
    <row r="451" ht="12.75" customHeight="1">
      <c r="A451" s="8">
        <v>2.0395556E7</v>
      </c>
      <c r="B451" s="30" t="s">
        <v>495</v>
      </c>
      <c r="C451" s="11">
        <v>125.0</v>
      </c>
      <c r="D451" s="11">
        <f t="shared" si="1"/>
        <v>100</v>
      </c>
      <c r="E451" s="24">
        <v>4.0</v>
      </c>
      <c r="F451" s="33">
        <f>Ocupacao_Calendario!B451*D451*31</f>
        <v>2108</v>
      </c>
      <c r="G451" s="33">
        <f>Ocupacao_Calendario!C451*D451*28</f>
        <v>2464</v>
      </c>
      <c r="H451" s="33">
        <f>Ocupacao_Calendario!D451*D451*31</f>
        <v>2542</v>
      </c>
      <c r="I451" s="33">
        <f>Ocupacao_Calendario!E451*D451*30</f>
        <v>2040</v>
      </c>
      <c r="J451" s="33">
        <f>Ocupacao_Calendario!F451*D451*31</f>
        <v>2418</v>
      </c>
      <c r="K451" s="33">
        <f>Ocupacao_Calendario!G451*D451*30</f>
        <v>2220</v>
      </c>
      <c r="L451" s="33">
        <f>Ocupacao_Calendario!H451*D451*31</f>
        <v>2232</v>
      </c>
      <c r="M451" s="33">
        <f>Ocupacao_Calendario!I451*D451*31</f>
        <v>2294</v>
      </c>
      <c r="N451" s="33">
        <f>Ocupacao_Calendario!J451*D451*30</f>
        <v>2520</v>
      </c>
      <c r="O451" s="33">
        <f>Ocupacao_Calendario!K451*D451*31</f>
        <v>3038</v>
      </c>
      <c r="P451" s="33">
        <f>Ocupacao_Calendario!L451*D451*31</f>
        <v>2604</v>
      </c>
      <c r="Q451" s="33">
        <f>Ocupacao_Calendario!M451*D451*31</f>
        <v>2697</v>
      </c>
      <c r="R451" s="33">
        <f t="shared" si="2"/>
        <v>29177</v>
      </c>
      <c r="S451" s="33">
        <f>IFS(E451=2,vacation_home_main_costs!$M$2,E451=3,vacation_home_main_costs!$M$3,E451=4,vacation_home_main_costs!$M$4,E451=5,vacation_home_main_costs!$M$5,E451=6,vacation_home_main_costs!$M$6)</f>
        <v>40660</v>
      </c>
      <c r="T451" s="33">
        <f t="shared" si="25"/>
        <v>-11483</v>
      </c>
      <c r="U451" s="41" t="str">
        <f t="shared" si="4"/>
        <v>Prejuizo</v>
      </c>
    </row>
    <row r="452" ht="12.75" customHeight="1">
      <c r="A452" s="8">
        <v>2.1028983E7</v>
      </c>
      <c r="B452" s="30" t="s">
        <v>496</v>
      </c>
      <c r="C452" s="11">
        <v>110.0</v>
      </c>
      <c r="D452" s="11">
        <f t="shared" si="1"/>
        <v>88</v>
      </c>
      <c r="E452" s="24">
        <v>3.0</v>
      </c>
      <c r="F452" s="33">
        <f>Ocupacao_Calendario!B452*D452*31</f>
        <v>1964.16</v>
      </c>
      <c r="G452" s="33">
        <f>Ocupacao_Calendario!C452*D452*28</f>
        <v>1798.72</v>
      </c>
      <c r="H452" s="33">
        <f>Ocupacao_Calendario!D452*D452*31</f>
        <v>1500.4</v>
      </c>
      <c r="I452" s="33">
        <f>Ocupacao_Calendario!E452*D452*30</f>
        <v>1768.8</v>
      </c>
      <c r="J452" s="33">
        <f>Ocupacao_Calendario!F452*D452*31</f>
        <v>1664.08</v>
      </c>
      <c r="K452" s="33">
        <f>Ocupacao_Calendario!G452*D452*30</f>
        <v>2217.6</v>
      </c>
      <c r="L452" s="33">
        <f>Ocupacao_Calendario!H452*D452*31</f>
        <v>2618.88</v>
      </c>
      <c r="M452" s="33">
        <f>Ocupacao_Calendario!I452*D452*31</f>
        <v>2073.28</v>
      </c>
      <c r="N452" s="33">
        <f>Ocupacao_Calendario!J452*D452*30</f>
        <v>2164.8</v>
      </c>
      <c r="O452" s="33">
        <f>Ocupacao_Calendario!K452*D452*31</f>
        <v>2455.2</v>
      </c>
      <c r="P452" s="33">
        <f>Ocupacao_Calendario!L452*D452*31</f>
        <v>2373.36</v>
      </c>
      <c r="Q452" s="33">
        <f>Ocupacao_Calendario!M452*D452*31</f>
        <v>2564.32</v>
      </c>
      <c r="R452" s="33">
        <f t="shared" si="2"/>
        <v>25163.6</v>
      </c>
      <c r="S452" s="33">
        <f>IFS(E452=2,vacation_home_main_costs!$M$2,E452=3,vacation_home_main_costs!$M$3,E452=4,vacation_home_main_costs!$M$4,E452=5,vacation_home_main_costs!$M$5,E452=6,vacation_home_main_costs!$M$6)</f>
        <v>34800</v>
      </c>
      <c r="T452" s="33">
        <f t="shared" si="25"/>
        <v>-9636.4</v>
      </c>
      <c r="U452" s="41" t="str">
        <f t="shared" si="4"/>
        <v>Prejuizo</v>
      </c>
    </row>
    <row r="453" ht="12.75" customHeight="1">
      <c r="A453" s="8">
        <v>2.2024091E7</v>
      </c>
      <c r="B453" s="30" t="s">
        <v>497</v>
      </c>
      <c r="C453" s="11">
        <v>99.0</v>
      </c>
      <c r="D453" s="11">
        <f t="shared" si="1"/>
        <v>79.2</v>
      </c>
      <c r="E453" s="24">
        <v>4.0</v>
      </c>
      <c r="F453" s="33">
        <f>Ocupacao_Calendario!B453*D453*31</f>
        <v>1767.744</v>
      </c>
      <c r="G453" s="33">
        <f>Ocupacao_Calendario!C453*D453*28</f>
        <v>1796.256</v>
      </c>
      <c r="H453" s="33">
        <f>Ocupacao_Calendario!D453*D453*31</f>
        <v>1497.672</v>
      </c>
      <c r="I453" s="33">
        <f>Ocupacao_Calendario!E453*D453*30</f>
        <v>1663.2</v>
      </c>
      <c r="J453" s="33">
        <f>Ocupacao_Calendario!F453*D453*31</f>
        <v>2062.368</v>
      </c>
      <c r="K453" s="33">
        <f>Ocupacao_Calendario!G453*D453*30</f>
        <v>2304.72</v>
      </c>
      <c r="L453" s="33">
        <f>Ocupacao_Calendario!H453*D453*31</f>
        <v>1939.608</v>
      </c>
      <c r="M453" s="33">
        <f>Ocupacao_Calendario!I453*D453*31</f>
        <v>1694.088</v>
      </c>
      <c r="N453" s="33">
        <f>Ocupacao_Calendario!J453*D453*30</f>
        <v>1948.32</v>
      </c>
      <c r="O453" s="33">
        <f>Ocupacao_Calendario!K453*D453*31</f>
        <v>2356.992</v>
      </c>
      <c r="P453" s="33">
        <f>Ocupacao_Calendario!L453*D453*31</f>
        <v>1964.16</v>
      </c>
      <c r="Q453" s="33">
        <f>Ocupacao_Calendario!M453*D453*31</f>
        <v>1841.4</v>
      </c>
      <c r="R453" s="33">
        <f t="shared" si="2"/>
        <v>22836.528</v>
      </c>
      <c r="S453" s="33">
        <f>IFS(E453=2,vacation_home_main_costs!$M$2,E453=3,vacation_home_main_costs!$M$3,E453=4,vacation_home_main_costs!$M$4,E453=5,vacation_home_main_costs!$M$5,E453=6,vacation_home_main_costs!$M$6)</f>
        <v>40660</v>
      </c>
      <c r="T453" s="33">
        <f t="shared" si="25"/>
        <v>-17823.472</v>
      </c>
      <c r="U453" s="41" t="str">
        <f t="shared" si="4"/>
        <v>Prejuizo</v>
      </c>
    </row>
    <row r="454" ht="12.75" customHeight="1">
      <c r="A454" s="8">
        <v>2.227291E7</v>
      </c>
      <c r="B454" s="30" t="s">
        <v>498</v>
      </c>
      <c r="C454" s="11">
        <v>269.0</v>
      </c>
      <c r="D454" s="11">
        <f t="shared" si="1"/>
        <v>215.2</v>
      </c>
      <c r="E454" s="24">
        <v>5.0</v>
      </c>
      <c r="F454" s="33">
        <f>Ocupacao_Calendario!B454*D454*31</f>
        <v>5537.096</v>
      </c>
      <c r="G454" s="33">
        <f>Ocupacao_Calendario!C454*D454*28</f>
        <v>5483.296</v>
      </c>
      <c r="H454" s="33">
        <f>Ocupacao_Calendario!D454*D454*31</f>
        <v>4536.416</v>
      </c>
      <c r="I454" s="33">
        <f>Ocupacao_Calendario!E454*D454*30</f>
        <v>5745.84</v>
      </c>
      <c r="J454" s="33">
        <f>Ocupacao_Calendario!F454*D454*31</f>
        <v>4803.264</v>
      </c>
      <c r="K454" s="33">
        <f>Ocupacao_Calendario!G454*D454*30</f>
        <v>6456</v>
      </c>
      <c r="L454" s="33">
        <f>Ocupacao_Calendario!H454*D454*31</f>
        <v>6137.504</v>
      </c>
      <c r="M454" s="33">
        <f>Ocupacao_Calendario!I454*D454*31</f>
        <v>5937.368</v>
      </c>
      <c r="N454" s="33">
        <f>Ocupacao_Calendario!J454*D454*30</f>
        <v>5487.6</v>
      </c>
      <c r="O454" s="33">
        <f>Ocupacao_Calendario!K454*D454*31</f>
        <v>6537.776</v>
      </c>
      <c r="P454" s="33">
        <f>Ocupacao_Calendario!L454*D454*31</f>
        <v>6004.08</v>
      </c>
      <c r="Q454" s="33">
        <f>Ocupacao_Calendario!M454*D454*31</f>
        <v>6070.792</v>
      </c>
      <c r="R454" s="33">
        <f t="shared" si="2"/>
        <v>68737.032</v>
      </c>
      <c r="S454" s="33">
        <f>IFS(E454=2,vacation_home_main_costs!$M$2,E454=3,vacation_home_main_costs!$M$3,E454=4,vacation_home_main_costs!$M$4,E454=5,vacation_home_main_costs!$M$5,E454=6,vacation_home_main_costs!$M$6)</f>
        <v>45400</v>
      </c>
      <c r="T454" s="33">
        <f t="shared" si="25"/>
        <v>23337.032</v>
      </c>
      <c r="U454" s="41" t="str">
        <f t="shared" si="4"/>
        <v>Lucro</v>
      </c>
    </row>
    <row r="455" ht="12.75" customHeight="1">
      <c r="A455" s="8">
        <v>2.2358373E7</v>
      </c>
      <c r="B455" s="30" t="s">
        <v>499</v>
      </c>
      <c r="C455" s="11">
        <v>119.0</v>
      </c>
      <c r="D455" s="11">
        <f t="shared" si="1"/>
        <v>95.2</v>
      </c>
      <c r="E455" s="24">
        <v>5.0</v>
      </c>
      <c r="F455" s="33">
        <f>Ocupacao_Calendario!B455*D455*31</f>
        <v>1859.256</v>
      </c>
      <c r="G455" s="33">
        <f>Ocupacao_Calendario!C455*D455*28</f>
        <v>2292.416</v>
      </c>
      <c r="H455" s="33">
        <f>Ocupacao_Calendario!D455*D455*31</f>
        <v>2538.032</v>
      </c>
      <c r="I455" s="33">
        <f>Ocupacao_Calendario!E455*D455*30</f>
        <v>1456.56</v>
      </c>
      <c r="J455" s="33">
        <f>Ocupacao_Calendario!F455*D455*31</f>
        <v>2272.424</v>
      </c>
      <c r="K455" s="33">
        <f>Ocupacao_Calendario!G455*D455*30</f>
        <v>2827.44</v>
      </c>
      <c r="L455" s="33">
        <f>Ocupacao_Calendario!H455*D455*31</f>
        <v>2892.176</v>
      </c>
      <c r="M455" s="33">
        <f>Ocupacao_Calendario!I455*D455*31</f>
        <v>2715.104</v>
      </c>
      <c r="N455" s="33">
        <f>Ocupacao_Calendario!J455*D455*30</f>
        <v>2713.2</v>
      </c>
      <c r="O455" s="33">
        <f>Ocupacao_Calendario!K455*D455*31</f>
        <v>2626.568</v>
      </c>
      <c r="P455" s="33">
        <f>Ocupacao_Calendario!L455*D455*31</f>
        <v>2124.864</v>
      </c>
      <c r="Q455" s="33">
        <f>Ocupacao_Calendario!M455*D455*31</f>
        <v>2036.328</v>
      </c>
      <c r="R455" s="33">
        <f t="shared" si="2"/>
        <v>28354.368</v>
      </c>
      <c r="S455" s="33">
        <f>IFS(E455=2,vacation_home_main_costs!$M$2,E455=3,vacation_home_main_costs!$M$3,E455=4,vacation_home_main_costs!$M$4,E455=5,vacation_home_main_costs!$M$5,E455=6,vacation_home_main_costs!$M$6)</f>
        <v>45400</v>
      </c>
      <c r="T455" s="33">
        <f t="shared" si="25"/>
        <v>-17045.632</v>
      </c>
      <c r="U455" s="41" t="str">
        <f t="shared" si="4"/>
        <v>Prejuizo</v>
      </c>
    </row>
    <row r="456" ht="12.75" customHeight="1">
      <c r="A456" s="8">
        <v>2.2371483E7</v>
      </c>
      <c r="B456" s="30" t="s">
        <v>500</v>
      </c>
      <c r="C456" s="11">
        <v>165.0</v>
      </c>
      <c r="D456" s="11">
        <f t="shared" si="1"/>
        <v>132</v>
      </c>
      <c r="E456" s="24">
        <v>4.0</v>
      </c>
      <c r="F456" s="33">
        <f>Ocupacao_Calendario!B456*D456*31</f>
        <v>3232.68</v>
      </c>
      <c r="G456" s="33">
        <f>Ocupacao_Calendario!C456*D456*28</f>
        <v>3215.52</v>
      </c>
      <c r="H456" s="33">
        <f>Ocupacao_Calendario!D456*D456*31</f>
        <v>2946.24</v>
      </c>
      <c r="I456" s="33">
        <f>Ocupacao_Calendario!E456*D456*30</f>
        <v>2653.2</v>
      </c>
      <c r="J456" s="33">
        <f>Ocupacao_Calendario!F456*D456*31</f>
        <v>2332.44</v>
      </c>
      <c r="K456" s="33">
        <f>Ocupacao_Calendario!G456*D456*30</f>
        <v>2970</v>
      </c>
      <c r="L456" s="33">
        <f>Ocupacao_Calendario!H456*D456*31</f>
        <v>3273.6</v>
      </c>
      <c r="M456" s="33">
        <f>Ocupacao_Calendario!I456*D456*31</f>
        <v>3805.56</v>
      </c>
      <c r="N456" s="33">
        <f>Ocupacao_Calendario!J456*D456*30</f>
        <v>3682.8</v>
      </c>
      <c r="O456" s="33">
        <f>Ocupacao_Calendario!K456*D456*31</f>
        <v>3355.44</v>
      </c>
      <c r="P456" s="33">
        <f>Ocupacao_Calendario!L456*D456*31</f>
        <v>4092</v>
      </c>
      <c r="Q456" s="33">
        <f>Ocupacao_Calendario!M456*D456*31</f>
        <v>3600.96</v>
      </c>
      <c r="R456" s="33">
        <f t="shared" si="2"/>
        <v>39160.44</v>
      </c>
      <c r="S456" s="33">
        <f>IFS(E456=2,vacation_home_main_costs!$M$2,E456=3,vacation_home_main_costs!$M$3,E456=4,vacation_home_main_costs!$M$4,E456=5,vacation_home_main_costs!$M$5,E456=6,vacation_home_main_costs!$M$6)</f>
        <v>40660</v>
      </c>
      <c r="T456" s="33">
        <f t="shared" si="25"/>
        <v>-1499.56</v>
      </c>
      <c r="U456" s="41" t="str">
        <f t="shared" si="4"/>
        <v>Prejuizo</v>
      </c>
    </row>
    <row r="457" ht="12.75" customHeight="1">
      <c r="A457" s="8">
        <v>2.2960381E7</v>
      </c>
      <c r="B457" s="30" t="s">
        <v>501</v>
      </c>
      <c r="C457" s="11">
        <v>129.0</v>
      </c>
      <c r="D457" s="11">
        <f t="shared" si="1"/>
        <v>103.2</v>
      </c>
      <c r="E457" s="24">
        <v>3.0</v>
      </c>
      <c r="F457" s="33">
        <f>Ocupacao_Calendario!B457*D457*31</f>
        <v>2079.48</v>
      </c>
      <c r="G457" s="33">
        <f>Ocupacao_Calendario!C457*D457*28</f>
        <v>2196.096</v>
      </c>
      <c r="H457" s="33">
        <f>Ocupacao_Calendario!D457*D457*31</f>
        <v>2207.448</v>
      </c>
      <c r="I457" s="33">
        <f>Ocupacao_Calendario!E457*D457*30</f>
        <v>1702.8</v>
      </c>
      <c r="J457" s="33">
        <f>Ocupacao_Calendario!F457*D457*31</f>
        <v>1695.576</v>
      </c>
      <c r="K457" s="33">
        <f>Ocupacao_Calendario!G457*D457*30</f>
        <v>3034.08</v>
      </c>
      <c r="L457" s="33">
        <f>Ocupacao_Calendario!H457*D457*31</f>
        <v>2943.264</v>
      </c>
      <c r="M457" s="33">
        <f>Ocupacao_Calendario!I457*D457*31</f>
        <v>3167.208</v>
      </c>
      <c r="N457" s="33">
        <f>Ocupacao_Calendario!J457*D457*30</f>
        <v>2507.76</v>
      </c>
      <c r="O457" s="33">
        <f>Ocupacao_Calendario!K457*D457*31</f>
        <v>3071.232</v>
      </c>
      <c r="P457" s="33">
        <f>Ocupacao_Calendario!L457*D457*31</f>
        <v>2751.312</v>
      </c>
      <c r="Q457" s="33">
        <f>Ocupacao_Calendario!M457*D457*31</f>
        <v>2623.344</v>
      </c>
      <c r="R457" s="33">
        <f t="shared" si="2"/>
        <v>29979.6</v>
      </c>
      <c r="S457" s="33">
        <f>IFS(E457=2,vacation_home_main_costs!$M$2,E457=3,vacation_home_main_costs!$M$3,E457=4,vacation_home_main_costs!$M$4,E457=5,vacation_home_main_costs!$M$5,E457=6,vacation_home_main_costs!$M$6)</f>
        <v>34800</v>
      </c>
      <c r="T457" s="33">
        <f t="shared" si="25"/>
        <v>-4820.4</v>
      </c>
      <c r="U457" s="41" t="str">
        <f t="shared" si="4"/>
        <v>Prejuizo</v>
      </c>
    </row>
    <row r="458" ht="12.75" customHeight="1">
      <c r="A458" s="8">
        <v>1.2915421E7</v>
      </c>
      <c r="B458" s="30" t="s">
        <v>502</v>
      </c>
      <c r="C458" s="11">
        <v>156.0</v>
      </c>
      <c r="D458" s="11">
        <f t="shared" si="1"/>
        <v>124.8</v>
      </c>
      <c r="E458" s="24">
        <v>4.0</v>
      </c>
      <c r="F458" s="33">
        <f>Ocupacao_Calendario!B458*D458*31</f>
        <v>3133.728</v>
      </c>
      <c r="G458" s="33">
        <f>Ocupacao_Calendario!C458*D458*28</f>
        <v>3424.512</v>
      </c>
      <c r="H458" s="33">
        <f>Ocupacao_Calendario!D458*D458*31</f>
        <v>2321.28</v>
      </c>
      <c r="I458" s="33">
        <f>Ocupacao_Calendario!E458*D458*30</f>
        <v>3369.6</v>
      </c>
      <c r="J458" s="33">
        <f>Ocupacao_Calendario!F458*D458*31</f>
        <v>2127.84</v>
      </c>
      <c r="K458" s="33">
        <f>Ocupacao_Calendario!G458*D458*30</f>
        <v>3706.56</v>
      </c>
      <c r="L458" s="33">
        <f>Ocupacao_Calendario!H458*D458*31</f>
        <v>3559.296</v>
      </c>
      <c r="M458" s="33">
        <f>Ocupacao_Calendario!I458*D458*31</f>
        <v>3172.416</v>
      </c>
      <c r="N458" s="33">
        <f>Ocupacao_Calendario!J458*D458*30</f>
        <v>2920.32</v>
      </c>
      <c r="O458" s="33">
        <f>Ocupacao_Calendario!K458*D458*31</f>
        <v>3327.168</v>
      </c>
      <c r="P458" s="33">
        <f>Ocupacao_Calendario!L458*D458*31</f>
        <v>2940.288</v>
      </c>
      <c r="Q458" s="33">
        <f>Ocupacao_Calendario!M458*D458*31</f>
        <v>3559.296</v>
      </c>
      <c r="R458" s="33">
        <f t="shared" si="2"/>
        <v>37562.304</v>
      </c>
      <c r="S458" s="33">
        <f>IFS(E458=2,vacation_home_main_costs!$M$2,E458=3,vacation_home_main_costs!$M$3,E458=4,vacation_home_main_costs!$M$4,E458=5,vacation_home_main_costs!$M$5,E458=6,vacation_home_main_costs!$M$6)</f>
        <v>40660</v>
      </c>
      <c r="T458" s="33">
        <f t="shared" si="25"/>
        <v>-3097.696</v>
      </c>
      <c r="U458" s="41" t="str">
        <f t="shared" si="4"/>
        <v>Prejuizo</v>
      </c>
    </row>
    <row r="459" ht="12.75" customHeight="1">
      <c r="A459" s="8">
        <v>2.2050349E7</v>
      </c>
      <c r="B459" s="30" t="s">
        <v>503</v>
      </c>
      <c r="C459" s="11">
        <v>109.0</v>
      </c>
      <c r="D459" s="11">
        <f t="shared" si="1"/>
        <v>87.2</v>
      </c>
      <c r="E459" s="24">
        <v>2.0</v>
      </c>
      <c r="F459" s="33">
        <f>Ocupacao_Calendario!B459*D459*31</f>
        <v>2568.04</v>
      </c>
      <c r="G459" s="33">
        <f>Ocupacao_Calendario!C459*D459*28</f>
        <v>1709.12</v>
      </c>
      <c r="H459" s="33">
        <f>Ocupacao_Calendario!D459*D459*31</f>
        <v>1865.208</v>
      </c>
      <c r="I459" s="33">
        <f>Ocupacao_Calendario!E459*D459*30</f>
        <v>1517.28</v>
      </c>
      <c r="J459" s="33">
        <f>Ocupacao_Calendario!F459*D459*31</f>
        <v>1324.568</v>
      </c>
      <c r="K459" s="33">
        <f>Ocupacao_Calendario!G459*D459*30</f>
        <v>2171.28</v>
      </c>
      <c r="L459" s="33">
        <f>Ocupacao_Calendario!H459*D459*31</f>
        <v>2541.008</v>
      </c>
      <c r="M459" s="33">
        <f>Ocupacao_Calendario!I459*D459*31</f>
        <v>2486.944</v>
      </c>
      <c r="N459" s="33">
        <f>Ocupacao_Calendario!J459*D459*30</f>
        <v>2118.96</v>
      </c>
      <c r="O459" s="33">
        <f>Ocupacao_Calendario!K459*D459*31</f>
        <v>2000.368</v>
      </c>
      <c r="P459" s="33">
        <f>Ocupacao_Calendario!L459*D459*31</f>
        <v>1973.336</v>
      </c>
      <c r="Q459" s="33">
        <f>Ocupacao_Calendario!M459*D459*31</f>
        <v>2027.4</v>
      </c>
      <c r="R459" s="33">
        <f t="shared" si="2"/>
        <v>24303.512</v>
      </c>
      <c r="S459" s="33">
        <f>IFS(E459=2,vacation_home_main_costs!$M$2,E459=3,vacation_home_main_costs!$M$3,E459=4,vacation_home_main_costs!$M$4,E459=5,vacation_home_main_costs!$M$5,E459=6,vacation_home_main_costs!$M$6)</f>
        <v>31100</v>
      </c>
      <c r="T459" s="33">
        <f t="shared" si="25"/>
        <v>-6796.488</v>
      </c>
      <c r="U459" s="41" t="str">
        <f t="shared" si="4"/>
        <v>Prejuizo</v>
      </c>
    </row>
    <row r="460" ht="12.75" customHeight="1">
      <c r="A460" s="8">
        <v>2.2842354E7</v>
      </c>
      <c r="B460" s="30" t="s">
        <v>504</v>
      </c>
      <c r="C460" s="11">
        <v>99.0</v>
      </c>
      <c r="D460" s="11">
        <f t="shared" si="1"/>
        <v>79.2</v>
      </c>
      <c r="E460" s="24">
        <v>4.0</v>
      </c>
      <c r="F460" s="33">
        <f>Ocupacao_Calendario!B460*D460*31</f>
        <v>1595.88</v>
      </c>
      <c r="G460" s="33">
        <f>Ocupacao_Calendario!C460*D460*28</f>
        <v>1862.784</v>
      </c>
      <c r="H460" s="33">
        <f>Ocupacao_Calendario!D460*D460*31</f>
        <v>1497.672</v>
      </c>
      <c r="I460" s="33">
        <f>Ocupacao_Calendario!E460*D460*30</f>
        <v>1829.52</v>
      </c>
      <c r="J460" s="33">
        <f>Ocupacao_Calendario!F460*D460*31</f>
        <v>957.528</v>
      </c>
      <c r="K460" s="33">
        <f>Ocupacao_Calendario!G460*D460*30</f>
        <v>1544.4</v>
      </c>
      <c r="L460" s="33">
        <f>Ocupacao_Calendario!H460*D460*31</f>
        <v>1964.16</v>
      </c>
      <c r="M460" s="33">
        <f>Ocupacao_Calendario!I460*D460*31</f>
        <v>1915.056</v>
      </c>
      <c r="N460" s="33">
        <f>Ocupacao_Calendario!J460*D460*30</f>
        <v>2162.16</v>
      </c>
      <c r="O460" s="33">
        <f>Ocupacao_Calendario!K460*D460*31</f>
        <v>2430.648</v>
      </c>
      <c r="P460" s="33">
        <f>Ocupacao_Calendario!L460*D460*31</f>
        <v>1816.848</v>
      </c>
      <c r="Q460" s="33">
        <f>Ocupacao_Calendario!M460*D460*31</f>
        <v>1743.192</v>
      </c>
      <c r="R460" s="33">
        <f t="shared" si="2"/>
        <v>21319.848</v>
      </c>
      <c r="S460" s="33">
        <f>IFS(E460=2,vacation_home_main_costs!$M$2,E460=3,vacation_home_main_costs!$M$3,E460=4,vacation_home_main_costs!$M$4,E460=5,vacation_home_main_costs!$M$5,E460=6,vacation_home_main_costs!$M$6)</f>
        <v>40660</v>
      </c>
      <c r="T460" s="33">
        <f t="shared" si="25"/>
        <v>-19340.152</v>
      </c>
      <c r="U460" s="41" t="str">
        <f t="shared" si="4"/>
        <v>Prejuizo</v>
      </c>
    </row>
    <row r="461" ht="12.75" customHeight="1">
      <c r="A461" s="8">
        <v>1.295325E7</v>
      </c>
      <c r="B461" s="30" t="s">
        <v>505</v>
      </c>
      <c r="C461" s="11">
        <v>78.0</v>
      </c>
      <c r="D461" s="11">
        <f t="shared" si="1"/>
        <v>62.4</v>
      </c>
      <c r="E461" s="24">
        <v>3.0</v>
      </c>
      <c r="F461" s="33">
        <f>Ocupacao_Calendario!B461*D461*31</f>
        <v>1857.024</v>
      </c>
      <c r="G461" s="33">
        <f>Ocupacao_Calendario!C461*D461*28</f>
        <v>1729.728</v>
      </c>
      <c r="H461" s="33">
        <f>Ocupacao_Calendario!D461*D461*31</f>
        <v>1218.672</v>
      </c>
      <c r="I461" s="33">
        <f>Ocupacao_Calendario!E461*D461*30</f>
        <v>1628.64</v>
      </c>
      <c r="J461" s="33">
        <f>Ocupacao_Calendario!F461*D461*31</f>
        <v>1334.736</v>
      </c>
      <c r="K461" s="33">
        <f>Ocupacao_Calendario!G461*D461*30</f>
        <v>1553.76</v>
      </c>
      <c r="L461" s="33">
        <f>Ocupacao_Calendario!H461*D461*31</f>
        <v>1566.864</v>
      </c>
      <c r="M461" s="33">
        <f>Ocupacao_Calendario!I461*D461*31</f>
        <v>1895.712</v>
      </c>
      <c r="N461" s="33">
        <f>Ocupacao_Calendario!J461*D461*30</f>
        <v>1628.64</v>
      </c>
      <c r="O461" s="33">
        <f>Ocupacao_Calendario!K461*D461*31</f>
        <v>1721.616</v>
      </c>
      <c r="P461" s="33">
        <f>Ocupacao_Calendario!L461*D461*31</f>
        <v>1915.056</v>
      </c>
      <c r="Q461" s="33">
        <f>Ocupacao_Calendario!M461*D461*31</f>
        <v>1605.552</v>
      </c>
      <c r="R461" s="33">
        <f t="shared" si="2"/>
        <v>19656</v>
      </c>
      <c r="S461" s="33">
        <f>IFS(E461=2,vacation_home_main_costs!$M$2,E461=3,vacation_home_main_costs!$M$3,E461=4,vacation_home_main_costs!$M$4,E461=5,vacation_home_main_costs!$M$5,E461=6,vacation_home_main_costs!$M$6)</f>
        <v>34800</v>
      </c>
      <c r="T461" s="33">
        <f t="shared" si="25"/>
        <v>-15144</v>
      </c>
      <c r="U461" s="41" t="str">
        <f t="shared" si="4"/>
        <v>Prejuizo</v>
      </c>
    </row>
    <row r="462" ht="12.75" customHeight="1">
      <c r="A462" s="8">
        <v>1.7497008E7</v>
      </c>
      <c r="B462" s="30" t="s">
        <v>506</v>
      </c>
      <c r="C462" s="11">
        <v>149.0</v>
      </c>
      <c r="D462" s="11">
        <f t="shared" si="1"/>
        <v>119.2</v>
      </c>
      <c r="E462" s="24">
        <v>4.0</v>
      </c>
      <c r="F462" s="33">
        <f>Ocupacao_Calendario!B462*D462*31</f>
        <v>3030.064</v>
      </c>
      <c r="G462" s="33">
        <f>Ocupacao_Calendario!C462*D462*28</f>
        <v>2536.576</v>
      </c>
      <c r="H462" s="33">
        <f>Ocupacao_Calendario!D462*D462*31</f>
        <v>2327.976</v>
      </c>
      <c r="I462" s="33">
        <f>Ocupacao_Calendario!E462*D462*30</f>
        <v>1716.48</v>
      </c>
      <c r="J462" s="33">
        <f>Ocupacao_Calendario!F462*D462*31</f>
        <v>2291.024</v>
      </c>
      <c r="K462" s="33">
        <f>Ocupacao_Calendario!G462*D462*30</f>
        <v>2968.08</v>
      </c>
      <c r="L462" s="33">
        <f>Ocupacao_Calendario!H462*D462*31</f>
        <v>3584.344</v>
      </c>
      <c r="M462" s="33">
        <f>Ocupacao_Calendario!I462*D462*31</f>
        <v>3251.776</v>
      </c>
      <c r="N462" s="33">
        <f>Ocupacao_Calendario!J462*D462*30</f>
        <v>2610.48</v>
      </c>
      <c r="O462" s="33">
        <f>Ocupacao_Calendario!K462*D462*31</f>
        <v>3695.2</v>
      </c>
      <c r="P462" s="33">
        <f>Ocupacao_Calendario!L462*D462*31</f>
        <v>3103.968</v>
      </c>
      <c r="Q462" s="33">
        <f>Ocupacao_Calendario!M462*D462*31</f>
        <v>2660.544</v>
      </c>
      <c r="R462" s="33">
        <f t="shared" si="2"/>
        <v>33776.512</v>
      </c>
      <c r="S462" s="33">
        <f>IFS(E462=2,vacation_home_main_costs!$M$2,E462=3,vacation_home_main_costs!$M$3,E462=4,vacation_home_main_costs!$M$4,E462=5,vacation_home_main_costs!$M$5,E462=6,vacation_home_main_costs!$M$6)</f>
        <v>40660</v>
      </c>
      <c r="T462" s="33">
        <f t="shared" si="25"/>
        <v>-6883.488</v>
      </c>
      <c r="U462" s="41" t="str">
        <f t="shared" si="4"/>
        <v>Prejuizo</v>
      </c>
    </row>
    <row r="463" ht="12.75" customHeight="1">
      <c r="A463" s="8">
        <v>1.3825734E7</v>
      </c>
      <c r="B463" s="30" t="s">
        <v>507</v>
      </c>
      <c r="C463" s="11">
        <v>170.0</v>
      </c>
      <c r="D463" s="11">
        <f t="shared" si="1"/>
        <v>136</v>
      </c>
      <c r="E463" s="24">
        <v>4.0</v>
      </c>
      <c r="F463" s="33">
        <f>Ocupacao_Calendario!B463*D463*31</f>
        <v>3414.96</v>
      </c>
      <c r="G463" s="33">
        <f>Ocupacao_Calendario!C463*D463*28</f>
        <v>2817.92</v>
      </c>
      <c r="H463" s="33">
        <f>Ocupacao_Calendario!D463*D463*31</f>
        <v>3035.52</v>
      </c>
      <c r="I463" s="33">
        <f>Ocupacao_Calendario!E463*D463*30</f>
        <v>2978.4</v>
      </c>
      <c r="J463" s="33">
        <f>Ocupacao_Calendario!F463*D463*31</f>
        <v>3288.48</v>
      </c>
      <c r="K463" s="33">
        <f>Ocupacao_Calendario!G463*D463*30</f>
        <v>4039.2</v>
      </c>
      <c r="L463" s="33">
        <f>Ocupacao_Calendario!H463*D463*31</f>
        <v>3246.32</v>
      </c>
      <c r="M463" s="33">
        <f>Ocupacao_Calendario!I463*D463*31</f>
        <v>3035.52</v>
      </c>
      <c r="N463" s="33">
        <f>Ocupacao_Calendario!J463*D463*30</f>
        <v>3508.8</v>
      </c>
      <c r="O463" s="33">
        <f>Ocupacao_Calendario!K463*D463*31</f>
        <v>3204.16</v>
      </c>
      <c r="P463" s="33">
        <f>Ocupacao_Calendario!L463*D463*31</f>
        <v>3035.52</v>
      </c>
      <c r="Q463" s="33">
        <f>Ocupacao_Calendario!M463*D463*31</f>
        <v>3414.96</v>
      </c>
      <c r="R463" s="33">
        <f t="shared" si="2"/>
        <v>39019.76</v>
      </c>
      <c r="S463" s="33">
        <f>IFS(E463=2,vacation_home_main_costs!$M$2,E463=3,vacation_home_main_costs!$M$3,E463=4,vacation_home_main_costs!$M$4,E463=5,vacation_home_main_costs!$M$5,E463=6,vacation_home_main_costs!$M$6)</f>
        <v>40660</v>
      </c>
      <c r="T463" s="33">
        <f t="shared" si="25"/>
        <v>-1640.24</v>
      </c>
      <c r="U463" s="41" t="str">
        <f t="shared" si="4"/>
        <v>Prejuizo</v>
      </c>
    </row>
    <row r="464" ht="12.75" customHeight="1">
      <c r="A464" s="8">
        <v>1.6186354E7</v>
      </c>
      <c r="B464" s="30" t="s">
        <v>508</v>
      </c>
      <c r="C464" s="11">
        <v>117.0</v>
      </c>
      <c r="D464" s="11">
        <f t="shared" si="1"/>
        <v>93.6</v>
      </c>
      <c r="E464" s="24">
        <v>3.0</v>
      </c>
      <c r="F464" s="33">
        <f>Ocupacao_Calendario!B464*D464*31</f>
        <v>2814.552</v>
      </c>
      <c r="G464" s="33">
        <f>Ocupacao_Calendario!C464*D464*28</f>
        <v>2175.264</v>
      </c>
      <c r="H464" s="33">
        <f>Ocupacao_Calendario!D464*D464*31</f>
        <v>2002.104</v>
      </c>
      <c r="I464" s="33">
        <f>Ocupacao_Calendario!E464*D464*30</f>
        <v>2358.72</v>
      </c>
      <c r="J464" s="33">
        <f>Ocupacao_Calendario!F464*D464*31</f>
        <v>2437.344</v>
      </c>
      <c r="K464" s="33">
        <f>Ocupacao_Calendario!G464*D464*30</f>
        <v>2723.76</v>
      </c>
      <c r="L464" s="33">
        <f>Ocupacao_Calendario!H464*D464*31</f>
        <v>2582.424</v>
      </c>
      <c r="M464" s="33">
        <f>Ocupacao_Calendario!I464*D464*31</f>
        <v>2524.392</v>
      </c>
      <c r="N464" s="33">
        <f>Ocupacao_Calendario!J464*D464*30</f>
        <v>2639.52</v>
      </c>
      <c r="O464" s="33">
        <f>Ocupacao_Calendario!K464*D464*31</f>
        <v>2350.296</v>
      </c>
      <c r="P464" s="33">
        <f>Ocupacao_Calendario!L464*D464*31</f>
        <v>2089.152</v>
      </c>
      <c r="Q464" s="33">
        <f>Ocupacao_Calendario!M464*D464*31</f>
        <v>2640.456</v>
      </c>
      <c r="R464" s="33">
        <f t="shared" si="2"/>
        <v>29337.984</v>
      </c>
      <c r="S464" s="33">
        <f>IFS(E464=2,vacation_home_main_costs!$M$2,E464=3,vacation_home_main_costs!$M$3,E464=4,vacation_home_main_costs!$M$4,E464=5,vacation_home_main_costs!$M$5,E464=6,vacation_home_main_costs!$M$6)</f>
        <v>34800</v>
      </c>
      <c r="T464" s="33">
        <f t="shared" si="25"/>
        <v>-5462.016</v>
      </c>
      <c r="U464" s="41" t="str">
        <f t="shared" si="4"/>
        <v>Prejuizo</v>
      </c>
    </row>
    <row r="465" ht="12.75" customHeight="1">
      <c r="A465" s="8">
        <v>1.8748802E7</v>
      </c>
      <c r="B465" s="30" t="s">
        <v>509</v>
      </c>
      <c r="C465" s="11">
        <v>257.0</v>
      </c>
      <c r="D465" s="11">
        <f t="shared" si="1"/>
        <v>205.6</v>
      </c>
      <c r="E465" s="24">
        <v>5.0</v>
      </c>
      <c r="F465" s="33">
        <f>Ocupacao_Calendario!B465*D465*31</f>
        <v>4079.104</v>
      </c>
      <c r="G465" s="33">
        <f>Ocupacao_Calendario!C465*D465*28</f>
        <v>4720.576</v>
      </c>
      <c r="H465" s="33">
        <f>Ocupacao_Calendario!D465*D465*31</f>
        <v>4142.84</v>
      </c>
      <c r="I465" s="33">
        <f>Ocupacao_Calendario!E465*D465*30</f>
        <v>4564.32</v>
      </c>
      <c r="J465" s="33">
        <f>Ocupacao_Calendario!F465*D465*31</f>
        <v>4015.368</v>
      </c>
      <c r="K465" s="33">
        <f>Ocupacao_Calendario!G465*D465*30</f>
        <v>4194.24</v>
      </c>
      <c r="L465" s="33">
        <f>Ocupacao_Calendario!H465*D465*31</f>
        <v>5608.768</v>
      </c>
      <c r="M465" s="33">
        <f>Ocupacao_Calendario!I465*D465*31</f>
        <v>5927.448</v>
      </c>
      <c r="N465" s="33">
        <f>Ocupacao_Calendario!J465*D465*30</f>
        <v>5797.92</v>
      </c>
      <c r="O465" s="33">
        <f>Ocupacao_Calendario!K465*D465*31</f>
        <v>5162.616</v>
      </c>
      <c r="P465" s="33">
        <f>Ocupacao_Calendario!L465*D465*31</f>
        <v>6309.864</v>
      </c>
      <c r="Q465" s="33">
        <f>Ocupacao_Calendario!M465*D465*31</f>
        <v>4652.728</v>
      </c>
      <c r="R465" s="33">
        <f t="shared" si="2"/>
        <v>59175.792</v>
      </c>
      <c r="S465" s="33">
        <f>IFS(E465=2,vacation_home_main_costs!$M$2,E465=3,vacation_home_main_costs!$M$3,E465=4,vacation_home_main_costs!$M$4,E465=5,vacation_home_main_costs!$M$5,E465=6,vacation_home_main_costs!$M$6)</f>
        <v>45400</v>
      </c>
      <c r="T465" s="33">
        <f t="shared" si="25"/>
        <v>13775.792</v>
      </c>
      <c r="U465" s="41" t="str">
        <f t="shared" si="4"/>
        <v>Lucro</v>
      </c>
    </row>
    <row r="466" ht="12.75" customHeight="1">
      <c r="A466" s="8">
        <v>2.2360041E7</v>
      </c>
      <c r="B466" s="30" t="s">
        <v>510</v>
      </c>
      <c r="C466" s="11">
        <v>93.0</v>
      </c>
      <c r="D466" s="11">
        <f t="shared" si="1"/>
        <v>74.4</v>
      </c>
      <c r="E466" s="24">
        <v>4.0</v>
      </c>
      <c r="F466" s="33">
        <f>Ocupacao_Calendario!B466*D466*31</f>
        <v>1522.224</v>
      </c>
      <c r="G466" s="33">
        <f>Ocupacao_Calendario!C466*D466*28</f>
        <v>1916.544</v>
      </c>
      <c r="H466" s="33">
        <f>Ocupacao_Calendario!D466*D466*31</f>
        <v>1614.48</v>
      </c>
      <c r="I466" s="33">
        <f>Ocupacao_Calendario!E466*D466*30</f>
        <v>1473.12</v>
      </c>
      <c r="J466" s="33">
        <f>Ocupacao_Calendario!F466*D466*31</f>
        <v>1476.096</v>
      </c>
      <c r="K466" s="33">
        <f>Ocupacao_Calendario!G466*D466*30</f>
        <v>2187.36</v>
      </c>
      <c r="L466" s="33">
        <f>Ocupacao_Calendario!H466*D466*31</f>
        <v>1752.864</v>
      </c>
      <c r="M466" s="33">
        <f>Ocupacao_Calendario!I466*D466*31</f>
        <v>2214.144</v>
      </c>
      <c r="N466" s="33">
        <f>Ocupacao_Calendario!J466*D466*30</f>
        <v>2232</v>
      </c>
      <c r="O466" s="33">
        <f>Ocupacao_Calendario!K466*D466*31</f>
        <v>1752.864</v>
      </c>
      <c r="P466" s="33">
        <f>Ocupacao_Calendario!L466*D466*31</f>
        <v>1937.376</v>
      </c>
      <c r="Q466" s="33">
        <f>Ocupacao_Calendario!M466*D466*31</f>
        <v>2029.632</v>
      </c>
      <c r="R466" s="33">
        <f t="shared" si="2"/>
        <v>22108.704</v>
      </c>
      <c r="S466" s="33">
        <f>IFS(E466=2,vacation_home_main_costs!$M$2,E466=3,vacation_home_main_costs!$M$3,E466=4,vacation_home_main_costs!$M$4,E466=5,vacation_home_main_costs!$M$5,E466=6,vacation_home_main_costs!$M$6)</f>
        <v>40660</v>
      </c>
      <c r="T466" s="33">
        <f t="shared" si="25"/>
        <v>-18551.296</v>
      </c>
      <c r="U466" s="41" t="str">
        <f t="shared" si="4"/>
        <v>Prejuizo</v>
      </c>
    </row>
    <row r="467" ht="12.75" customHeight="1">
      <c r="A467" s="8">
        <v>1.4300396E7</v>
      </c>
      <c r="B467" s="30" t="s">
        <v>511</v>
      </c>
      <c r="C467" s="11">
        <v>169.0</v>
      </c>
      <c r="D467" s="11">
        <f t="shared" si="1"/>
        <v>135.2</v>
      </c>
      <c r="E467" s="24">
        <v>5.0</v>
      </c>
      <c r="F467" s="33">
        <f>Ocupacao_Calendario!B467*D467*31</f>
        <v>4107.376</v>
      </c>
      <c r="G467" s="33">
        <f>Ocupacao_Calendario!C467*D467*28</f>
        <v>2687.776</v>
      </c>
      <c r="H467" s="33">
        <f>Ocupacao_Calendario!D467*D467*31</f>
        <v>2766.192</v>
      </c>
      <c r="I467" s="33">
        <f>Ocupacao_Calendario!E467*D467*30</f>
        <v>2149.68</v>
      </c>
      <c r="J467" s="33">
        <f>Ocupacao_Calendario!F467*D467*31</f>
        <v>3520.608</v>
      </c>
      <c r="K467" s="33">
        <f>Ocupacao_Calendario!G467*D467*30</f>
        <v>3163.68</v>
      </c>
      <c r="L467" s="33">
        <f>Ocupacao_Calendario!H467*D467*31</f>
        <v>4023.552</v>
      </c>
      <c r="M467" s="33">
        <f>Ocupacao_Calendario!I467*D467*31</f>
        <v>3352.96</v>
      </c>
      <c r="N467" s="33">
        <f>Ocupacao_Calendario!J467*D467*30</f>
        <v>3407.04</v>
      </c>
      <c r="O467" s="33">
        <f>Ocupacao_Calendario!K467*D467*31</f>
        <v>3772.08</v>
      </c>
      <c r="P467" s="33">
        <f>Ocupacao_Calendario!L467*D467*31</f>
        <v>3772.08</v>
      </c>
      <c r="Q467" s="33">
        <f>Ocupacao_Calendario!M467*D467*31</f>
        <v>3017.664</v>
      </c>
      <c r="R467" s="33">
        <f t="shared" si="2"/>
        <v>39740.688</v>
      </c>
      <c r="S467" s="33">
        <f>IFS(E467=2,vacation_home_main_costs!$M$2,E467=3,vacation_home_main_costs!$M$3,E467=4,vacation_home_main_costs!$M$4,E467=5,vacation_home_main_costs!$M$5,E467=6,vacation_home_main_costs!$M$6)</f>
        <v>45400</v>
      </c>
      <c r="T467" s="33">
        <f t="shared" si="25"/>
        <v>-5659.312</v>
      </c>
      <c r="U467" s="41" t="str">
        <f t="shared" si="4"/>
        <v>Prejuizo</v>
      </c>
    </row>
    <row r="468" ht="12.75" customHeight="1">
      <c r="A468" s="8">
        <v>1.4664694E7</v>
      </c>
      <c r="B468" s="30" t="s">
        <v>512</v>
      </c>
      <c r="C468" s="11">
        <v>89.0</v>
      </c>
      <c r="D468" s="11">
        <f t="shared" si="1"/>
        <v>71.2</v>
      </c>
      <c r="E468" s="24">
        <v>3.0</v>
      </c>
      <c r="F468" s="33">
        <f>Ocupacao_Calendario!B468*D468*31</f>
        <v>2140.984</v>
      </c>
      <c r="G468" s="33">
        <f>Ocupacao_Calendario!C468*D468*28</f>
        <v>1335.712</v>
      </c>
      <c r="H468" s="33">
        <f>Ocupacao_Calendario!D468*D468*31</f>
        <v>1743.688</v>
      </c>
      <c r="I468" s="33">
        <f>Ocupacao_Calendario!E468*D468*30</f>
        <v>1238.88</v>
      </c>
      <c r="J468" s="33">
        <f>Ocupacao_Calendario!F468*D468*31</f>
        <v>927.024</v>
      </c>
      <c r="K468" s="33">
        <f>Ocupacao_Calendario!G468*D468*30</f>
        <v>1666.08</v>
      </c>
      <c r="L468" s="33">
        <f>Ocupacao_Calendario!H468*D468*31</f>
        <v>1699.544</v>
      </c>
      <c r="M468" s="33">
        <f>Ocupacao_Calendario!I468*D468*31</f>
        <v>1920.264</v>
      </c>
      <c r="N468" s="33">
        <f>Ocupacao_Calendario!J468*D468*30</f>
        <v>1901.04</v>
      </c>
      <c r="O468" s="33">
        <f>Ocupacao_Calendario!K468*D468*31</f>
        <v>1765.76</v>
      </c>
      <c r="P468" s="33">
        <f>Ocupacao_Calendario!L468*D468*31</f>
        <v>2118.912</v>
      </c>
      <c r="Q468" s="33">
        <f>Ocupacao_Calendario!M468*D468*31</f>
        <v>2030.624</v>
      </c>
      <c r="R468" s="33">
        <f t="shared" si="2"/>
        <v>20488.512</v>
      </c>
      <c r="S468" s="33">
        <f>IFS(E468=2,vacation_home_main_costs!$M$2,E468=3,vacation_home_main_costs!$M$3,E468=4,vacation_home_main_costs!$M$4,E468=5,vacation_home_main_costs!$M$5,E468=6,vacation_home_main_costs!$M$6)</f>
        <v>34800</v>
      </c>
      <c r="T468" s="33">
        <f t="shared" si="25"/>
        <v>-14311.488</v>
      </c>
      <c r="U468" s="41" t="str">
        <f t="shared" si="4"/>
        <v>Prejuizo</v>
      </c>
    </row>
    <row r="469" ht="12.75" customHeight="1">
      <c r="A469" s="8">
        <v>1.9428269E7</v>
      </c>
      <c r="B469" s="30" t="s">
        <v>513</v>
      </c>
      <c r="C469" s="11">
        <v>83.0</v>
      </c>
      <c r="D469" s="11">
        <f t="shared" si="1"/>
        <v>66.4</v>
      </c>
      <c r="E469" s="24">
        <v>3.0</v>
      </c>
      <c r="F469" s="33">
        <f>Ocupacao_Calendario!B469*D469*31</f>
        <v>1605.552</v>
      </c>
      <c r="G469" s="33">
        <f>Ocupacao_Calendario!C469*D469*28</f>
        <v>1636.096</v>
      </c>
      <c r="H469" s="33">
        <f>Ocupacao_Calendario!D469*D469*31</f>
        <v>1667.304</v>
      </c>
      <c r="I469" s="33">
        <f>Ocupacao_Calendario!E469*D469*30</f>
        <v>1374.48</v>
      </c>
      <c r="J469" s="33">
        <f>Ocupacao_Calendario!F469*D469*31</f>
        <v>1626.136</v>
      </c>
      <c r="K469" s="33">
        <f>Ocupacao_Calendario!G469*D469*30</f>
        <v>1972.08</v>
      </c>
      <c r="L469" s="33">
        <f>Ocupacao_Calendario!H469*D469*31</f>
        <v>1893.728</v>
      </c>
      <c r="M469" s="33">
        <f>Ocupacao_Calendario!I469*D469*31</f>
        <v>1852.56</v>
      </c>
      <c r="N469" s="33">
        <f>Ocupacao_Calendario!J469*D469*30</f>
        <v>1812.72</v>
      </c>
      <c r="O469" s="33">
        <f>Ocupacao_Calendario!K469*D469*31</f>
        <v>1831.976</v>
      </c>
      <c r="P469" s="33">
        <f>Ocupacao_Calendario!L469*D469*31</f>
        <v>1914.312</v>
      </c>
      <c r="Q469" s="33">
        <f>Ocupacao_Calendario!M469*D469*31</f>
        <v>1646.72</v>
      </c>
      <c r="R469" s="33">
        <f t="shared" si="2"/>
        <v>20833.664</v>
      </c>
      <c r="S469" s="33">
        <f>IFS(E469=2,vacation_home_main_costs!$M$2,E469=3,vacation_home_main_costs!$M$3,E469=4,vacation_home_main_costs!$M$4,E469=5,vacation_home_main_costs!$M$5,E469=6,vacation_home_main_costs!$M$6)</f>
        <v>34800</v>
      </c>
      <c r="T469" s="33">
        <f t="shared" si="25"/>
        <v>-13966.336</v>
      </c>
      <c r="U469" s="41" t="str">
        <f t="shared" si="4"/>
        <v>Prejuizo</v>
      </c>
    </row>
    <row r="470" ht="12.75" customHeight="1">
      <c r="A470" s="8">
        <v>1.5159734E7</v>
      </c>
      <c r="B470" s="30" t="s">
        <v>514</v>
      </c>
      <c r="C470" s="11">
        <v>151.0</v>
      </c>
      <c r="D470" s="11">
        <f t="shared" si="1"/>
        <v>120.8</v>
      </c>
      <c r="E470" s="24">
        <v>5.0</v>
      </c>
      <c r="F470" s="33">
        <f>Ocupacao_Calendario!B470*D470*31</f>
        <v>2546.464</v>
      </c>
      <c r="G470" s="33">
        <f>Ocupacao_Calendario!C470*D470*28</f>
        <v>3382.4</v>
      </c>
      <c r="H470" s="33">
        <f>Ocupacao_Calendario!D470*D470*31</f>
        <v>1647.712</v>
      </c>
      <c r="I470" s="33">
        <f>Ocupacao_Calendario!E470*D470*30</f>
        <v>2101.92</v>
      </c>
      <c r="J470" s="33">
        <f>Ocupacao_Calendario!F470*D470*31</f>
        <v>2471.568</v>
      </c>
      <c r="K470" s="33">
        <f>Ocupacao_Calendario!G470*D470*30</f>
        <v>2500.56</v>
      </c>
      <c r="L470" s="33">
        <f>Ocupacao_Calendario!H470*D470*31</f>
        <v>3145.632</v>
      </c>
      <c r="M470" s="33">
        <f>Ocupacao_Calendario!I470*D470*31</f>
        <v>3557.56</v>
      </c>
      <c r="N470" s="33">
        <f>Ocupacao_Calendario!J470*D470*30</f>
        <v>2681.76</v>
      </c>
      <c r="O470" s="33">
        <f>Ocupacao_Calendario!K470*D470*31</f>
        <v>3145.632</v>
      </c>
      <c r="P470" s="33">
        <f>Ocupacao_Calendario!L470*D470*31</f>
        <v>3482.664</v>
      </c>
      <c r="Q470" s="33">
        <f>Ocupacao_Calendario!M470*D470*31</f>
        <v>3557.56</v>
      </c>
      <c r="R470" s="33">
        <f t="shared" si="2"/>
        <v>34221.432</v>
      </c>
      <c r="S470" s="33">
        <f>IFS(E470=2,vacation_home_main_costs!$M$2,E470=3,vacation_home_main_costs!$M$3,E470=4,vacation_home_main_costs!$M$4,E470=5,vacation_home_main_costs!$M$5,E470=6,vacation_home_main_costs!$M$6)</f>
        <v>45400</v>
      </c>
      <c r="T470" s="33">
        <f t="shared" si="25"/>
        <v>-11178.568</v>
      </c>
      <c r="U470" s="41" t="str">
        <f t="shared" si="4"/>
        <v>Prejuizo</v>
      </c>
    </row>
    <row r="471" ht="12.75" customHeight="1">
      <c r="A471" s="8">
        <v>2.1177012E7</v>
      </c>
      <c r="B471" s="30" t="s">
        <v>515</v>
      </c>
      <c r="C471" s="11">
        <v>120.0</v>
      </c>
      <c r="D471" s="11">
        <f t="shared" si="1"/>
        <v>96</v>
      </c>
      <c r="E471" s="24">
        <v>2.0</v>
      </c>
      <c r="F471" s="33">
        <f>Ocupacao_Calendario!B471*D471*31</f>
        <v>2053.44</v>
      </c>
      <c r="G471" s="33">
        <f>Ocupacao_Calendario!C471*D471*28</f>
        <v>1908.48</v>
      </c>
      <c r="H471" s="33">
        <f>Ocupacao_Calendario!D471*D471*31</f>
        <v>2172.48</v>
      </c>
      <c r="I471" s="33">
        <f>Ocupacao_Calendario!E471*D471*30</f>
        <v>2102.4</v>
      </c>
      <c r="J471" s="33">
        <f>Ocupacao_Calendario!F471*D471*31</f>
        <v>1934.4</v>
      </c>
      <c r="K471" s="33">
        <f>Ocupacao_Calendario!G471*D471*30</f>
        <v>2016</v>
      </c>
      <c r="L471" s="33">
        <f>Ocupacao_Calendario!H471*D471*31</f>
        <v>2172.48</v>
      </c>
      <c r="M471" s="33">
        <f>Ocupacao_Calendario!I471*D471*31</f>
        <v>2559.36</v>
      </c>
      <c r="N471" s="33">
        <f>Ocupacao_Calendario!J471*D471*30</f>
        <v>2304</v>
      </c>
      <c r="O471" s="33">
        <f>Ocupacao_Calendario!K471*D471*31</f>
        <v>2946.24</v>
      </c>
      <c r="P471" s="33">
        <f>Ocupacao_Calendario!L471*D471*31</f>
        <v>2232</v>
      </c>
      <c r="Q471" s="33">
        <f>Ocupacao_Calendario!M471*D471*31</f>
        <v>2351.04</v>
      </c>
      <c r="R471" s="33">
        <f t="shared" si="2"/>
        <v>26752.32</v>
      </c>
      <c r="S471" s="33">
        <f>IFS(E471=2,vacation_home_main_costs!$M$2,E471=3,vacation_home_main_costs!$M$3,E471=4,vacation_home_main_costs!$M$4,E471=5,vacation_home_main_costs!$M$5,E471=6,vacation_home_main_costs!$M$6)</f>
        <v>31100</v>
      </c>
      <c r="T471" s="33">
        <f t="shared" si="25"/>
        <v>-4347.68</v>
      </c>
      <c r="U471" s="41" t="str">
        <f t="shared" si="4"/>
        <v>Prejuizo</v>
      </c>
    </row>
    <row r="472" ht="12.75" customHeight="1">
      <c r="A472" s="8">
        <v>1.5998055E7</v>
      </c>
      <c r="B472" s="30" t="s">
        <v>516</v>
      </c>
      <c r="C472" s="11">
        <v>99.0</v>
      </c>
      <c r="D472" s="11">
        <f t="shared" si="1"/>
        <v>79.2</v>
      </c>
      <c r="E472" s="24">
        <v>3.0</v>
      </c>
      <c r="F472" s="33">
        <f>Ocupacao_Calendario!B472*D472*31</f>
        <v>1841.4</v>
      </c>
      <c r="G472" s="33">
        <f>Ocupacao_Calendario!C472*D472*28</f>
        <v>1685.376</v>
      </c>
      <c r="H472" s="33">
        <f>Ocupacao_Calendario!D472*D472*31</f>
        <v>1325.808</v>
      </c>
      <c r="I472" s="33">
        <f>Ocupacao_Calendario!E472*D472*30</f>
        <v>1853.28</v>
      </c>
      <c r="J472" s="33">
        <f>Ocupacao_Calendario!F472*D472*31</f>
        <v>1350.36</v>
      </c>
      <c r="K472" s="33">
        <f>Ocupacao_Calendario!G472*D472*30</f>
        <v>1758.24</v>
      </c>
      <c r="L472" s="33">
        <f>Ocupacao_Calendario!H472*D472*31</f>
        <v>1890.504</v>
      </c>
      <c r="M472" s="33">
        <f>Ocupacao_Calendario!I472*D472*31</f>
        <v>2258.784</v>
      </c>
      <c r="N472" s="33">
        <f>Ocupacao_Calendario!J472*D472*30</f>
        <v>2376</v>
      </c>
      <c r="O472" s="33">
        <f>Ocupacao_Calendario!K472*D472*31</f>
        <v>1890.504</v>
      </c>
      <c r="P472" s="33">
        <f>Ocupacao_Calendario!L472*D472*31</f>
        <v>2406.096</v>
      </c>
      <c r="Q472" s="33">
        <f>Ocupacao_Calendario!M472*D472*31</f>
        <v>2430.648</v>
      </c>
      <c r="R472" s="33">
        <f t="shared" si="2"/>
        <v>23067</v>
      </c>
      <c r="S472" s="33">
        <f>IFS(E472=2,vacation_home_main_costs!$M$2,E472=3,vacation_home_main_costs!$M$3,E472=4,vacation_home_main_costs!$M$4,E472=5,vacation_home_main_costs!$M$5,E472=6,vacation_home_main_costs!$M$6)</f>
        <v>34800</v>
      </c>
      <c r="T472" s="33">
        <f t="shared" si="25"/>
        <v>-11733</v>
      </c>
      <c r="U472" s="41" t="str">
        <f t="shared" si="4"/>
        <v>Prejuizo</v>
      </c>
    </row>
    <row r="473" ht="12.75" customHeight="1">
      <c r="A473" s="8">
        <v>1.6017879E7</v>
      </c>
      <c r="B473" s="30" t="s">
        <v>517</v>
      </c>
      <c r="C473" s="11">
        <v>175.0</v>
      </c>
      <c r="D473" s="11">
        <f t="shared" si="1"/>
        <v>140</v>
      </c>
      <c r="E473" s="24">
        <v>5.0</v>
      </c>
      <c r="F473" s="33">
        <f>Ocupacao_Calendario!B473*D473*31</f>
        <v>3168.2</v>
      </c>
      <c r="G473" s="33">
        <f>Ocupacao_Calendario!C473*D473*28</f>
        <v>3136</v>
      </c>
      <c r="H473" s="33">
        <f>Ocupacao_Calendario!D473*D473*31</f>
        <v>3732.4</v>
      </c>
      <c r="I473" s="33">
        <f>Ocupacao_Calendario!E473*D473*30</f>
        <v>3108</v>
      </c>
      <c r="J473" s="33">
        <f>Ocupacao_Calendario!F473*D473*31</f>
        <v>3298.4</v>
      </c>
      <c r="K473" s="33">
        <f>Ocupacao_Calendario!G473*D473*30</f>
        <v>3276</v>
      </c>
      <c r="L473" s="33">
        <f>Ocupacao_Calendario!H473*D473*31</f>
        <v>3472</v>
      </c>
      <c r="M473" s="33">
        <f>Ocupacao_Calendario!I473*D473*31</f>
        <v>3732.4</v>
      </c>
      <c r="N473" s="33">
        <f>Ocupacao_Calendario!J473*D473*30</f>
        <v>4116</v>
      </c>
      <c r="O473" s="33">
        <f>Ocupacao_Calendario!K473*D473*31</f>
        <v>3385.2</v>
      </c>
      <c r="P473" s="33">
        <f>Ocupacao_Calendario!L473*D473*31</f>
        <v>3515.4</v>
      </c>
      <c r="Q473" s="33">
        <f>Ocupacao_Calendario!M473*D473*31</f>
        <v>3732.4</v>
      </c>
      <c r="R473" s="33">
        <f t="shared" si="2"/>
        <v>41672.4</v>
      </c>
      <c r="S473" s="33">
        <f>IFS(E473=2,vacation_home_main_costs!$M$2,E473=3,vacation_home_main_costs!$M$3,E473=4,vacation_home_main_costs!$M$4,E473=5,vacation_home_main_costs!$M$5,E473=6,vacation_home_main_costs!$M$6)</f>
        <v>45400</v>
      </c>
      <c r="T473" s="33">
        <f t="shared" si="25"/>
        <v>-3727.6</v>
      </c>
      <c r="U473" s="41" t="str">
        <f t="shared" si="4"/>
        <v>Prejuizo</v>
      </c>
    </row>
    <row r="474" ht="12.75" customHeight="1">
      <c r="A474" s="8">
        <v>1.626816E7</v>
      </c>
      <c r="B474" s="30" t="s">
        <v>518</v>
      </c>
      <c r="C474" s="11">
        <v>139.0</v>
      </c>
      <c r="D474" s="11">
        <f t="shared" si="1"/>
        <v>111.2</v>
      </c>
      <c r="E474" s="24">
        <v>3.0</v>
      </c>
      <c r="F474" s="33">
        <f>Ocupacao_Calendario!B474*D474*31</f>
        <v>2654.344</v>
      </c>
      <c r="G474" s="33">
        <f>Ocupacao_Calendario!C474*D474*28</f>
        <v>2366.336</v>
      </c>
      <c r="H474" s="33">
        <f>Ocupacao_Calendario!D474*D474*31</f>
        <v>2792.232</v>
      </c>
      <c r="I474" s="33">
        <f>Ocupacao_Calendario!E474*D474*30</f>
        <v>1634.64</v>
      </c>
      <c r="J474" s="33">
        <f>Ocupacao_Calendario!F474*D474*31</f>
        <v>1964.904</v>
      </c>
      <c r="K474" s="33">
        <f>Ocupacao_Calendario!G474*D474*30</f>
        <v>2468.64</v>
      </c>
      <c r="L474" s="33">
        <f>Ocupacao_Calendario!H474*D474*31</f>
        <v>2481.984</v>
      </c>
      <c r="M474" s="33">
        <f>Ocupacao_Calendario!I474*D474*31</f>
        <v>3068.008</v>
      </c>
      <c r="N474" s="33">
        <f>Ocupacao_Calendario!J474*D474*30</f>
        <v>2535.36</v>
      </c>
      <c r="O474" s="33">
        <f>Ocupacao_Calendario!K474*D474*31</f>
        <v>2447.512</v>
      </c>
      <c r="P474" s="33">
        <f>Ocupacao_Calendario!L474*D474*31</f>
        <v>2826.704</v>
      </c>
      <c r="Q474" s="33">
        <f>Ocupacao_Calendario!M474*D474*31</f>
        <v>3274.84</v>
      </c>
      <c r="R474" s="33">
        <f t="shared" si="2"/>
        <v>30515.504</v>
      </c>
      <c r="S474" s="33">
        <f>IFS(E474=2,vacation_home_main_costs!$M$2,E474=3,vacation_home_main_costs!$M$3,E474=4,vacation_home_main_costs!$M$4,E474=5,vacation_home_main_costs!$M$5,E474=6,vacation_home_main_costs!$M$6)</f>
        <v>34800</v>
      </c>
      <c r="T474" s="33">
        <f t="shared" si="25"/>
        <v>-4284.496</v>
      </c>
      <c r="U474" s="41" t="str">
        <f t="shared" si="4"/>
        <v>Prejuizo</v>
      </c>
    </row>
    <row r="475" ht="12.75" customHeight="1">
      <c r="A475" s="8">
        <v>1.6733936E7</v>
      </c>
      <c r="B475" s="30" t="s">
        <v>519</v>
      </c>
      <c r="C475" s="11">
        <v>80.0</v>
      </c>
      <c r="D475" s="11">
        <f t="shared" si="1"/>
        <v>64</v>
      </c>
      <c r="E475" s="24">
        <v>2.0</v>
      </c>
      <c r="F475" s="33">
        <f>Ocupacao_Calendario!B475*D475*31</f>
        <v>1468.16</v>
      </c>
      <c r="G475" s="33">
        <f>Ocupacao_Calendario!C475*D475*28</f>
        <v>1254.4</v>
      </c>
      <c r="H475" s="33">
        <f>Ocupacao_Calendario!D475*D475*31</f>
        <v>1527.68</v>
      </c>
      <c r="I475" s="33">
        <f>Ocupacao_Calendario!E475*D475*30</f>
        <v>1113.6</v>
      </c>
      <c r="J475" s="33">
        <f>Ocupacao_Calendario!F475*D475*31</f>
        <v>972.16</v>
      </c>
      <c r="K475" s="33">
        <f>Ocupacao_Calendario!G475*D475*30</f>
        <v>1824</v>
      </c>
      <c r="L475" s="33">
        <f>Ocupacao_Calendario!H475*D475*31</f>
        <v>1646.72</v>
      </c>
      <c r="M475" s="33">
        <f>Ocupacao_Calendario!I475*D475*31</f>
        <v>1567.36</v>
      </c>
      <c r="N475" s="33">
        <f>Ocupacao_Calendario!J475*D475*30</f>
        <v>1440</v>
      </c>
      <c r="O475" s="33">
        <f>Ocupacao_Calendario!K475*D475*31</f>
        <v>1666.56</v>
      </c>
      <c r="P475" s="33">
        <f>Ocupacao_Calendario!L475*D475*31</f>
        <v>1468.16</v>
      </c>
      <c r="Q475" s="33">
        <f>Ocupacao_Calendario!M475*D475*31</f>
        <v>1448.32</v>
      </c>
      <c r="R475" s="33">
        <f t="shared" si="2"/>
        <v>17397.12</v>
      </c>
      <c r="S475" s="33">
        <f>IFS(E475=2,vacation_home_main_costs!$M$2,E475=3,vacation_home_main_costs!$M$3,E475=4,vacation_home_main_costs!$M$4,E475=5,vacation_home_main_costs!$M$5,E475=6,vacation_home_main_costs!$M$6)</f>
        <v>31100</v>
      </c>
      <c r="T475" s="33">
        <f t="shared" si="25"/>
        <v>-13702.88</v>
      </c>
      <c r="U475" s="41" t="str">
        <f t="shared" si="4"/>
        <v>Prejuizo</v>
      </c>
    </row>
    <row r="476" ht="12.75" customHeight="1">
      <c r="A476" s="8">
        <v>2.2504951E7</v>
      </c>
      <c r="B476" s="30" t="s">
        <v>520</v>
      </c>
      <c r="C476" s="11">
        <v>129.0</v>
      </c>
      <c r="D476" s="11">
        <f t="shared" si="1"/>
        <v>103.2</v>
      </c>
      <c r="E476" s="24">
        <v>3.0</v>
      </c>
      <c r="F476" s="33">
        <f>Ocupacao_Calendario!B476*D476*31</f>
        <v>2207.448</v>
      </c>
      <c r="G476" s="33">
        <f>Ocupacao_Calendario!C476*D476*28</f>
        <v>2224.992</v>
      </c>
      <c r="H476" s="33">
        <f>Ocupacao_Calendario!D476*D476*31</f>
        <v>1791.552</v>
      </c>
      <c r="I476" s="33">
        <f>Ocupacao_Calendario!E476*D476*30</f>
        <v>2136.24</v>
      </c>
      <c r="J476" s="33">
        <f>Ocupacao_Calendario!F476*D476*31</f>
        <v>1599.6</v>
      </c>
      <c r="K476" s="33">
        <f>Ocupacao_Calendario!G476*D476*30</f>
        <v>3096</v>
      </c>
      <c r="L476" s="33">
        <f>Ocupacao_Calendario!H476*D476*31</f>
        <v>3135.216</v>
      </c>
      <c r="M476" s="33">
        <f>Ocupacao_Calendario!I476*D476*31</f>
        <v>2879.28</v>
      </c>
      <c r="N476" s="33">
        <f>Ocupacao_Calendario!J476*D476*30</f>
        <v>3003.12</v>
      </c>
      <c r="O476" s="33">
        <f>Ocupacao_Calendario!K476*D476*31</f>
        <v>2975.256</v>
      </c>
      <c r="P476" s="33">
        <f>Ocupacao_Calendario!L476*D476*31</f>
        <v>3199.2</v>
      </c>
      <c r="Q476" s="33">
        <f>Ocupacao_Calendario!M476*D476*31</f>
        <v>2367.408</v>
      </c>
      <c r="R476" s="33">
        <f t="shared" si="2"/>
        <v>30615.312</v>
      </c>
      <c r="S476" s="33">
        <f>IFS(E476=2,vacation_home_main_costs!$M$2,E476=3,vacation_home_main_costs!$M$3,E476=4,vacation_home_main_costs!$M$4,E476=5,vacation_home_main_costs!$M$5,E476=6,vacation_home_main_costs!$M$6)</f>
        <v>34800</v>
      </c>
      <c r="T476" s="33">
        <f t="shared" si="25"/>
        <v>-4184.688</v>
      </c>
      <c r="U476" s="41" t="str">
        <f t="shared" si="4"/>
        <v>Prejuizo</v>
      </c>
    </row>
    <row r="477" ht="12.75" customHeight="1">
      <c r="A477" s="8">
        <v>2.3964247E7</v>
      </c>
      <c r="B477" s="30" t="s">
        <v>521</v>
      </c>
      <c r="C477" s="11">
        <v>94.0</v>
      </c>
      <c r="D477" s="11">
        <f t="shared" si="1"/>
        <v>75.2</v>
      </c>
      <c r="E477" s="24">
        <v>3.0</v>
      </c>
      <c r="F477" s="33">
        <f>Ocupacao_Calendario!B477*D477*31</f>
        <v>1888.272</v>
      </c>
      <c r="G477" s="33">
        <f>Ocupacao_Calendario!C477*D477*28</f>
        <v>1558.144</v>
      </c>
      <c r="H477" s="33">
        <f>Ocupacao_Calendario!D477*D477*31</f>
        <v>1981.52</v>
      </c>
      <c r="I477" s="33">
        <f>Ocupacao_Calendario!E477*D477*30</f>
        <v>1985.28</v>
      </c>
      <c r="J477" s="33">
        <f>Ocupacao_Calendario!F477*D477*31</f>
        <v>1282.16</v>
      </c>
      <c r="K477" s="33">
        <f>Ocupacao_Calendario!G477*D477*30</f>
        <v>1466.4</v>
      </c>
      <c r="L477" s="33">
        <f>Ocupacao_Calendario!H477*D477*31</f>
        <v>2168.016</v>
      </c>
      <c r="M477" s="33">
        <f>Ocupacao_Calendario!I477*D477*31</f>
        <v>1841.648</v>
      </c>
      <c r="N477" s="33">
        <f>Ocupacao_Calendario!J477*D477*30</f>
        <v>2143.2</v>
      </c>
      <c r="O477" s="33">
        <f>Ocupacao_Calendario!K477*D477*31</f>
        <v>1841.648</v>
      </c>
      <c r="P477" s="33">
        <f>Ocupacao_Calendario!L477*D477*31</f>
        <v>1748.4</v>
      </c>
      <c r="Q477" s="33">
        <f>Ocupacao_Calendario!M477*D477*31</f>
        <v>1585.216</v>
      </c>
      <c r="R477" s="33">
        <f t="shared" si="2"/>
        <v>21489.904</v>
      </c>
      <c r="S477" s="33">
        <f>IFS(E477=2,vacation_home_main_costs!$M$2,E477=3,vacation_home_main_costs!$M$3,E477=4,vacation_home_main_costs!$M$4,E477=5,vacation_home_main_costs!$M$5,E477=6,vacation_home_main_costs!$M$6)</f>
        <v>34800</v>
      </c>
      <c r="T477" s="33">
        <f t="shared" si="25"/>
        <v>-13310.096</v>
      </c>
      <c r="U477" s="41" t="str">
        <f t="shared" si="4"/>
        <v>Prejuizo</v>
      </c>
    </row>
    <row r="478" ht="12.75" customHeight="1">
      <c r="A478" s="8">
        <v>1.7078035E7</v>
      </c>
      <c r="B478" s="30" t="s">
        <v>522</v>
      </c>
      <c r="C478" s="11">
        <v>159.0</v>
      </c>
      <c r="D478" s="11">
        <f t="shared" si="1"/>
        <v>127.2</v>
      </c>
      <c r="E478" s="24">
        <v>5.0</v>
      </c>
      <c r="F478" s="33">
        <f>Ocupacao_Calendario!B478*D478*31</f>
        <v>2917.968</v>
      </c>
      <c r="G478" s="33">
        <f>Ocupacao_Calendario!C478*D478*28</f>
        <v>2493.12</v>
      </c>
      <c r="H478" s="33">
        <f>Ocupacao_Calendario!D478*D478*31</f>
        <v>2405.352</v>
      </c>
      <c r="I478" s="33">
        <f>Ocupacao_Calendario!E478*D478*30</f>
        <v>2098.8</v>
      </c>
      <c r="J478" s="33">
        <f>Ocupacao_Calendario!F478*D478*31</f>
        <v>2641.944</v>
      </c>
      <c r="K478" s="33">
        <f>Ocupacao_Calendario!G478*D478*30</f>
        <v>2671.2</v>
      </c>
      <c r="L478" s="33">
        <f>Ocupacao_Calendario!H478*D478*31</f>
        <v>3272.856</v>
      </c>
      <c r="M478" s="33">
        <f>Ocupacao_Calendario!I478*D478*31</f>
        <v>2720.808</v>
      </c>
      <c r="N478" s="33">
        <f>Ocupacao_Calendario!J478*D478*30</f>
        <v>3625.2</v>
      </c>
      <c r="O478" s="33">
        <f>Ocupacao_Calendario!K478*D478*31</f>
        <v>3627.744</v>
      </c>
      <c r="P478" s="33">
        <f>Ocupacao_Calendario!L478*D478*31</f>
        <v>3667.176</v>
      </c>
      <c r="Q478" s="33">
        <f>Ocupacao_Calendario!M478*D478*31</f>
        <v>3864.336</v>
      </c>
      <c r="R478" s="33">
        <f t="shared" si="2"/>
        <v>36006.504</v>
      </c>
      <c r="S478" s="33">
        <f>IFS(E478=2,vacation_home_main_costs!$M$2,E478=3,vacation_home_main_costs!$M$3,E478=4,vacation_home_main_costs!$M$4,E478=5,vacation_home_main_costs!$M$5,E478=6,vacation_home_main_costs!$M$6)</f>
        <v>45400</v>
      </c>
      <c r="T478" s="33">
        <f t="shared" si="25"/>
        <v>-9393.496</v>
      </c>
      <c r="U478" s="41" t="str">
        <f t="shared" si="4"/>
        <v>Prejuizo</v>
      </c>
    </row>
    <row r="479" ht="12.75" customHeight="1">
      <c r="A479" s="8">
        <v>1.729119E7</v>
      </c>
      <c r="B479" s="30" t="s">
        <v>523</v>
      </c>
      <c r="C479" s="11">
        <v>120.0</v>
      </c>
      <c r="D479" s="11">
        <f t="shared" si="1"/>
        <v>96</v>
      </c>
      <c r="E479" s="24">
        <v>4.0</v>
      </c>
      <c r="F479" s="33">
        <f>Ocupacao_Calendario!B479*D479*31</f>
        <v>2916.48</v>
      </c>
      <c r="G479" s="33">
        <f>Ocupacao_Calendario!C479*D479*28</f>
        <v>2580.48</v>
      </c>
      <c r="H479" s="33">
        <f>Ocupacao_Calendario!D479*D479*31</f>
        <v>1904.64</v>
      </c>
      <c r="I479" s="33">
        <f>Ocupacao_Calendario!E479*D479*30</f>
        <v>2073.6</v>
      </c>
      <c r="J479" s="33">
        <f>Ocupacao_Calendario!F479*D479*31</f>
        <v>1964.16</v>
      </c>
      <c r="K479" s="33">
        <f>Ocupacao_Calendario!G479*D479*30</f>
        <v>2073.6</v>
      </c>
      <c r="L479" s="33">
        <f>Ocupacao_Calendario!H479*D479*31</f>
        <v>2708.16</v>
      </c>
      <c r="M479" s="33">
        <f>Ocupacao_Calendario!I479*D479*31</f>
        <v>2767.68</v>
      </c>
      <c r="N479" s="33">
        <f>Ocupacao_Calendario!J479*D479*30</f>
        <v>2793.6</v>
      </c>
      <c r="O479" s="33">
        <f>Ocupacao_Calendario!K479*D479*31</f>
        <v>2410.56</v>
      </c>
      <c r="P479" s="33">
        <f>Ocupacao_Calendario!L479*D479*31</f>
        <v>2767.68</v>
      </c>
      <c r="Q479" s="33">
        <f>Ocupacao_Calendario!M479*D479*31</f>
        <v>2291.52</v>
      </c>
      <c r="R479" s="33">
        <f t="shared" si="2"/>
        <v>29252.16</v>
      </c>
      <c r="S479" s="33">
        <f>IFS(E479=2,vacation_home_main_costs!$M$2,E479=3,vacation_home_main_costs!$M$3,E479=4,vacation_home_main_costs!$M$4,E479=5,vacation_home_main_costs!$M$5,E479=6,vacation_home_main_costs!$M$6)</f>
        <v>40660</v>
      </c>
      <c r="T479" s="33">
        <f t="shared" si="25"/>
        <v>-11407.84</v>
      </c>
      <c r="U479" s="41" t="str">
        <f t="shared" si="4"/>
        <v>Prejuizo</v>
      </c>
    </row>
    <row r="480" ht="12.75" customHeight="1">
      <c r="A480" s="8">
        <v>2.0655812E7</v>
      </c>
      <c r="B480" s="30" t="s">
        <v>524</v>
      </c>
      <c r="C480" s="11">
        <v>140.0</v>
      </c>
      <c r="D480" s="11">
        <f t="shared" si="1"/>
        <v>112</v>
      </c>
      <c r="E480" s="24">
        <v>4.0</v>
      </c>
      <c r="F480" s="33">
        <f>Ocupacao_Calendario!B480*D480*31</f>
        <v>2430.4</v>
      </c>
      <c r="G480" s="33">
        <f>Ocupacao_Calendario!C480*D480*28</f>
        <v>2885.12</v>
      </c>
      <c r="H480" s="33">
        <f>Ocupacao_Calendario!D480*D480*31</f>
        <v>2048.48</v>
      </c>
      <c r="I480" s="33">
        <f>Ocupacao_Calendario!E480*D480*30</f>
        <v>2217.6</v>
      </c>
      <c r="J480" s="33">
        <f>Ocupacao_Calendario!F480*D480*31</f>
        <v>2395.68</v>
      </c>
      <c r="K480" s="33">
        <f>Ocupacao_Calendario!G480*D480*30</f>
        <v>3158.4</v>
      </c>
      <c r="L480" s="33">
        <f>Ocupacao_Calendario!H480*D480*31</f>
        <v>2916.48</v>
      </c>
      <c r="M480" s="33">
        <f>Ocupacao_Calendario!I480*D480*31</f>
        <v>3228.96</v>
      </c>
      <c r="N480" s="33">
        <f>Ocupacao_Calendario!J480*D480*30</f>
        <v>3091.2</v>
      </c>
      <c r="O480" s="33">
        <f>Ocupacao_Calendario!K480*D480*31</f>
        <v>3124.8</v>
      </c>
      <c r="P480" s="33">
        <f>Ocupacao_Calendario!L480*D480*31</f>
        <v>2499.84</v>
      </c>
      <c r="Q480" s="33">
        <f>Ocupacao_Calendario!M480*D480*31</f>
        <v>2985.92</v>
      </c>
      <c r="R480" s="33">
        <f t="shared" si="2"/>
        <v>32982.88</v>
      </c>
      <c r="S480" s="33">
        <f>IFS(E480=2,vacation_home_main_costs!$M$2,E480=3,vacation_home_main_costs!$M$3,E480=4,vacation_home_main_costs!$M$4,E480=5,vacation_home_main_costs!$M$5,E480=6,vacation_home_main_costs!$M$6)</f>
        <v>40660</v>
      </c>
      <c r="T480" s="33">
        <f t="shared" si="25"/>
        <v>-7677.12</v>
      </c>
      <c r="U480" s="41" t="str">
        <f t="shared" si="4"/>
        <v>Prejuizo</v>
      </c>
    </row>
    <row r="481" ht="12.75" customHeight="1">
      <c r="A481" s="8">
        <v>2.1275497E7</v>
      </c>
      <c r="B481" s="30" t="s">
        <v>525</v>
      </c>
      <c r="C481" s="11">
        <v>115.0</v>
      </c>
      <c r="D481" s="11">
        <f t="shared" si="1"/>
        <v>92</v>
      </c>
      <c r="E481" s="24">
        <v>2.0</v>
      </c>
      <c r="F481" s="33">
        <f>Ocupacao_Calendario!B481*D481*31</f>
        <v>2139</v>
      </c>
      <c r="G481" s="33">
        <f>Ocupacao_Calendario!C481*D481*28</f>
        <v>2576</v>
      </c>
      <c r="H481" s="33">
        <f>Ocupacao_Calendario!D481*D481*31</f>
        <v>1311.92</v>
      </c>
      <c r="I481" s="33">
        <f>Ocupacao_Calendario!E481*D481*30</f>
        <v>1683.6</v>
      </c>
      <c r="J481" s="33">
        <f>Ocupacao_Calendario!F481*D481*31</f>
        <v>1083.76</v>
      </c>
      <c r="K481" s="33">
        <f>Ocupacao_Calendario!G481*D481*30</f>
        <v>2346</v>
      </c>
      <c r="L481" s="33">
        <f>Ocupacao_Calendario!H481*D481*31</f>
        <v>1996.4</v>
      </c>
      <c r="M481" s="33">
        <f>Ocupacao_Calendario!I481*D481*31</f>
        <v>2424.2</v>
      </c>
      <c r="N481" s="33">
        <f>Ocupacao_Calendario!J481*D481*30</f>
        <v>2594.4</v>
      </c>
      <c r="O481" s="33">
        <f>Ocupacao_Calendario!K481*D481*31</f>
        <v>2081.96</v>
      </c>
      <c r="P481" s="33">
        <f>Ocupacao_Calendario!L481*D481*31</f>
        <v>2766.44</v>
      </c>
      <c r="Q481" s="33">
        <f>Ocupacao_Calendario!M481*D481*31</f>
        <v>2196.04</v>
      </c>
      <c r="R481" s="33">
        <f t="shared" si="2"/>
        <v>25199.72</v>
      </c>
      <c r="S481" s="33">
        <f>IFS(E481=2,vacation_home_main_costs!$M$2,E481=3,vacation_home_main_costs!$M$3,E481=4,vacation_home_main_costs!$M$4,E481=5,vacation_home_main_costs!$M$5,E481=6,vacation_home_main_costs!$M$6)</f>
        <v>31100</v>
      </c>
      <c r="T481" s="33">
        <f t="shared" si="25"/>
        <v>-5900.28</v>
      </c>
      <c r="U481" s="41" t="str">
        <f t="shared" si="4"/>
        <v>Prejuizo</v>
      </c>
    </row>
    <row r="482" ht="12.75" customHeight="1">
      <c r="A482" s="8">
        <v>1.7544911E7</v>
      </c>
      <c r="B482" s="30" t="s">
        <v>526</v>
      </c>
      <c r="C482" s="11">
        <v>129.0</v>
      </c>
      <c r="D482" s="11">
        <f t="shared" si="1"/>
        <v>103.2</v>
      </c>
      <c r="E482" s="24">
        <v>3.0</v>
      </c>
      <c r="F482" s="33">
        <f>Ocupacao_Calendario!B482*D482*31</f>
        <v>2495.376</v>
      </c>
      <c r="G482" s="33">
        <f>Ocupacao_Calendario!C482*D482*28</f>
        <v>2485.056</v>
      </c>
      <c r="H482" s="33">
        <f>Ocupacao_Calendario!D482*D482*31</f>
        <v>1567.608</v>
      </c>
      <c r="I482" s="33">
        <f>Ocupacao_Calendario!E482*D482*30</f>
        <v>2136.24</v>
      </c>
      <c r="J482" s="33">
        <f>Ocupacao_Calendario!F482*D482*31</f>
        <v>1951.512</v>
      </c>
      <c r="K482" s="33">
        <f>Ocupacao_Calendario!G482*D482*30</f>
        <v>2074.32</v>
      </c>
      <c r="L482" s="33">
        <f>Ocupacao_Calendario!H482*D482*31</f>
        <v>2463.384</v>
      </c>
      <c r="M482" s="33">
        <f>Ocupacao_Calendario!I482*D482*31</f>
        <v>2495.376</v>
      </c>
      <c r="N482" s="33">
        <f>Ocupacao_Calendario!J482*D482*30</f>
        <v>2538.72</v>
      </c>
      <c r="O482" s="33">
        <f>Ocupacao_Calendario!K482*D482*31</f>
        <v>2303.424</v>
      </c>
      <c r="P482" s="33">
        <f>Ocupacao_Calendario!L482*D482*31</f>
        <v>2975.256</v>
      </c>
      <c r="Q482" s="33">
        <f>Ocupacao_Calendario!M482*D482*31</f>
        <v>2367.408</v>
      </c>
      <c r="R482" s="33">
        <f t="shared" si="2"/>
        <v>27853.68</v>
      </c>
      <c r="S482" s="33">
        <f>IFS(E482=2,vacation_home_main_costs!$M$2,E482=3,vacation_home_main_costs!$M$3,E482=4,vacation_home_main_costs!$M$4,E482=5,vacation_home_main_costs!$M$5,E482=6,vacation_home_main_costs!$M$6)</f>
        <v>34800</v>
      </c>
      <c r="T482" s="33">
        <f t="shared" si="25"/>
        <v>-6946.32</v>
      </c>
      <c r="U482" s="41" t="str">
        <f t="shared" si="4"/>
        <v>Prejuizo</v>
      </c>
    </row>
    <row r="483" ht="12.75" customHeight="1">
      <c r="A483" s="8">
        <v>1.8367561E7</v>
      </c>
      <c r="B483" s="30" t="s">
        <v>527</v>
      </c>
      <c r="C483" s="11">
        <v>98.0</v>
      </c>
      <c r="D483" s="11">
        <f t="shared" si="1"/>
        <v>78.4</v>
      </c>
      <c r="E483" s="24">
        <v>3.0</v>
      </c>
      <c r="F483" s="33">
        <f>Ocupacao_Calendario!B483*D483*31</f>
        <v>2357.488</v>
      </c>
      <c r="G483" s="33">
        <f>Ocupacao_Calendario!C483*D483*28</f>
        <v>1756.16</v>
      </c>
      <c r="H483" s="33">
        <f>Ocupacao_Calendario!D483*D483*31</f>
        <v>2041.536</v>
      </c>
      <c r="I483" s="33">
        <f>Ocupacao_Calendario!E483*D483*30</f>
        <v>2046.24</v>
      </c>
      <c r="J483" s="33">
        <f>Ocupacao_Calendario!F483*D483*31</f>
        <v>1992.928</v>
      </c>
      <c r="K483" s="33">
        <f>Ocupacao_Calendario!G483*D483*30</f>
        <v>1575.84</v>
      </c>
      <c r="L483" s="33">
        <f>Ocupacao_Calendario!H483*D483*31</f>
        <v>2041.536</v>
      </c>
      <c r="M483" s="33">
        <f>Ocupacao_Calendario!I483*D483*31</f>
        <v>1725.584</v>
      </c>
      <c r="N483" s="33">
        <f>Ocupacao_Calendario!J483*D483*30</f>
        <v>2210.88</v>
      </c>
      <c r="O483" s="33">
        <f>Ocupacao_Calendario!K483*D483*31</f>
        <v>2187.36</v>
      </c>
      <c r="P483" s="33">
        <f>Ocupacao_Calendario!L483*D483*31</f>
        <v>1847.104</v>
      </c>
      <c r="Q483" s="33">
        <f>Ocupacao_Calendario!M483*D483*31</f>
        <v>1798.496</v>
      </c>
      <c r="R483" s="33">
        <f t="shared" si="2"/>
        <v>23581.152</v>
      </c>
      <c r="S483" s="33">
        <f>IFS(E483=2,vacation_home_main_costs!$M$2,E483=3,vacation_home_main_costs!$M$3,E483=4,vacation_home_main_costs!$M$4,E483=5,vacation_home_main_costs!$M$5,E483=6,vacation_home_main_costs!$M$6)</f>
        <v>34800</v>
      </c>
      <c r="T483" s="33">
        <f t="shared" si="25"/>
        <v>-11218.848</v>
      </c>
      <c r="U483" s="41" t="str">
        <f t="shared" si="4"/>
        <v>Prejuizo</v>
      </c>
    </row>
    <row r="484" ht="12.75" customHeight="1">
      <c r="A484" s="8">
        <v>1.8789999E7</v>
      </c>
      <c r="B484" s="30" t="s">
        <v>528</v>
      </c>
      <c r="C484" s="11">
        <v>105.0</v>
      </c>
      <c r="D484" s="11">
        <f t="shared" si="1"/>
        <v>84</v>
      </c>
      <c r="E484" s="24">
        <v>4.0</v>
      </c>
      <c r="F484" s="33">
        <f>Ocupacao_Calendario!B484*D484*31</f>
        <v>2577.96</v>
      </c>
      <c r="G484" s="33">
        <f>Ocupacao_Calendario!C484*D484*28</f>
        <v>2163.84</v>
      </c>
      <c r="H484" s="33">
        <f>Ocupacao_Calendario!D484*D484*31</f>
        <v>1848.84</v>
      </c>
      <c r="I484" s="33">
        <f>Ocupacao_Calendario!E484*D484*30</f>
        <v>2242.8</v>
      </c>
      <c r="J484" s="33">
        <f>Ocupacao_Calendario!F484*D484*31</f>
        <v>1510.32</v>
      </c>
      <c r="K484" s="33">
        <f>Ocupacao_Calendario!G484*D484*30</f>
        <v>2041.2</v>
      </c>
      <c r="L484" s="33">
        <f>Ocupacao_Calendario!H484*D484*31</f>
        <v>2395.68</v>
      </c>
      <c r="M484" s="33">
        <f>Ocupacao_Calendario!I484*D484*31</f>
        <v>1770.72</v>
      </c>
      <c r="N484" s="33">
        <f>Ocupacao_Calendario!J484*D484*30</f>
        <v>1965.6</v>
      </c>
      <c r="O484" s="33">
        <f>Ocupacao_Calendario!K484*D484*31</f>
        <v>2161.32</v>
      </c>
      <c r="P484" s="33">
        <f>Ocupacao_Calendario!L484*D484*31</f>
        <v>2187.36</v>
      </c>
      <c r="Q484" s="33">
        <f>Ocupacao_Calendario!M484*D484*31</f>
        <v>2135.28</v>
      </c>
      <c r="R484" s="33">
        <f t="shared" si="2"/>
        <v>25000.92</v>
      </c>
      <c r="S484" s="33">
        <f>IFS(E484=2,vacation_home_main_costs!$M$2,E484=3,vacation_home_main_costs!$M$3,E484=4,vacation_home_main_costs!$M$4,E484=5,vacation_home_main_costs!$M$5,E484=6,vacation_home_main_costs!$M$6)</f>
        <v>40660</v>
      </c>
      <c r="T484" s="33">
        <f t="shared" si="25"/>
        <v>-15659.08</v>
      </c>
      <c r="U484" s="41" t="str">
        <f t="shared" si="4"/>
        <v>Prejuizo</v>
      </c>
    </row>
    <row r="485" ht="12.75" customHeight="1">
      <c r="A485" s="8">
        <v>1.9250227E7</v>
      </c>
      <c r="B485" s="30" t="s">
        <v>529</v>
      </c>
      <c r="C485" s="11">
        <v>129.0</v>
      </c>
      <c r="D485" s="11">
        <f t="shared" si="1"/>
        <v>103.2</v>
      </c>
      <c r="E485" s="24">
        <v>4.0</v>
      </c>
      <c r="F485" s="33">
        <f>Ocupacao_Calendario!B485*D485*31</f>
        <v>2335.416</v>
      </c>
      <c r="G485" s="33">
        <f>Ocupacao_Calendario!C485*D485*28</f>
        <v>2109.408</v>
      </c>
      <c r="H485" s="33">
        <f>Ocupacao_Calendario!D485*D485*31</f>
        <v>1983.504</v>
      </c>
      <c r="I485" s="33">
        <f>Ocupacao_Calendario!E485*D485*30</f>
        <v>1548</v>
      </c>
      <c r="J485" s="33">
        <f>Ocupacao_Calendario!F485*D485*31</f>
        <v>1279.68</v>
      </c>
      <c r="K485" s="33">
        <f>Ocupacao_Calendario!G485*D485*30</f>
        <v>3065.04</v>
      </c>
      <c r="L485" s="33">
        <f>Ocupacao_Calendario!H485*D485*31</f>
        <v>2975.256</v>
      </c>
      <c r="M485" s="33">
        <f>Ocupacao_Calendario!I485*D485*31</f>
        <v>3167.208</v>
      </c>
      <c r="N485" s="33">
        <f>Ocupacao_Calendario!J485*D485*30</f>
        <v>2322</v>
      </c>
      <c r="O485" s="33">
        <f>Ocupacao_Calendario!K485*D485*31</f>
        <v>2527.368</v>
      </c>
      <c r="P485" s="33">
        <f>Ocupacao_Calendario!L485*D485*31</f>
        <v>2815.296</v>
      </c>
      <c r="Q485" s="33">
        <f>Ocupacao_Calendario!M485*D485*31</f>
        <v>2175.456</v>
      </c>
      <c r="R485" s="33">
        <f t="shared" si="2"/>
        <v>28303.632</v>
      </c>
      <c r="S485" s="33">
        <f>IFS(E485=2,vacation_home_main_costs!$M$2,E485=3,vacation_home_main_costs!$M$3,E485=4,vacation_home_main_costs!$M$4,E485=5,vacation_home_main_costs!$M$5,E485=6,vacation_home_main_costs!$M$6)</f>
        <v>40660</v>
      </c>
      <c r="T485" s="33">
        <f t="shared" si="25"/>
        <v>-12356.368</v>
      </c>
      <c r="U485" s="41" t="str">
        <f t="shared" si="4"/>
        <v>Prejuizo</v>
      </c>
    </row>
    <row r="486" ht="12.75" customHeight="1">
      <c r="A486" s="8">
        <v>1.9471696E7</v>
      </c>
      <c r="B486" s="30" t="s">
        <v>530</v>
      </c>
      <c r="C486" s="11">
        <v>50.0</v>
      </c>
      <c r="D486" s="11">
        <f t="shared" si="1"/>
        <v>40</v>
      </c>
      <c r="E486" s="24">
        <v>3.0</v>
      </c>
      <c r="F486" s="33">
        <f>Ocupacao_Calendario!B486*D486*31</f>
        <v>830.8</v>
      </c>
      <c r="G486" s="33">
        <f>Ocupacao_Calendario!C486*D486*28</f>
        <v>862.4</v>
      </c>
      <c r="H486" s="33">
        <f>Ocupacao_Calendario!D486*D486*31</f>
        <v>1004.4</v>
      </c>
      <c r="I486" s="33">
        <f>Ocupacao_Calendario!E486*D486*30</f>
        <v>756</v>
      </c>
      <c r="J486" s="33">
        <f>Ocupacao_Calendario!F486*D486*31</f>
        <v>731.6</v>
      </c>
      <c r="K486" s="33">
        <f>Ocupacao_Calendario!G486*D486*30</f>
        <v>948</v>
      </c>
      <c r="L486" s="33">
        <f>Ocupacao_Calendario!H486*D486*31</f>
        <v>979.6</v>
      </c>
      <c r="M486" s="33">
        <f>Ocupacao_Calendario!I486*D486*31</f>
        <v>1091.2</v>
      </c>
      <c r="N486" s="33">
        <f>Ocupacao_Calendario!J486*D486*30</f>
        <v>1044</v>
      </c>
      <c r="O486" s="33">
        <f>Ocupacao_Calendario!K486*D486*31</f>
        <v>892.8</v>
      </c>
      <c r="P486" s="33">
        <f>Ocupacao_Calendario!L486*D486*31</f>
        <v>942.4</v>
      </c>
      <c r="Q486" s="33">
        <f>Ocupacao_Calendario!M486*D486*31</f>
        <v>892.8</v>
      </c>
      <c r="R486" s="33">
        <f t="shared" si="2"/>
        <v>10976</v>
      </c>
      <c r="S486" s="33">
        <f>IFS(E486=2,vacation_home_main_costs!$M$2,E486=3,vacation_home_main_costs!$M$3,E486=4,vacation_home_main_costs!$M$4,E486=5,vacation_home_main_costs!$M$5,E486=6,vacation_home_main_costs!$M$6)</f>
        <v>34800</v>
      </c>
      <c r="T486" s="33">
        <f t="shared" si="25"/>
        <v>-23824</v>
      </c>
      <c r="U486" s="41" t="str">
        <f t="shared" si="4"/>
        <v>Prejuizo</v>
      </c>
    </row>
    <row r="487" ht="12.75" customHeight="1">
      <c r="A487" s="8">
        <v>2.0661704E7</v>
      </c>
      <c r="B487" s="30" t="s">
        <v>531</v>
      </c>
      <c r="C487" s="11">
        <v>89.0</v>
      </c>
      <c r="D487" s="11">
        <f t="shared" si="1"/>
        <v>71.2</v>
      </c>
      <c r="E487" s="24">
        <v>3.0</v>
      </c>
      <c r="F487" s="33">
        <f>Ocupacao_Calendario!B487*D487*31</f>
        <v>2030.624</v>
      </c>
      <c r="G487" s="33">
        <f>Ocupacao_Calendario!C487*D487*28</f>
        <v>1574.944</v>
      </c>
      <c r="H487" s="33">
        <f>Ocupacao_Calendario!D487*D487*31</f>
        <v>1280.176</v>
      </c>
      <c r="I487" s="33">
        <f>Ocupacao_Calendario!E487*D487*30</f>
        <v>1174.8</v>
      </c>
      <c r="J487" s="33">
        <f>Ocupacao_Calendario!F487*D487*31</f>
        <v>1655.4</v>
      </c>
      <c r="K487" s="33">
        <f>Ocupacao_Calendario!G487*D487*30</f>
        <v>1388.4</v>
      </c>
      <c r="L487" s="33">
        <f>Ocupacao_Calendario!H487*D487*31</f>
        <v>1898.192</v>
      </c>
      <c r="M487" s="33">
        <f>Ocupacao_Calendario!I487*D487*31</f>
        <v>2096.84</v>
      </c>
      <c r="N487" s="33">
        <f>Ocupacao_Calendario!J487*D487*30</f>
        <v>1965.12</v>
      </c>
      <c r="O487" s="33">
        <f>Ocupacao_Calendario!K487*D487*31</f>
        <v>1677.472</v>
      </c>
      <c r="P487" s="33">
        <f>Ocupacao_Calendario!L487*D487*31</f>
        <v>2030.624</v>
      </c>
      <c r="Q487" s="33">
        <f>Ocupacao_Calendario!M487*D487*31</f>
        <v>1986.48</v>
      </c>
      <c r="R487" s="33">
        <f t="shared" si="2"/>
        <v>20759.072</v>
      </c>
      <c r="S487" s="33">
        <f>IFS(E487=2,vacation_home_main_costs!$M$2,E487=3,vacation_home_main_costs!$M$3,E487=4,vacation_home_main_costs!$M$4,E487=5,vacation_home_main_costs!$M$5,E487=6,vacation_home_main_costs!$M$6)</f>
        <v>34800</v>
      </c>
      <c r="T487" s="33">
        <f t="shared" si="25"/>
        <v>-14040.928</v>
      </c>
      <c r="U487" s="41" t="str">
        <f t="shared" si="4"/>
        <v>Prejuizo</v>
      </c>
    </row>
    <row r="488" ht="12.75" customHeight="1">
      <c r="A488" s="8">
        <v>1.8425467E7</v>
      </c>
      <c r="B488" s="30" t="s">
        <v>532</v>
      </c>
      <c r="C488" s="11">
        <v>113.0</v>
      </c>
      <c r="D488" s="11">
        <f t="shared" si="1"/>
        <v>90.4</v>
      </c>
      <c r="E488" s="24">
        <v>4.0</v>
      </c>
      <c r="F488" s="33">
        <f>Ocupacao_Calendario!B488*D488*31</f>
        <v>1989.704</v>
      </c>
      <c r="G488" s="33">
        <f>Ocupacao_Calendario!C488*D488*28</f>
        <v>2354.016</v>
      </c>
      <c r="H488" s="33">
        <f>Ocupacao_Calendario!D488*D488*31</f>
        <v>2129.824</v>
      </c>
      <c r="I488" s="33">
        <f>Ocupacao_Calendario!E488*D488*30</f>
        <v>1654.32</v>
      </c>
      <c r="J488" s="33">
        <f>Ocupacao_Calendario!F488*D488*31</f>
        <v>1625.392</v>
      </c>
      <c r="K488" s="33">
        <f>Ocupacao_Calendario!G488*D488*30</f>
        <v>2440.8</v>
      </c>
      <c r="L488" s="33">
        <f>Ocupacao_Calendario!H488*D488*31</f>
        <v>2382.04</v>
      </c>
      <c r="M488" s="33">
        <f>Ocupacao_Calendario!I488*D488*31</f>
        <v>2466.112</v>
      </c>
      <c r="N488" s="33">
        <f>Ocupacao_Calendario!J488*D488*30</f>
        <v>2684.88</v>
      </c>
      <c r="O488" s="33">
        <f>Ocupacao_Calendario!K488*D488*31</f>
        <v>2213.896</v>
      </c>
      <c r="P488" s="33">
        <f>Ocupacao_Calendario!L488*D488*31</f>
        <v>2185.872</v>
      </c>
      <c r="Q488" s="33">
        <f>Ocupacao_Calendario!M488*D488*31</f>
        <v>2325.992</v>
      </c>
      <c r="R488" s="33">
        <f t="shared" si="2"/>
        <v>26452.848</v>
      </c>
      <c r="S488" s="33">
        <f>IFS(E488=2,vacation_home_main_costs!$M$2,E488=3,vacation_home_main_costs!$M$3,E488=4,vacation_home_main_costs!$M$4,E488=5,vacation_home_main_costs!$M$5,E488=6,vacation_home_main_costs!$M$6)</f>
        <v>40660</v>
      </c>
      <c r="T488" s="33">
        <f t="shared" si="25"/>
        <v>-14207.152</v>
      </c>
      <c r="U488" s="41" t="str">
        <f t="shared" si="4"/>
        <v>Prejuizo</v>
      </c>
    </row>
    <row r="489" ht="12.75" customHeight="1">
      <c r="A489" s="8">
        <v>2.0131718E7</v>
      </c>
      <c r="B489" s="30" t="s">
        <v>533</v>
      </c>
      <c r="C489" s="11">
        <v>100.0</v>
      </c>
      <c r="D489" s="11">
        <f t="shared" si="1"/>
        <v>80</v>
      </c>
      <c r="E489" s="24">
        <v>2.0</v>
      </c>
      <c r="F489" s="33">
        <f>Ocupacao_Calendario!B489*D489*31</f>
        <v>1934.4</v>
      </c>
      <c r="G489" s="33">
        <f>Ocupacao_Calendario!C489*D489*28</f>
        <v>2105.6</v>
      </c>
      <c r="H489" s="33">
        <f>Ocupacao_Calendario!D489*D489*31</f>
        <v>2083.2</v>
      </c>
      <c r="I489" s="33">
        <f>Ocupacao_Calendario!E489*D489*30</f>
        <v>1128</v>
      </c>
      <c r="J489" s="33">
        <f>Ocupacao_Calendario!F489*D489*31</f>
        <v>1066.4</v>
      </c>
      <c r="K489" s="33">
        <f>Ocupacao_Calendario!G489*D489*30</f>
        <v>2088</v>
      </c>
      <c r="L489" s="33">
        <f>Ocupacao_Calendario!H489*D489*31</f>
        <v>2232</v>
      </c>
      <c r="M489" s="33">
        <f>Ocupacao_Calendario!I489*D489*31</f>
        <v>1959.2</v>
      </c>
      <c r="N489" s="33">
        <f>Ocupacao_Calendario!J489*D489*30</f>
        <v>2328</v>
      </c>
      <c r="O489" s="33">
        <f>Ocupacao_Calendario!K489*D489*31</f>
        <v>2058.4</v>
      </c>
      <c r="P489" s="33">
        <f>Ocupacao_Calendario!L489*D489*31</f>
        <v>2033.6</v>
      </c>
      <c r="Q489" s="33">
        <f>Ocupacao_Calendario!M489*D489*31</f>
        <v>1909.6</v>
      </c>
      <c r="R489" s="33">
        <f t="shared" si="2"/>
        <v>22926.4</v>
      </c>
      <c r="S489" s="33">
        <f>IFS(E489=2,vacation_home_main_costs!$M$2,E489=3,vacation_home_main_costs!$M$3,E489=4,vacation_home_main_costs!$M$4,E489=5,vacation_home_main_costs!$M$5,E489=6,vacation_home_main_costs!$M$6)</f>
        <v>31100</v>
      </c>
      <c r="T489" s="33">
        <f t="shared" si="25"/>
        <v>-8173.6</v>
      </c>
      <c r="U489" s="41" t="str">
        <f t="shared" si="4"/>
        <v>Prejuizo</v>
      </c>
    </row>
    <row r="490" ht="12.75" customHeight="1">
      <c r="A490" s="8">
        <v>2.0174192E7</v>
      </c>
      <c r="B490" s="30" t="s">
        <v>534</v>
      </c>
      <c r="C490" s="11">
        <v>125.0</v>
      </c>
      <c r="D490" s="11">
        <f t="shared" si="1"/>
        <v>100</v>
      </c>
      <c r="E490" s="24">
        <v>4.0</v>
      </c>
      <c r="F490" s="33">
        <f>Ocupacao_Calendario!B490*D490*31</f>
        <v>2666</v>
      </c>
      <c r="G490" s="33">
        <f>Ocupacao_Calendario!C490*D490*28</f>
        <v>2744</v>
      </c>
      <c r="H490" s="33">
        <f>Ocupacao_Calendario!D490*D490*31</f>
        <v>2542</v>
      </c>
      <c r="I490" s="33">
        <f>Ocupacao_Calendario!E490*D490*30</f>
        <v>2700</v>
      </c>
      <c r="J490" s="33">
        <f>Ocupacao_Calendario!F490*D490*31</f>
        <v>2387</v>
      </c>
      <c r="K490" s="33">
        <f>Ocupacao_Calendario!G490*D490*30</f>
        <v>2490</v>
      </c>
      <c r="L490" s="33">
        <f>Ocupacao_Calendario!H490*D490*31</f>
        <v>2666</v>
      </c>
      <c r="M490" s="33">
        <f>Ocupacao_Calendario!I490*D490*31</f>
        <v>2821</v>
      </c>
      <c r="N490" s="33">
        <f>Ocupacao_Calendario!J490*D490*30</f>
        <v>2940</v>
      </c>
      <c r="O490" s="33">
        <f>Ocupacao_Calendario!K490*D490*31</f>
        <v>3007</v>
      </c>
      <c r="P490" s="33">
        <f>Ocupacao_Calendario!L490*D490*31</f>
        <v>2201</v>
      </c>
      <c r="Q490" s="33">
        <f>Ocupacao_Calendario!M490*D490*31</f>
        <v>3038</v>
      </c>
      <c r="R490" s="33">
        <f t="shared" si="2"/>
        <v>32202</v>
      </c>
      <c r="S490" s="33">
        <f>IFS(E490=2,vacation_home_main_costs!$M$2,E490=3,vacation_home_main_costs!$M$3,E490=4,vacation_home_main_costs!$M$4,E490=5,vacation_home_main_costs!$M$5,E490=6,vacation_home_main_costs!$M$6)</f>
        <v>40660</v>
      </c>
      <c r="T490" s="33">
        <f t="shared" si="25"/>
        <v>-8458</v>
      </c>
      <c r="U490" s="41" t="str">
        <f t="shared" si="4"/>
        <v>Prejuizo</v>
      </c>
    </row>
    <row r="491" ht="12.75" customHeight="1">
      <c r="A491" s="8">
        <v>1.9656899E7</v>
      </c>
      <c r="B491" s="30" t="s">
        <v>535</v>
      </c>
      <c r="C491" s="11">
        <v>120.0</v>
      </c>
      <c r="D491" s="11">
        <f t="shared" si="1"/>
        <v>96</v>
      </c>
      <c r="E491" s="24">
        <v>4.0</v>
      </c>
      <c r="F491" s="33">
        <f>Ocupacao_Calendario!B491*D491*31</f>
        <v>2172.48</v>
      </c>
      <c r="G491" s="33">
        <f>Ocupacao_Calendario!C491*D491*28</f>
        <v>2042.88</v>
      </c>
      <c r="H491" s="33">
        <f>Ocupacao_Calendario!D491*D491*31</f>
        <v>2083.2</v>
      </c>
      <c r="I491" s="33">
        <f>Ocupacao_Calendario!E491*D491*30</f>
        <v>2592</v>
      </c>
      <c r="J491" s="33">
        <f>Ocupacao_Calendario!F491*D491*31</f>
        <v>1339.2</v>
      </c>
      <c r="K491" s="33">
        <f>Ocupacao_Calendario!G491*D491*30</f>
        <v>1900.8</v>
      </c>
      <c r="L491" s="33">
        <f>Ocupacao_Calendario!H491*D491*31</f>
        <v>2976</v>
      </c>
      <c r="M491" s="33">
        <f>Ocupacao_Calendario!I491*D491*31</f>
        <v>2232</v>
      </c>
      <c r="N491" s="33">
        <f>Ocupacao_Calendario!J491*D491*30</f>
        <v>2563.2</v>
      </c>
      <c r="O491" s="33">
        <f>Ocupacao_Calendario!K491*D491*31</f>
        <v>2202.24</v>
      </c>
      <c r="P491" s="33">
        <f>Ocupacao_Calendario!L491*D491*31</f>
        <v>2827.2</v>
      </c>
      <c r="Q491" s="33">
        <f>Ocupacao_Calendario!M491*D491*31</f>
        <v>2261.76</v>
      </c>
      <c r="R491" s="33">
        <f t="shared" si="2"/>
        <v>27192.96</v>
      </c>
      <c r="S491" s="33">
        <f>IFS(E491=2,vacation_home_main_costs!$M$2,E491=3,vacation_home_main_costs!$M$3,E491=4,vacation_home_main_costs!$M$4,E491=5,vacation_home_main_costs!$M$5,E491=6,vacation_home_main_costs!$M$6)</f>
        <v>40660</v>
      </c>
      <c r="T491" s="33">
        <f t="shared" si="25"/>
        <v>-13467.04</v>
      </c>
      <c r="U491" s="41" t="str">
        <f t="shared" si="4"/>
        <v>Prejuizo</v>
      </c>
    </row>
    <row r="492" ht="12.75" customHeight="1">
      <c r="A492" s="8">
        <v>2.0203477E7</v>
      </c>
      <c r="B492" s="30" t="s">
        <v>536</v>
      </c>
      <c r="C492" s="11">
        <v>94.0</v>
      </c>
      <c r="D492" s="11">
        <f t="shared" si="1"/>
        <v>75.2</v>
      </c>
      <c r="E492" s="24">
        <v>3.0</v>
      </c>
      <c r="F492" s="33">
        <f>Ocupacao_Calendario!B492*D492*31</f>
        <v>1631.84</v>
      </c>
      <c r="G492" s="33">
        <f>Ocupacao_Calendario!C492*D492*28</f>
        <v>1789.76</v>
      </c>
      <c r="H492" s="33">
        <f>Ocupacao_Calendario!D492*D492*31</f>
        <v>1911.584</v>
      </c>
      <c r="I492" s="33">
        <f>Ocupacao_Calendario!E492*D492*30</f>
        <v>1488.96</v>
      </c>
      <c r="J492" s="33">
        <f>Ocupacao_Calendario!F492*D492*31</f>
        <v>1002.416</v>
      </c>
      <c r="K492" s="33">
        <f>Ocupacao_Calendario!G492*D492*30</f>
        <v>1488.96</v>
      </c>
      <c r="L492" s="33">
        <f>Ocupacao_Calendario!H492*D492*31</f>
        <v>1818.336</v>
      </c>
      <c r="M492" s="33">
        <f>Ocupacao_Calendario!I492*D492*31</f>
        <v>1911.584</v>
      </c>
      <c r="N492" s="33">
        <f>Ocupacao_Calendario!J492*D492*30</f>
        <v>2098.08</v>
      </c>
      <c r="O492" s="33">
        <f>Ocupacao_Calendario!K492*D492*31</f>
        <v>1981.52</v>
      </c>
      <c r="P492" s="33">
        <f>Ocupacao_Calendario!L492*D492*31</f>
        <v>2144.704</v>
      </c>
      <c r="Q492" s="33">
        <f>Ocupacao_Calendario!M492*D492*31</f>
        <v>2098.08</v>
      </c>
      <c r="R492" s="33">
        <f t="shared" si="2"/>
        <v>21365.824</v>
      </c>
      <c r="S492" s="33">
        <f>IFS(E492=2,vacation_home_main_costs!$M$2,E492=3,vacation_home_main_costs!$M$3,E492=4,vacation_home_main_costs!$M$4,E492=5,vacation_home_main_costs!$M$5,E492=6,vacation_home_main_costs!$M$6)</f>
        <v>34800</v>
      </c>
      <c r="T492" s="33">
        <f t="shared" si="25"/>
        <v>-13434.176</v>
      </c>
      <c r="U492" s="41" t="str">
        <f t="shared" si="4"/>
        <v>Prejuizo</v>
      </c>
    </row>
    <row r="493" ht="12.75" customHeight="1">
      <c r="A493" s="8">
        <v>2.1312272E7</v>
      </c>
      <c r="B493" s="30" t="s">
        <v>537</v>
      </c>
      <c r="C493" s="11">
        <v>149.0</v>
      </c>
      <c r="D493" s="11">
        <f t="shared" si="1"/>
        <v>119.2</v>
      </c>
      <c r="E493" s="24">
        <v>7.0</v>
      </c>
      <c r="F493" s="33">
        <f>Ocupacao_Calendario!B493*D493*31</f>
        <v>2993.112</v>
      </c>
      <c r="G493" s="33">
        <f>Ocupacao_Calendario!C493*D493*28</f>
        <v>3037.216</v>
      </c>
      <c r="H493" s="33">
        <f>Ocupacao_Calendario!D493*D493*31</f>
        <v>2143.216</v>
      </c>
      <c r="I493" s="33">
        <f>Ocupacao_Calendario!E493*D493*30</f>
        <v>3254.16</v>
      </c>
      <c r="J493" s="33">
        <f>Ocupacao_Calendario!F493*D493*31</f>
        <v>1551.984</v>
      </c>
      <c r="K493" s="33">
        <f>Ocupacao_Calendario!G493*D493*30</f>
        <v>3325.68</v>
      </c>
      <c r="L493" s="33">
        <f>Ocupacao_Calendario!H493*D493*31</f>
        <v>3584.344</v>
      </c>
      <c r="M493" s="33">
        <f>Ocupacao_Calendario!I493*D493*31</f>
        <v>3658.248</v>
      </c>
      <c r="N493" s="33">
        <f>Ocupacao_Calendario!J493*D493*30</f>
        <v>2646.24</v>
      </c>
      <c r="O493" s="33">
        <f>Ocupacao_Calendario!K493*D493*31</f>
        <v>2660.544</v>
      </c>
      <c r="P493" s="33">
        <f>Ocupacao_Calendario!L493*D493*31</f>
        <v>2845.304</v>
      </c>
      <c r="Q493" s="33">
        <f>Ocupacao_Calendario!M493*D493*31</f>
        <v>3067.016</v>
      </c>
      <c r="R493" s="33">
        <f t="shared" si="2"/>
        <v>34767.064</v>
      </c>
      <c r="S493" s="37" t="str">
        <f>IFS(E493=2,vacation_home_main_costs!$M$2,E493=3,vacation_home_main_costs!$M$3,E493=4,vacation_home_main_costs!$M$4,E493=5,vacation_home_main_costs!$M$5,E493=6,vacation_home_main_costs!$M$6)</f>
        <v>#N/A</v>
      </c>
      <c r="T493" s="38" t="s">
        <v>55</v>
      </c>
      <c r="U493" s="41" t="str">
        <f t="shared" si="4"/>
        <v>Lucro</v>
      </c>
    </row>
    <row r="494" ht="12.75" customHeight="1">
      <c r="A494" s="8">
        <v>2.1232563E7</v>
      </c>
      <c r="B494" s="30" t="s">
        <v>538</v>
      </c>
      <c r="C494" s="11">
        <v>80.0</v>
      </c>
      <c r="D494" s="11">
        <f t="shared" si="1"/>
        <v>64</v>
      </c>
      <c r="E494" s="24">
        <v>4.0</v>
      </c>
      <c r="F494" s="33">
        <f>Ocupacao_Calendario!B494*D494*31</f>
        <v>1825.28</v>
      </c>
      <c r="G494" s="33">
        <f>Ocupacao_Calendario!C494*D494*28</f>
        <v>1397.76</v>
      </c>
      <c r="H494" s="33">
        <f>Ocupacao_Calendario!D494*D494*31</f>
        <v>1289.6</v>
      </c>
      <c r="I494" s="33">
        <f>Ocupacao_Calendario!E494*D494*30</f>
        <v>1670.4</v>
      </c>
      <c r="J494" s="33">
        <f>Ocupacao_Calendario!F494*D494*31</f>
        <v>1368.96</v>
      </c>
      <c r="K494" s="33">
        <f>Ocupacao_Calendario!G494*D494*30</f>
        <v>1612.8</v>
      </c>
      <c r="L494" s="33">
        <f>Ocupacao_Calendario!H494*D494*31</f>
        <v>1507.84</v>
      </c>
      <c r="M494" s="33">
        <f>Ocupacao_Calendario!I494*D494*31</f>
        <v>1686.4</v>
      </c>
      <c r="N494" s="33">
        <f>Ocupacao_Calendario!J494*D494*30</f>
        <v>1766.4</v>
      </c>
      <c r="O494" s="33">
        <f>Ocupacao_Calendario!K494*D494*31</f>
        <v>1448.32</v>
      </c>
      <c r="P494" s="33">
        <f>Ocupacao_Calendario!L494*D494*31</f>
        <v>1527.68</v>
      </c>
      <c r="Q494" s="33">
        <f>Ocupacao_Calendario!M494*D494*31</f>
        <v>1547.52</v>
      </c>
      <c r="R494" s="33">
        <f t="shared" si="2"/>
        <v>18648.96</v>
      </c>
      <c r="S494" s="33">
        <f>IFS(E494=2,vacation_home_main_costs!$M$2,E494=3,vacation_home_main_costs!$M$3,E494=4,vacation_home_main_costs!$M$4,E494=5,vacation_home_main_costs!$M$5,E494=6,vacation_home_main_costs!$M$6)</f>
        <v>40660</v>
      </c>
      <c r="T494" s="33">
        <f t="shared" ref="T494:T498" si="26">R494-S494</f>
        <v>-22011.04</v>
      </c>
      <c r="U494" s="41" t="str">
        <f t="shared" si="4"/>
        <v>Prejuizo</v>
      </c>
    </row>
    <row r="495" ht="12.75" customHeight="1">
      <c r="A495" s="8">
        <v>2.3407063E7</v>
      </c>
      <c r="B495" s="30" t="s">
        <v>539</v>
      </c>
      <c r="C495" s="11">
        <v>89.0</v>
      </c>
      <c r="D495" s="11">
        <f t="shared" si="1"/>
        <v>71.2</v>
      </c>
      <c r="E495" s="24">
        <v>3.0</v>
      </c>
      <c r="F495" s="33">
        <f>Ocupacao_Calendario!B495*D495*31</f>
        <v>1390.536</v>
      </c>
      <c r="G495" s="33">
        <f>Ocupacao_Calendario!C495*D495*28</f>
        <v>1594.88</v>
      </c>
      <c r="H495" s="33">
        <f>Ocupacao_Calendario!D495*D495*31</f>
        <v>1920.264</v>
      </c>
      <c r="I495" s="33">
        <f>Ocupacao_Calendario!E495*D495*30</f>
        <v>982.56</v>
      </c>
      <c r="J495" s="33">
        <f>Ocupacao_Calendario!F495*D495*31</f>
        <v>1545.04</v>
      </c>
      <c r="K495" s="33">
        <f>Ocupacao_Calendario!G495*D495*30</f>
        <v>1580.64</v>
      </c>
      <c r="L495" s="33">
        <f>Ocupacao_Calendario!H495*D495*31</f>
        <v>2163.056</v>
      </c>
      <c r="M495" s="33">
        <f>Ocupacao_Calendario!I495*D495*31</f>
        <v>1721.616</v>
      </c>
      <c r="N495" s="33">
        <f>Ocupacao_Calendario!J495*D495*30</f>
        <v>2050.56</v>
      </c>
      <c r="O495" s="33">
        <f>Ocupacao_Calendario!K495*D495*31</f>
        <v>2207.2</v>
      </c>
      <c r="P495" s="33">
        <f>Ocupacao_Calendario!L495*D495*31</f>
        <v>1765.76</v>
      </c>
      <c r="Q495" s="33">
        <f>Ocupacao_Calendario!M495*D495*31</f>
        <v>1677.472</v>
      </c>
      <c r="R495" s="33">
        <f t="shared" si="2"/>
        <v>20599.584</v>
      </c>
      <c r="S495" s="33">
        <f>IFS(E495=2,vacation_home_main_costs!$M$2,E495=3,vacation_home_main_costs!$M$3,E495=4,vacation_home_main_costs!$M$4,E495=5,vacation_home_main_costs!$M$5,E495=6,vacation_home_main_costs!$M$6)</f>
        <v>34800</v>
      </c>
      <c r="T495" s="33">
        <f t="shared" si="26"/>
        <v>-14200.416</v>
      </c>
      <c r="U495" s="41" t="str">
        <f t="shared" si="4"/>
        <v>Prejuizo</v>
      </c>
    </row>
    <row r="496" ht="12.75" customHeight="1">
      <c r="A496" s="8">
        <v>2.3858021E7</v>
      </c>
      <c r="B496" s="30" t="s">
        <v>540</v>
      </c>
      <c r="C496" s="11">
        <v>199.0</v>
      </c>
      <c r="D496" s="11">
        <f t="shared" si="1"/>
        <v>159.2</v>
      </c>
      <c r="E496" s="24">
        <v>4.0</v>
      </c>
      <c r="F496" s="33">
        <f>Ocupacao_Calendario!B496*D496*31</f>
        <v>3109.176</v>
      </c>
      <c r="G496" s="33">
        <f>Ocupacao_Calendario!C496*D496*28</f>
        <v>4368.448</v>
      </c>
      <c r="H496" s="33">
        <f>Ocupacao_Calendario!D496*D496*31</f>
        <v>2911.768</v>
      </c>
      <c r="I496" s="33">
        <f>Ocupacao_Calendario!E496*D496*30</f>
        <v>3677.52</v>
      </c>
      <c r="J496" s="33">
        <f>Ocupacao_Calendario!F496*D496*31</f>
        <v>3405.288</v>
      </c>
      <c r="K496" s="33">
        <f>Ocupacao_Calendario!G496*D496*30</f>
        <v>3629.76</v>
      </c>
      <c r="L496" s="33">
        <f>Ocupacao_Calendario!H496*D496*31</f>
        <v>4836.496</v>
      </c>
      <c r="M496" s="33">
        <f>Ocupacao_Calendario!I496*D496*31</f>
        <v>4935.2</v>
      </c>
      <c r="N496" s="33">
        <f>Ocupacao_Calendario!J496*D496*30</f>
        <v>4776</v>
      </c>
      <c r="O496" s="33">
        <f>Ocupacao_Calendario!K496*D496*31</f>
        <v>4491.032</v>
      </c>
      <c r="P496" s="33">
        <f>Ocupacao_Calendario!L496*D496*31</f>
        <v>3553.344</v>
      </c>
      <c r="Q496" s="33">
        <f>Ocupacao_Calendario!M496*D496*31</f>
        <v>4540.384</v>
      </c>
      <c r="R496" s="33">
        <f t="shared" si="2"/>
        <v>48234.416</v>
      </c>
      <c r="S496" s="33">
        <f>IFS(E496=2,vacation_home_main_costs!$M$2,E496=3,vacation_home_main_costs!$M$3,E496=4,vacation_home_main_costs!$M$4,E496=5,vacation_home_main_costs!$M$5,E496=6,vacation_home_main_costs!$M$6)</f>
        <v>40660</v>
      </c>
      <c r="T496" s="33">
        <f t="shared" si="26"/>
        <v>7574.416</v>
      </c>
      <c r="U496" s="41" t="str">
        <f t="shared" si="4"/>
        <v>Lucro</v>
      </c>
    </row>
    <row r="497" ht="12.75" customHeight="1">
      <c r="A497" s="8">
        <v>3330875.0</v>
      </c>
      <c r="B497" s="30" t="s">
        <v>541</v>
      </c>
      <c r="C497" s="11">
        <v>165.0</v>
      </c>
      <c r="D497" s="11">
        <f t="shared" si="1"/>
        <v>132</v>
      </c>
      <c r="E497" s="24">
        <v>6.0</v>
      </c>
      <c r="F497" s="33">
        <f>Ocupacao_Calendario!B497*D497*31</f>
        <v>2700.72</v>
      </c>
      <c r="G497" s="33">
        <f>Ocupacao_Calendario!C497*D497*28</f>
        <v>2661.12</v>
      </c>
      <c r="H497" s="33">
        <f>Ocupacao_Calendario!D497*D497*31</f>
        <v>3191.76</v>
      </c>
      <c r="I497" s="33">
        <f>Ocupacao_Calendario!E497*D497*30</f>
        <v>2494.8</v>
      </c>
      <c r="J497" s="33">
        <f>Ocupacao_Calendario!F497*D497*31</f>
        <v>2864.4</v>
      </c>
      <c r="K497" s="33">
        <f>Ocupacao_Calendario!G497*D497*30</f>
        <v>2732.4</v>
      </c>
      <c r="L497" s="33">
        <f>Ocupacao_Calendario!H497*D497*31</f>
        <v>3355.44</v>
      </c>
      <c r="M497" s="33">
        <f>Ocupacao_Calendario!I497*D497*31</f>
        <v>3355.44</v>
      </c>
      <c r="N497" s="33">
        <f>Ocupacao_Calendario!J497*D497*30</f>
        <v>3920.4</v>
      </c>
      <c r="O497" s="33">
        <f>Ocupacao_Calendario!K497*D497*31</f>
        <v>4051.08</v>
      </c>
      <c r="P497" s="33">
        <f>Ocupacao_Calendario!L497*D497*31</f>
        <v>3600.96</v>
      </c>
      <c r="Q497" s="33">
        <f>Ocupacao_Calendario!M497*D497*31</f>
        <v>3560.04</v>
      </c>
      <c r="R497" s="33">
        <f t="shared" si="2"/>
        <v>38488.56</v>
      </c>
      <c r="S497" s="33">
        <f>IFS(E497=2,vacation_home_main_costs!$M$2,E497=3,vacation_home_main_costs!$M$3,E497=4,vacation_home_main_costs!$M$4,E497=5,vacation_home_main_costs!$M$5,E497=6,vacation_home_main_costs!$M$6)</f>
        <v>51900</v>
      </c>
      <c r="T497" s="33">
        <f t="shared" si="26"/>
        <v>-13411.44</v>
      </c>
      <c r="U497" s="41" t="str">
        <f t="shared" si="4"/>
        <v>Prejuizo</v>
      </c>
    </row>
    <row r="498" ht="12.75" customHeight="1">
      <c r="A498" s="8">
        <v>3709305.0</v>
      </c>
      <c r="B498" s="30" t="s">
        <v>542</v>
      </c>
      <c r="C498" s="11">
        <v>144.0</v>
      </c>
      <c r="D498" s="11">
        <f t="shared" si="1"/>
        <v>115.2</v>
      </c>
      <c r="E498" s="24">
        <v>5.0</v>
      </c>
      <c r="F498" s="33">
        <f>Ocupacao_Calendario!B498*D498*31</f>
        <v>3214.08</v>
      </c>
      <c r="G498" s="33">
        <f>Ocupacao_Calendario!C498*D498*28</f>
        <v>3128.832</v>
      </c>
      <c r="H498" s="33">
        <f>Ocupacao_Calendario!D498*D498*31</f>
        <v>2642.688</v>
      </c>
      <c r="I498" s="33">
        <f>Ocupacao_Calendario!E498*D498*30</f>
        <v>1555.2</v>
      </c>
      <c r="J498" s="33">
        <f>Ocupacao_Calendario!F498*D498*31</f>
        <v>2606.976</v>
      </c>
      <c r="K498" s="33">
        <f>Ocupacao_Calendario!G498*D498*30</f>
        <v>2833.92</v>
      </c>
      <c r="L498" s="33">
        <f>Ocupacao_Calendario!H498*D498*31</f>
        <v>2999.808</v>
      </c>
      <c r="M498" s="33">
        <f>Ocupacao_Calendario!I498*D498*31</f>
        <v>2892.672</v>
      </c>
      <c r="N498" s="33">
        <f>Ocupacao_Calendario!J498*D498*30</f>
        <v>3006.72</v>
      </c>
      <c r="O498" s="33">
        <f>Ocupacao_Calendario!K498*D498*31</f>
        <v>3321.216</v>
      </c>
      <c r="P498" s="33">
        <f>Ocupacao_Calendario!L498*D498*31</f>
        <v>2785.536</v>
      </c>
      <c r="Q498" s="33">
        <f>Ocupacao_Calendario!M498*D498*31</f>
        <v>3249.792</v>
      </c>
      <c r="R498" s="33">
        <f t="shared" si="2"/>
        <v>34237.44</v>
      </c>
      <c r="S498" s="33">
        <f>IFS(E498=2,vacation_home_main_costs!$M$2,E498=3,vacation_home_main_costs!$M$3,E498=4,vacation_home_main_costs!$M$4,E498=5,vacation_home_main_costs!$M$5,E498=6,vacation_home_main_costs!$M$6)</f>
        <v>45400</v>
      </c>
      <c r="T498" s="33">
        <f t="shared" si="26"/>
        <v>-11162.56</v>
      </c>
      <c r="U498" s="41" t="str">
        <f t="shared" si="4"/>
        <v>Prejuizo</v>
      </c>
    </row>
    <row r="499" ht="12.75" customHeight="1">
      <c r="A499" s="8">
        <v>5581578.0</v>
      </c>
      <c r="B499" s="30" t="s">
        <v>543</v>
      </c>
      <c r="C499" s="11">
        <v>49.0</v>
      </c>
      <c r="D499" s="11">
        <f t="shared" si="1"/>
        <v>39.2</v>
      </c>
      <c r="E499" s="24">
        <v>1.0</v>
      </c>
      <c r="F499" s="33">
        <f>Ocupacao_Calendario!B499*D499*31</f>
        <v>1008.616</v>
      </c>
      <c r="G499" s="33">
        <f>Ocupacao_Calendario!C499*D499*28</f>
        <v>768.32</v>
      </c>
      <c r="H499" s="33">
        <f>Ocupacao_Calendario!D499*D499*31</f>
        <v>741.272</v>
      </c>
      <c r="I499" s="33">
        <f>Ocupacao_Calendario!E499*D499*30</f>
        <v>682.08</v>
      </c>
      <c r="J499" s="33">
        <f>Ocupacao_Calendario!F499*D499*31</f>
        <v>911.4</v>
      </c>
      <c r="K499" s="33">
        <f>Ocupacao_Calendario!G499*D499*30</f>
        <v>952.56</v>
      </c>
      <c r="L499" s="33">
        <f>Ocupacao_Calendario!H499*D499*31</f>
        <v>1093.68</v>
      </c>
      <c r="M499" s="33">
        <f>Ocupacao_Calendario!I499*D499*31</f>
        <v>1178.744</v>
      </c>
      <c r="N499" s="33">
        <f>Ocupacao_Calendario!J499*D499*30</f>
        <v>952.56</v>
      </c>
      <c r="O499" s="33">
        <f>Ocupacao_Calendario!K499*D499*31</f>
        <v>935.704</v>
      </c>
      <c r="P499" s="33">
        <f>Ocupacao_Calendario!L499*D499*31</f>
        <v>923.552</v>
      </c>
      <c r="Q499" s="33">
        <f>Ocupacao_Calendario!M499*D499*31</f>
        <v>1020.768</v>
      </c>
      <c r="R499" s="33">
        <f t="shared" si="2"/>
        <v>11169.256</v>
      </c>
      <c r="S499" s="37" t="str">
        <f>IFS(E499=2,vacation_home_main_costs!$M$2,E499=3,vacation_home_main_costs!$M$3,E499=4,vacation_home_main_costs!$M$4,E499=5,vacation_home_main_costs!$M$5,E499=6,vacation_home_main_costs!$M$6)</f>
        <v>#N/A</v>
      </c>
      <c r="T499" s="38" t="s">
        <v>55</v>
      </c>
      <c r="U499" s="41" t="str">
        <f t="shared" si="4"/>
        <v>Lucro</v>
      </c>
    </row>
    <row r="500" ht="12.75" customHeight="1">
      <c r="A500" s="8">
        <v>5796419.0</v>
      </c>
      <c r="B500" s="30" t="s">
        <v>544</v>
      </c>
      <c r="C500" s="11">
        <v>87.0</v>
      </c>
      <c r="D500" s="11">
        <f t="shared" si="1"/>
        <v>69.6</v>
      </c>
      <c r="E500" s="24">
        <v>3.0</v>
      </c>
      <c r="F500" s="33">
        <f>Ocupacao_Calendario!B500*D500*31</f>
        <v>1898.688</v>
      </c>
      <c r="G500" s="33">
        <f>Ocupacao_Calendario!C500*D500*28</f>
        <v>1539.552</v>
      </c>
      <c r="H500" s="33">
        <f>Ocupacao_Calendario!D500*D500*31</f>
        <v>906.192</v>
      </c>
      <c r="I500" s="33">
        <f>Ocupacao_Calendario!E500*D500*30</f>
        <v>981.36</v>
      </c>
      <c r="J500" s="33">
        <f>Ocupacao_Calendario!F500*D500*31</f>
        <v>1704.504</v>
      </c>
      <c r="K500" s="33">
        <f>Ocupacao_Calendario!G500*D500*30</f>
        <v>2067.12</v>
      </c>
      <c r="L500" s="33">
        <f>Ocupacao_Calendario!H500*D500*31</f>
        <v>1553.472</v>
      </c>
      <c r="M500" s="33">
        <f>Ocupacao_Calendario!I500*D500*31</f>
        <v>1769.232</v>
      </c>
      <c r="N500" s="33">
        <f>Ocupacao_Calendario!J500*D500*30</f>
        <v>1962.72</v>
      </c>
      <c r="O500" s="33">
        <f>Ocupacao_Calendario!K500*D500*31</f>
        <v>1898.688</v>
      </c>
      <c r="P500" s="33">
        <f>Ocupacao_Calendario!L500*D500*31</f>
        <v>1639.776</v>
      </c>
      <c r="Q500" s="33">
        <f>Ocupacao_Calendario!M500*D500*31</f>
        <v>2006.568</v>
      </c>
      <c r="R500" s="33">
        <f t="shared" si="2"/>
        <v>19927.872</v>
      </c>
      <c r="S500" s="33">
        <f>IFS(E500=2,vacation_home_main_costs!$M$2,E500=3,vacation_home_main_costs!$M$3,E500=4,vacation_home_main_costs!$M$4,E500=5,vacation_home_main_costs!$M$5,E500=6,vacation_home_main_costs!$M$6)</f>
        <v>34800</v>
      </c>
      <c r="T500" s="33">
        <f t="shared" ref="T500:T507" si="27">R500-S500</f>
        <v>-14872.128</v>
      </c>
      <c r="U500" s="41" t="str">
        <f t="shared" si="4"/>
        <v>Prejuizo</v>
      </c>
    </row>
    <row r="501" ht="12.75" customHeight="1">
      <c r="A501" s="8">
        <v>5857872.0</v>
      </c>
      <c r="B501" s="30" t="s">
        <v>545</v>
      </c>
      <c r="C501" s="11">
        <v>146.0</v>
      </c>
      <c r="D501" s="11">
        <f t="shared" si="1"/>
        <v>116.8</v>
      </c>
      <c r="E501" s="24">
        <v>4.0</v>
      </c>
      <c r="F501" s="33">
        <f>Ocupacao_Calendario!B501*D501*31</f>
        <v>3294.928</v>
      </c>
      <c r="G501" s="33">
        <f>Ocupacao_Calendario!C501*D501*28</f>
        <v>2649.024</v>
      </c>
      <c r="H501" s="33">
        <f>Ocupacao_Calendario!D501*D501*31</f>
        <v>2751.808</v>
      </c>
      <c r="I501" s="33">
        <f>Ocupacao_Calendario!E501*D501*30</f>
        <v>2733.12</v>
      </c>
      <c r="J501" s="33">
        <f>Ocupacao_Calendario!F501*D501*31</f>
        <v>1882.816</v>
      </c>
      <c r="K501" s="33">
        <f>Ocupacao_Calendario!G501*D501*30</f>
        <v>3363.84</v>
      </c>
      <c r="L501" s="33">
        <f>Ocupacao_Calendario!H501*D501*31</f>
        <v>3403.552</v>
      </c>
      <c r="M501" s="33">
        <f>Ocupacao_Calendario!I501*D501*31</f>
        <v>3186.304</v>
      </c>
      <c r="N501" s="33">
        <f>Ocupacao_Calendario!J501*D501*30</f>
        <v>3504</v>
      </c>
      <c r="O501" s="33">
        <f>Ocupacao_Calendario!K501*D501*31</f>
        <v>2643.184</v>
      </c>
      <c r="P501" s="33">
        <f>Ocupacao_Calendario!L501*D501*31</f>
        <v>2824.224</v>
      </c>
      <c r="Q501" s="33">
        <f>Ocupacao_Calendario!M501*D501*31</f>
        <v>3222.512</v>
      </c>
      <c r="R501" s="33">
        <f t="shared" si="2"/>
        <v>35459.312</v>
      </c>
      <c r="S501" s="33">
        <f>IFS(E501=2,vacation_home_main_costs!$M$2,E501=3,vacation_home_main_costs!$M$3,E501=4,vacation_home_main_costs!$M$4,E501=5,vacation_home_main_costs!$M$5,E501=6,vacation_home_main_costs!$M$6)</f>
        <v>40660</v>
      </c>
      <c r="T501" s="33">
        <f t="shared" si="27"/>
        <v>-5200.688</v>
      </c>
      <c r="U501" s="41" t="str">
        <f t="shared" si="4"/>
        <v>Prejuizo</v>
      </c>
    </row>
    <row r="502" ht="12.75" customHeight="1">
      <c r="A502" s="8">
        <v>6722442.0</v>
      </c>
      <c r="B502" s="30" t="s">
        <v>546</v>
      </c>
      <c r="C502" s="11">
        <v>117.0</v>
      </c>
      <c r="D502" s="11">
        <f t="shared" si="1"/>
        <v>93.6</v>
      </c>
      <c r="E502" s="24">
        <v>3.0</v>
      </c>
      <c r="F502" s="33">
        <f>Ocupacao_Calendario!B502*D502*31</f>
        <v>2495.376</v>
      </c>
      <c r="G502" s="33">
        <f>Ocupacao_Calendario!C502*D502*28</f>
        <v>2515.968</v>
      </c>
      <c r="H502" s="33">
        <f>Ocupacao_Calendario!D502*D502*31</f>
        <v>1421.784</v>
      </c>
      <c r="I502" s="33">
        <f>Ocupacao_Calendario!E502*D502*30</f>
        <v>2190.24</v>
      </c>
      <c r="J502" s="33">
        <f>Ocupacao_Calendario!F502*D502*31</f>
        <v>1218.672</v>
      </c>
      <c r="K502" s="33">
        <f>Ocupacao_Calendario!G502*D502*30</f>
        <v>2583.36</v>
      </c>
      <c r="L502" s="33">
        <f>Ocupacao_Calendario!H502*D502*31</f>
        <v>2350.296</v>
      </c>
      <c r="M502" s="33">
        <f>Ocupacao_Calendario!I502*D502*31</f>
        <v>2495.376</v>
      </c>
      <c r="N502" s="33">
        <f>Ocupacao_Calendario!J502*D502*30</f>
        <v>2049.84</v>
      </c>
      <c r="O502" s="33">
        <f>Ocupacao_Calendario!K502*D502*31</f>
        <v>2640.456</v>
      </c>
      <c r="P502" s="33">
        <f>Ocupacao_Calendario!L502*D502*31</f>
        <v>2524.392</v>
      </c>
      <c r="Q502" s="33">
        <f>Ocupacao_Calendario!M502*D502*31</f>
        <v>2640.456</v>
      </c>
      <c r="R502" s="33">
        <f t="shared" si="2"/>
        <v>27126.216</v>
      </c>
      <c r="S502" s="33">
        <f>IFS(E502=2,vacation_home_main_costs!$M$2,E502=3,vacation_home_main_costs!$M$3,E502=4,vacation_home_main_costs!$M$4,E502=5,vacation_home_main_costs!$M$5,E502=6,vacation_home_main_costs!$M$6)</f>
        <v>34800</v>
      </c>
      <c r="T502" s="33">
        <f t="shared" si="27"/>
        <v>-7673.784</v>
      </c>
      <c r="U502" s="41" t="str">
        <f t="shared" si="4"/>
        <v>Prejuizo</v>
      </c>
    </row>
    <row r="503" ht="12.75" customHeight="1">
      <c r="A503" s="8">
        <v>7900668.0</v>
      </c>
      <c r="B503" s="30" t="s">
        <v>547</v>
      </c>
      <c r="C503" s="11">
        <v>145.0</v>
      </c>
      <c r="D503" s="11">
        <f t="shared" si="1"/>
        <v>116</v>
      </c>
      <c r="E503" s="24">
        <v>4.0</v>
      </c>
      <c r="F503" s="33">
        <f>Ocupacao_Calendario!B503*D503*31</f>
        <v>2337.4</v>
      </c>
      <c r="G503" s="33">
        <f>Ocupacao_Calendario!C503*D503*28</f>
        <v>2728.32</v>
      </c>
      <c r="H503" s="33">
        <f>Ocupacao_Calendario!D503*D503*31</f>
        <v>3056.6</v>
      </c>
      <c r="I503" s="33">
        <f>Ocupacao_Calendario!E503*D503*30</f>
        <v>1809.6</v>
      </c>
      <c r="J503" s="33">
        <f>Ocupacao_Calendario!F503*D503*31</f>
        <v>2481.24</v>
      </c>
      <c r="K503" s="33">
        <f>Ocupacao_Calendario!G503*D503*30</f>
        <v>2679.6</v>
      </c>
      <c r="L503" s="33">
        <f>Ocupacao_Calendario!H503*D503*31</f>
        <v>3524.08</v>
      </c>
      <c r="M503" s="33">
        <f>Ocupacao_Calendario!I503*D503*31</f>
        <v>2517.2</v>
      </c>
      <c r="N503" s="33">
        <f>Ocupacao_Calendario!J503*D503*30</f>
        <v>3306</v>
      </c>
      <c r="O503" s="33">
        <f>Ocupacao_Calendario!K503*D503*31</f>
        <v>2876.8</v>
      </c>
      <c r="P503" s="33">
        <f>Ocupacao_Calendario!L503*D503*31</f>
        <v>2697</v>
      </c>
      <c r="Q503" s="33">
        <f>Ocupacao_Calendario!M503*D503*31</f>
        <v>3344.28</v>
      </c>
      <c r="R503" s="33">
        <f t="shared" si="2"/>
        <v>33358.12</v>
      </c>
      <c r="S503" s="33">
        <f>IFS(E503=2,vacation_home_main_costs!$M$2,E503=3,vacation_home_main_costs!$M$3,E503=4,vacation_home_main_costs!$M$4,E503=5,vacation_home_main_costs!$M$5,E503=6,vacation_home_main_costs!$M$6)</f>
        <v>40660</v>
      </c>
      <c r="T503" s="33">
        <f t="shared" si="27"/>
        <v>-7301.88</v>
      </c>
      <c r="U503" s="41" t="str">
        <f t="shared" si="4"/>
        <v>Prejuizo</v>
      </c>
    </row>
    <row r="504" ht="12.75" customHeight="1">
      <c r="A504" s="8">
        <v>8005325.0</v>
      </c>
      <c r="B504" s="30" t="s">
        <v>548</v>
      </c>
      <c r="C504" s="11">
        <v>120.0</v>
      </c>
      <c r="D504" s="11">
        <f t="shared" si="1"/>
        <v>96</v>
      </c>
      <c r="E504" s="24">
        <v>4.0</v>
      </c>
      <c r="F504" s="33">
        <f>Ocupacao_Calendario!B504*D504*31</f>
        <v>2499.84</v>
      </c>
      <c r="G504" s="33">
        <f>Ocupacao_Calendario!C504*D504*28</f>
        <v>2661.12</v>
      </c>
      <c r="H504" s="33">
        <f>Ocupacao_Calendario!D504*D504*31</f>
        <v>2351.04</v>
      </c>
      <c r="I504" s="33">
        <f>Ocupacao_Calendario!E504*D504*30</f>
        <v>2131.2</v>
      </c>
      <c r="J504" s="33">
        <f>Ocupacao_Calendario!F504*D504*31</f>
        <v>2321.28</v>
      </c>
      <c r="K504" s="33">
        <f>Ocupacao_Calendario!G504*D504*30</f>
        <v>2764.8</v>
      </c>
      <c r="L504" s="33">
        <f>Ocupacao_Calendario!H504*D504*31</f>
        <v>2351.04</v>
      </c>
      <c r="M504" s="33">
        <f>Ocupacao_Calendario!I504*D504*31</f>
        <v>2023.68</v>
      </c>
      <c r="N504" s="33">
        <f>Ocupacao_Calendario!J504*D504*30</f>
        <v>2304</v>
      </c>
      <c r="O504" s="33">
        <f>Ocupacao_Calendario!K504*D504*31</f>
        <v>2767.68</v>
      </c>
      <c r="P504" s="33">
        <f>Ocupacao_Calendario!L504*D504*31</f>
        <v>2499.84</v>
      </c>
      <c r="Q504" s="33">
        <f>Ocupacao_Calendario!M504*D504*31</f>
        <v>2976</v>
      </c>
      <c r="R504" s="33">
        <f t="shared" si="2"/>
        <v>29651.52</v>
      </c>
      <c r="S504" s="33">
        <f>IFS(E504=2,vacation_home_main_costs!$M$2,E504=3,vacation_home_main_costs!$M$3,E504=4,vacation_home_main_costs!$M$4,E504=5,vacation_home_main_costs!$M$5,E504=6,vacation_home_main_costs!$M$6)</f>
        <v>40660</v>
      </c>
      <c r="T504" s="33">
        <f t="shared" si="27"/>
        <v>-11008.48</v>
      </c>
      <c r="U504" s="41" t="str">
        <f t="shared" si="4"/>
        <v>Prejuizo</v>
      </c>
    </row>
    <row r="505" ht="12.75" customHeight="1">
      <c r="A505" s="8">
        <v>8065879.0</v>
      </c>
      <c r="B505" s="30" t="s">
        <v>549</v>
      </c>
      <c r="C505" s="11">
        <v>120.0</v>
      </c>
      <c r="D505" s="11">
        <f t="shared" si="1"/>
        <v>96</v>
      </c>
      <c r="E505" s="24">
        <v>4.0</v>
      </c>
      <c r="F505" s="33">
        <f>Ocupacao_Calendario!B505*D505*31</f>
        <v>2678.4</v>
      </c>
      <c r="G505" s="33">
        <f>Ocupacao_Calendario!C505*D505*28</f>
        <v>2661.12</v>
      </c>
      <c r="H505" s="33">
        <f>Ocupacao_Calendario!D505*D505*31</f>
        <v>1874.88</v>
      </c>
      <c r="I505" s="33">
        <f>Ocupacao_Calendario!E505*D505*30</f>
        <v>1987.2</v>
      </c>
      <c r="J505" s="33">
        <f>Ocupacao_Calendario!F505*D505*31</f>
        <v>1993.92</v>
      </c>
      <c r="K505" s="33">
        <f>Ocupacao_Calendario!G505*D505*30</f>
        <v>2304</v>
      </c>
      <c r="L505" s="33">
        <f>Ocupacao_Calendario!H505*D505*31</f>
        <v>2976</v>
      </c>
      <c r="M505" s="33">
        <f>Ocupacao_Calendario!I505*D505*31</f>
        <v>2380.8</v>
      </c>
      <c r="N505" s="33">
        <f>Ocupacao_Calendario!J505*D505*30</f>
        <v>2563.2</v>
      </c>
      <c r="O505" s="33">
        <f>Ocupacao_Calendario!K505*D505*31</f>
        <v>2767.68</v>
      </c>
      <c r="P505" s="33">
        <f>Ocupacao_Calendario!L505*D505*31</f>
        <v>2648.64</v>
      </c>
      <c r="Q505" s="33">
        <f>Ocupacao_Calendario!M505*D505*31</f>
        <v>2470.08</v>
      </c>
      <c r="R505" s="33">
        <f t="shared" si="2"/>
        <v>29305.92</v>
      </c>
      <c r="S505" s="33">
        <f>IFS(E505=2,vacation_home_main_costs!$M$2,E505=3,vacation_home_main_costs!$M$3,E505=4,vacation_home_main_costs!$M$4,E505=5,vacation_home_main_costs!$M$5,E505=6,vacation_home_main_costs!$M$6)</f>
        <v>40660</v>
      </c>
      <c r="T505" s="33">
        <f t="shared" si="27"/>
        <v>-11354.08</v>
      </c>
      <c r="U505" s="41" t="str">
        <f t="shared" si="4"/>
        <v>Prejuizo</v>
      </c>
    </row>
    <row r="506" ht="12.75" customHeight="1">
      <c r="A506" s="8">
        <v>8240267.0</v>
      </c>
      <c r="B506" s="30" t="s">
        <v>550</v>
      </c>
      <c r="C506" s="11">
        <v>78.0</v>
      </c>
      <c r="D506" s="11">
        <f t="shared" si="1"/>
        <v>62.4</v>
      </c>
      <c r="E506" s="24">
        <v>2.0</v>
      </c>
      <c r="F506" s="33">
        <f>Ocupacao_Calendario!B506*D506*31</f>
        <v>1586.208</v>
      </c>
      <c r="G506" s="33">
        <f>Ocupacao_Calendario!C506*D506*28</f>
        <v>1188.096</v>
      </c>
      <c r="H506" s="33">
        <f>Ocupacao_Calendario!D506*D506*31</f>
        <v>1296.048</v>
      </c>
      <c r="I506" s="33">
        <f>Ocupacao_Calendario!E506*D506*30</f>
        <v>973.44</v>
      </c>
      <c r="J506" s="33">
        <f>Ocupacao_Calendario!F506*D506*31</f>
        <v>831.792</v>
      </c>
      <c r="K506" s="33">
        <f>Ocupacao_Calendario!G506*D506*30</f>
        <v>1853.28</v>
      </c>
      <c r="L506" s="33">
        <f>Ocupacao_Calendario!H506*D506*31</f>
        <v>1857.024</v>
      </c>
      <c r="M506" s="33">
        <f>Ocupacao_Calendario!I506*D506*31</f>
        <v>1373.424</v>
      </c>
      <c r="N506" s="33">
        <f>Ocupacao_Calendario!J506*D506*30</f>
        <v>1535.04</v>
      </c>
      <c r="O506" s="33">
        <f>Ocupacao_Calendario!K506*D506*31</f>
        <v>1779.648</v>
      </c>
      <c r="P506" s="33">
        <f>Ocupacao_Calendario!L506*D506*31</f>
        <v>1412.112</v>
      </c>
      <c r="Q506" s="33">
        <f>Ocupacao_Calendario!M506*D506*31</f>
        <v>1624.896</v>
      </c>
      <c r="R506" s="33">
        <f t="shared" si="2"/>
        <v>17311.008</v>
      </c>
      <c r="S506" s="33">
        <f>IFS(E506=2,vacation_home_main_costs!$M$2,E506=3,vacation_home_main_costs!$M$3,E506=4,vacation_home_main_costs!$M$4,E506=5,vacation_home_main_costs!$M$5,E506=6,vacation_home_main_costs!$M$6)</f>
        <v>31100</v>
      </c>
      <c r="T506" s="33">
        <f t="shared" si="27"/>
        <v>-13788.992</v>
      </c>
      <c r="U506" s="41" t="str">
        <f t="shared" si="4"/>
        <v>Prejuizo</v>
      </c>
    </row>
    <row r="507" ht="12.75" customHeight="1">
      <c r="A507" s="8">
        <v>8407531.0</v>
      </c>
      <c r="B507" s="30" t="s">
        <v>551</v>
      </c>
      <c r="C507" s="11">
        <v>119.0</v>
      </c>
      <c r="D507" s="11">
        <f t="shared" si="1"/>
        <v>95.2</v>
      </c>
      <c r="E507" s="24">
        <v>5.0</v>
      </c>
      <c r="F507" s="33">
        <f>Ocupacao_Calendario!B507*D507*31</f>
        <v>2213.4</v>
      </c>
      <c r="G507" s="33">
        <f>Ocupacao_Calendario!C507*D507*28</f>
        <v>2585.632</v>
      </c>
      <c r="H507" s="33">
        <f>Ocupacao_Calendario!D507*D507*31</f>
        <v>1534.624</v>
      </c>
      <c r="I507" s="33">
        <f>Ocupacao_Calendario!E507*D507*30</f>
        <v>1599.36</v>
      </c>
      <c r="J507" s="33">
        <f>Ocupacao_Calendario!F507*D507*31</f>
        <v>1652.672</v>
      </c>
      <c r="K507" s="33">
        <f>Ocupacao_Calendario!G507*D507*30</f>
        <v>2199.12</v>
      </c>
      <c r="L507" s="33">
        <f>Ocupacao_Calendario!H507*D507*31</f>
        <v>2419.984</v>
      </c>
      <c r="M507" s="33">
        <f>Ocupacao_Calendario!I507*D507*31</f>
        <v>2331.448</v>
      </c>
      <c r="N507" s="33">
        <f>Ocupacao_Calendario!J507*D507*30</f>
        <v>2856</v>
      </c>
      <c r="O507" s="33">
        <f>Ocupacao_Calendario!K507*D507*31</f>
        <v>2774.128</v>
      </c>
      <c r="P507" s="33">
        <f>Ocupacao_Calendario!L507*D507*31</f>
        <v>2449.496</v>
      </c>
      <c r="Q507" s="33">
        <f>Ocupacao_Calendario!M507*D507*31</f>
        <v>2479.008</v>
      </c>
      <c r="R507" s="33">
        <f t="shared" si="2"/>
        <v>27094.872</v>
      </c>
      <c r="S507" s="33">
        <f>IFS(E507=2,vacation_home_main_costs!$M$2,E507=3,vacation_home_main_costs!$M$3,E507=4,vacation_home_main_costs!$M$4,E507=5,vacation_home_main_costs!$M$5,E507=6,vacation_home_main_costs!$M$6)</f>
        <v>45400</v>
      </c>
      <c r="T507" s="33">
        <f t="shared" si="27"/>
        <v>-18305.128</v>
      </c>
      <c r="U507" s="41" t="str">
        <f t="shared" si="4"/>
        <v>Prejuizo</v>
      </c>
    </row>
    <row r="508" ht="12.75" customHeight="1">
      <c r="A508" s="8">
        <v>8763124.0</v>
      </c>
      <c r="B508" s="30" t="s">
        <v>552</v>
      </c>
      <c r="C508" s="11">
        <v>99.0</v>
      </c>
      <c r="D508" s="11">
        <f t="shared" si="1"/>
        <v>79.2</v>
      </c>
      <c r="E508" s="24" t="s">
        <v>57</v>
      </c>
      <c r="F508" s="33">
        <f>Ocupacao_Calendario!B508*D508*31</f>
        <v>2430.648</v>
      </c>
      <c r="G508" s="33">
        <f>Ocupacao_Calendario!C508*D508*28</f>
        <v>2195.424</v>
      </c>
      <c r="H508" s="33">
        <f>Ocupacao_Calendario!D508*D508*31</f>
        <v>2086.92</v>
      </c>
      <c r="I508" s="33">
        <f>Ocupacao_Calendario!E508*D508*30</f>
        <v>1496.88</v>
      </c>
      <c r="J508" s="33">
        <f>Ocupacao_Calendario!F508*D508*31</f>
        <v>1473.12</v>
      </c>
      <c r="K508" s="33">
        <f>Ocupacao_Calendario!G508*D508*30</f>
        <v>1734.48</v>
      </c>
      <c r="L508" s="33">
        <f>Ocupacao_Calendario!H508*D508*31</f>
        <v>1718.64</v>
      </c>
      <c r="M508" s="33">
        <f>Ocupacao_Calendario!I508*D508*31</f>
        <v>2307.888</v>
      </c>
      <c r="N508" s="33">
        <f>Ocupacao_Calendario!J508*D508*30</f>
        <v>1853.28</v>
      </c>
      <c r="O508" s="33">
        <f>Ocupacao_Calendario!K508*D508*31</f>
        <v>2381.544</v>
      </c>
      <c r="P508" s="33">
        <f>Ocupacao_Calendario!L508*D508*31</f>
        <v>2283.336</v>
      </c>
      <c r="Q508" s="33">
        <f>Ocupacao_Calendario!M508*D508*31</f>
        <v>1939.608</v>
      </c>
      <c r="R508" s="33">
        <f t="shared" si="2"/>
        <v>23901.768</v>
      </c>
      <c r="S508" s="37" t="str">
        <f>IFS(E508=2,vacation_home_main_costs!$M$2,E508=3,vacation_home_main_costs!$M$3,E508=4,vacation_home_main_costs!$M$4,E508=5,vacation_home_main_costs!$M$5,E508=6,vacation_home_main_costs!$M$6)</f>
        <v>#N/A</v>
      </c>
      <c r="T508" s="38" t="s">
        <v>55</v>
      </c>
      <c r="U508" s="41" t="str">
        <f t="shared" si="4"/>
        <v>Lucro</v>
      </c>
    </row>
    <row r="509" ht="12.75" customHeight="1">
      <c r="A509" s="8">
        <v>8799049.0</v>
      </c>
      <c r="B509" s="30" t="s">
        <v>553</v>
      </c>
      <c r="C509" s="11">
        <v>60.0</v>
      </c>
      <c r="D509" s="11">
        <f t="shared" si="1"/>
        <v>48</v>
      </c>
      <c r="E509" s="24">
        <v>1.0</v>
      </c>
      <c r="F509" s="33">
        <f>Ocupacao_Calendario!B509*D509*31</f>
        <v>1339.2</v>
      </c>
      <c r="G509" s="33">
        <f>Ocupacao_Calendario!C509*D509*28</f>
        <v>913.92</v>
      </c>
      <c r="H509" s="33">
        <f>Ocupacao_Calendario!D509*D509*31</f>
        <v>624.96</v>
      </c>
      <c r="I509" s="33">
        <f>Ocupacao_Calendario!E509*D509*30</f>
        <v>1252.8</v>
      </c>
      <c r="J509" s="33">
        <f>Ocupacao_Calendario!F509*D509*31</f>
        <v>654.72</v>
      </c>
      <c r="K509" s="33">
        <f>Ocupacao_Calendario!G509*D509*30</f>
        <v>979.2</v>
      </c>
      <c r="L509" s="33">
        <f>Ocupacao_Calendario!H509*D509*31</f>
        <v>1443.36</v>
      </c>
      <c r="M509" s="33">
        <f>Ocupacao_Calendario!I509*D509*31</f>
        <v>1398.72</v>
      </c>
      <c r="N509" s="33">
        <f>Ocupacao_Calendario!J509*D509*30</f>
        <v>1180.8</v>
      </c>
      <c r="O509" s="33">
        <f>Ocupacao_Calendario!K509*D509*31</f>
        <v>1220.16</v>
      </c>
      <c r="P509" s="33">
        <f>Ocupacao_Calendario!L509*D509*31</f>
        <v>1205.28</v>
      </c>
      <c r="Q509" s="33">
        <f>Ocupacao_Calendario!M509*D509*31</f>
        <v>1354.08</v>
      </c>
      <c r="R509" s="33">
        <f t="shared" si="2"/>
        <v>13567.2</v>
      </c>
      <c r="S509" s="37" t="str">
        <f>IFS(E509=2,vacation_home_main_costs!$M$2,E509=3,vacation_home_main_costs!$M$3,E509=4,vacation_home_main_costs!$M$4,E509=5,vacation_home_main_costs!$M$5,E509=6,vacation_home_main_costs!$M$6)</f>
        <v>#N/A</v>
      </c>
      <c r="T509" s="38" t="s">
        <v>55</v>
      </c>
      <c r="U509" s="41" t="str">
        <f t="shared" si="4"/>
        <v>Lucro</v>
      </c>
    </row>
    <row r="510" ht="12.75" customHeight="1">
      <c r="A510" s="8">
        <v>9044487.0</v>
      </c>
      <c r="B510" s="30" t="s">
        <v>554</v>
      </c>
      <c r="C510" s="11">
        <v>79.0</v>
      </c>
      <c r="D510" s="11">
        <f t="shared" si="1"/>
        <v>63.2</v>
      </c>
      <c r="E510" s="24">
        <v>2.0</v>
      </c>
      <c r="F510" s="33">
        <f>Ocupacao_Calendario!B510*D510*31</f>
        <v>1626.136</v>
      </c>
      <c r="G510" s="33">
        <f>Ocupacao_Calendario!C510*D510*28</f>
        <v>1221.024</v>
      </c>
      <c r="H510" s="33">
        <f>Ocupacao_Calendario!D510*D510*31</f>
        <v>960.008</v>
      </c>
      <c r="I510" s="33">
        <f>Ocupacao_Calendario!E510*D510*30</f>
        <v>948</v>
      </c>
      <c r="J510" s="33">
        <f>Ocupacao_Calendario!F510*D510*31</f>
        <v>1469.4</v>
      </c>
      <c r="K510" s="33">
        <f>Ocupacao_Calendario!G510*D510*30</f>
        <v>1687.44</v>
      </c>
      <c r="L510" s="33">
        <f>Ocupacao_Calendario!H510*D510*31</f>
        <v>1920.016</v>
      </c>
      <c r="M510" s="33">
        <f>Ocupacao_Calendario!I510*D510*31</f>
        <v>1861.24</v>
      </c>
      <c r="N510" s="33">
        <f>Ocupacao_Calendario!J510*D510*30</f>
        <v>1687.44</v>
      </c>
      <c r="O510" s="33">
        <f>Ocupacao_Calendario!K510*D510*31</f>
        <v>1880.832</v>
      </c>
      <c r="P510" s="33">
        <f>Ocupacao_Calendario!L510*D510*31</f>
        <v>1410.624</v>
      </c>
      <c r="Q510" s="33">
        <f>Ocupacao_Calendario!M510*D510*31</f>
        <v>1606.544</v>
      </c>
      <c r="R510" s="33">
        <f t="shared" si="2"/>
        <v>18278.704</v>
      </c>
      <c r="S510" s="33">
        <f>IFS(E510=2,vacation_home_main_costs!$M$2,E510=3,vacation_home_main_costs!$M$3,E510=4,vacation_home_main_costs!$M$4,E510=5,vacation_home_main_costs!$M$5,E510=6,vacation_home_main_costs!$M$6)</f>
        <v>31100</v>
      </c>
      <c r="T510" s="33">
        <f t="shared" ref="T510:T517" si="28">R510-S510</f>
        <v>-12821.296</v>
      </c>
      <c r="U510" s="41" t="str">
        <f t="shared" si="4"/>
        <v>Prejuizo</v>
      </c>
    </row>
    <row r="511" ht="12.75" customHeight="1">
      <c r="A511" s="8">
        <v>9215121.0</v>
      </c>
      <c r="B511" s="30" t="s">
        <v>555</v>
      </c>
      <c r="C511" s="11">
        <v>78.0</v>
      </c>
      <c r="D511" s="11">
        <f t="shared" si="1"/>
        <v>62.4</v>
      </c>
      <c r="E511" s="24">
        <v>2.0</v>
      </c>
      <c r="F511" s="33">
        <f>Ocupacao_Calendario!B511*D511*31</f>
        <v>1508.832</v>
      </c>
      <c r="G511" s="33">
        <f>Ocupacao_Calendario!C511*D511*28</f>
        <v>1659.84</v>
      </c>
      <c r="H511" s="33">
        <f>Ocupacao_Calendario!D511*D511*31</f>
        <v>1063.92</v>
      </c>
      <c r="I511" s="33">
        <f>Ocupacao_Calendario!E511*D511*30</f>
        <v>1666.08</v>
      </c>
      <c r="J511" s="33">
        <f>Ocupacao_Calendario!F511*D511*31</f>
        <v>1044.576</v>
      </c>
      <c r="K511" s="33">
        <f>Ocupacao_Calendario!G511*D511*30</f>
        <v>1797.12</v>
      </c>
      <c r="L511" s="33">
        <f>Ocupacao_Calendario!H511*D511*31</f>
        <v>1837.68</v>
      </c>
      <c r="M511" s="33">
        <f>Ocupacao_Calendario!I511*D511*31</f>
        <v>1547.52</v>
      </c>
      <c r="N511" s="33">
        <f>Ocupacao_Calendario!J511*D511*30</f>
        <v>1872</v>
      </c>
      <c r="O511" s="33">
        <f>Ocupacao_Calendario!K511*D511*31</f>
        <v>1740.96</v>
      </c>
      <c r="P511" s="33">
        <f>Ocupacao_Calendario!L511*D511*31</f>
        <v>1547.52</v>
      </c>
      <c r="Q511" s="33">
        <f>Ocupacao_Calendario!M511*D511*31</f>
        <v>1721.616</v>
      </c>
      <c r="R511" s="33">
        <f t="shared" si="2"/>
        <v>19007.664</v>
      </c>
      <c r="S511" s="33">
        <f>IFS(E511=2,vacation_home_main_costs!$M$2,E511=3,vacation_home_main_costs!$M$3,E511=4,vacation_home_main_costs!$M$4,E511=5,vacation_home_main_costs!$M$5,E511=6,vacation_home_main_costs!$M$6)</f>
        <v>31100</v>
      </c>
      <c r="T511" s="33">
        <f t="shared" si="28"/>
        <v>-12092.336</v>
      </c>
      <c r="U511" s="41" t="str">
        <f t="shared" si="4"/>
        <v>Prejuizo</v>
      </c>
    </row>
    <row r="512" ht="12.75" customHeight="1">
      <c r="A512" s="8">
        <v>9334210.0</v>
      </c>
      <c r="B512" s="30" t="s">
        <v>556</v>
      </c>
      <c r="C512" s="11">
        <v>111.0</v>
      </c>
      <c r="D512" s="11">
        <f t="shared" si="1"/>
        <v>88.8</v>
      </c>
      <c r="E512" s="24">
        <v>3.0</v>
      </c>
      <c r="F512" s="33">
        <f>Ocupacao_Calendario!B512*D512*31</f>
        <v>1761.792</v>
      </c>
      <c r="G512" s="33">
        <f>Ocupacao_Calendario!C512*D512*28</f>
        <v>2337.216</v>
      </c>
      <c r="H512" s="33">
        <f>Ocupacao_Calendario!D512*D512*31</f>
        <v>1789.32</v>
      </c>
      <c r="I512" s="33">
        <f>Ocupacao_Calendario!E512*D512*30</f>
        <v>1198.8</v>
      </c>
      <c r="J512" s="33">
        <f>Ocupacao_Calendario!F512*D512*31</f>
        <v>2092.128</v>
      </c>
      <c r="K512" s="33">
        <f>Ocupacao_Calendario!G512*D512*30</f>
        <v>2184.48</v>
      </c>
      <c r="L512" s="33">
        <f>Ocupacao_Calendario!H512*D512*31</f>
        <v>2560.104</v>
      </c>
      <c r="M512" s="33">
        <f>Ocupacao_Calendario!I512*D512*31</f>
        <v>2642.688</v>
      </c>
      <c r="N512" s="33">
        <f>Ocupacao_Calendario!J512*D512*30</f>
        <v>1998</v>
      </c>
      <c r="O512" s="33">
        <f>Ocupacao_Calendario!K512*D512*31</f>
        <v>2642.688</v>
      </c>
      <c r="P512" s="33">
        <f>Ocupacao_Calendario!L512*D512*31</f>
        <v>2670.216</v>
      </c>
      <c r="Q512" s="33">
        <f>Ocupacao_Calendario!M512*D512*31</f>
        <v>2147.184</v>
      </c>
      <c r="R512" s="33">
        <f t="shared" si="2"/>
        <v>26024.616</v>
      </c>
      <c r="S512" s="33">
        <f>IFS(E512=2,vacation_home_main_costs!$M$2,E512=3,vacation_home_main_costs!$M$3,E512=4,vacation_home_main_costs!$M$4,E512=5,vacation_home_main_costs!$M$5,E512=6,vacation_home_main_costs!$M$6)</f>
        <v>34800</v>
      </c>
      <c r="T512" s="33">
        <f t="shared" si="28"/>
        <v>-8775.384</v>
      </c>
      <c r="U512" s="41" t="str">
        <f t="shared" si="4"/>
        <v>Prejuizo</v>
      </c>
    </row>
    <row r="513" ht="12.75" customHeight="1">
      <c r="A513" s="8">
        <v>9489402.0</v>
      </c>
      <c r="B513" s="30" t="s">
        <v>557</v>
      </c>
      <c r="C513" s="11">
        <v>199.0</v>
      </c>
      <c r="D513" s="11">
        <f t="shared" si="1"/>
        <v>159.2</v>
      </c>
      <c r="E513" s="24">
        <v>5.0</v>
      </c>
      <c r="F513" s="33">
        <f>Ocupacao_Calendario!B513*D513*31</f>
        <v>4589.736</v>
      </c>
      <c r="G513" s="33">
        <f>Ocupacao_Calendario!C513*D513*28</f>
        <v>3298.624</v>
      </c>
      <c r="H513" s="33">
        <f>Ocupacao_Calendario!D513*D513*31</f>
        <v>4194.92</v>
      </c>
      <c r="I513" s="33">
        <f>Ocupacao_Calendario!E513*D513*30</f>
        <v>3199.92</v>
      </c>
      <c r="J513" s="33">
        <f>Ocupacao_Calendario!F513*D513*31</f>
        <v>2171.488</v>
      </c>
      <c r="K513" s="33">
        <f>Ocupacao_Calendario!G513*D513*30</f>
        <v>4632.72</v>
      </c>
      <c r="L513" s="33">
        <f>Ocupacao_Calendario!H513*D513*31</f>
        <v>4836.496</v>
      </c>
      <c r="M513" s="33">
        <f>Ocupacao_Calendario!I513*D513*31</f>
        <v>4836.496</v>
      </c>
      <c r="N513" s="33">
        <f>Ocupacao_Calendario!J513*D513*30</f>
        <v>4632.72</v>
      </c>
      <c r="O513" s="33">
        <f>Ocupacao_Calendario!K513*D513*31</f>
        <v>4441.68</v>
      </c>
      <c r="P513" s="33">
        <f>Ocupacao_Calendario!L513*D513*31</f>
        <v>4145.568</v>
      </c>
      <c r="Q513" s="33">
        <f>Ocupacao_Calendario!M513*D513*31</f>
        <v>4639.088</v>
      </c>
      <c r="R513" s="33">
        <f t="shared" si="2"/>
        <v>49619.456</v>
      </c>
      <c r="S513" s="33">
        <f>IFS(E513=2,vacation_home_main_costs!$M$2,E513=3,vacation_home_main_costs!$M$3,E513=4,vacation_home_main_costs!$M$4,E513=5,vacation_home_main_costs!$M$5,E513=6,vacation_home_main_costs!$M$6)</f>
        <v>45400</v>
      </c>
      <c r="T513" s="33">
        <f t="shared" si="28"/>
        <v>4219.456</v>
      </c>
      <c r="U513" s="41" t="str">
        <f t="shared" si="4"/>
        <v>Lucro</v>
      </c>
    </row>
    <row r="514" ht="12.75" customHeight="1">
      <c r="A514" s="8">
        <v>9514338.0</v>
      </c>
      <c r="B514" s="30" t="s">
        <v>558</v>
      </c>
      <c r="C514" s="11">
        <v>210.0</v>
      </c>
      <c r="D514" s="11">
        <f t="shared" si="1"/>
        <v>168</v>
      </c>
      <c r="E514" s="24">
        <v>5.0</v>
      </c>
      <c r="F514" s="33">
        <f>Ocupacao_Calendario!B514*D514*31</f>
        <v>3749.76</v>
      </c>
      <c r="G514" s="33">
        <f>Ocupacao_Calendario!C514*D514*28</f>
        <v>3763.2</v>
      </c>
      <c r="H514" s="33">
        <f>Ocupacao_Calendario!D514*D514*31</f>
        <v>4010.16</v>
      </c>
      <c r="I514" s="33">
        <f>Ocupacao_Calendario!E514*D514*30</f>
        <v>2268</v>
      </c>
      <c r="J514" s="33">
        <f>Ocupacao_Calendario!F514*D514*31</f>
        <v>3906</v>
      </c>
      <c r="K514" s="33">
        <f>Ocupacao_Calendario!G514*D514*30</f>
        <v>4284</v>
      </c>
      <c r="L514" s="33">
        <f>Ocupacao_Calendario!H514*D514*31</f>
        <v>4687.2</v>
      </c>
      <c r="M514" s="33">
        <f>Ocupacao_Calendario!I514*D514*31</f>
        <v>5051.76</v>
      </c>
      <c r="N514" s="33">
        <f>Ocupacao_Calendario!J514*D514*30</f>
        <v>3729.6</v>
      </c>
      <c r="O514" s="33">
        <f>Ocupacao_Calendario!K514*D514*31</f>
        <v>4322.64</v>
      </c>
      <c r="P514" s="33">
        <f>Ocupacao_Calendario!L514*D514*31</f>
        <v>4374.72</v>
      </c>
      <c r="Q514" s="33">
        <f>Ocupacao_Calendario!M514*D514*31</f>
        <v>4270.56</v>
      </c>
      <c r="R514" s="33">
        <f t="shared" si="2"/>
        <v>48417.6</v>
      </c>
      <c r="S514" s="33">
        <f>IFS(E514=2,vacation_home_main_costs!$M$2,E514=3,vacation_home_main_costs!$M$3,E514=4,vacation_home_main_costs!$M$4,E514=5,vacation_home_main_costs!$M$5,E514=6,vacation_home_main_costs!$M$6)</f>
        <v>45400</v>
      </c>
      <c r="T514" s="33">
        <f t="shared" si="28"/>
        <v>3017.6</v>
      </c>
      <c r="U514" s="41" t="str">
        <f t="shared" si="4"/>
        <v>Lucro</v>
      </c>
    </row>
    <row r="515" ht="12.75" customHeight="1">
      <c r="A515" s="8">
        <v>9522910.0</v>
      </c>
      <c r="B515" s="30" t="s">
        <v>559</v>
      </c>
      <c r="C515" s="11">
        <v>179.0</v>
      </c>
      <c r="D515" s="11">
        <f t="shared" si="1"/>
        <v>143.2</v>
      </c>
      <c r="E515" s="24">
        <v>6.0</v>
      </c>
      <c r="F515" s="33">
        <f>Ocupacao_Calendario!B515*D515*31</f>
        <v>2841.088</v>
      </c>
      <c r="G515" s="33">
        <f>Ocupacao_Calendario!C515*D515*28</f>
        <v>3769.024</v>
      </c>
      <c r="H515" s="33">
        <f>Ocupacao_Calendario!D515*D515*31</f>
        <v>3063.048</v>
      </c>
      <c r="I515" s="33">
        <f>Ocupacao_Calendario!E515*D515*30</f>
        <v>2190.96</v>
      </c>
      <c r="J515" s="33">
        <f>Ocupacao_Calendario!F515*D515*31</f>
        <v>3373.792</v>
      </c>
      <c r="K515" s="33">
        <f>Ocupacao_Calendario!G515*D515*30</f>
        <v>3479.76</v>
      </c>
      <c r="L515" s="33">
        <f>Ocupacao_Calendario!H515*D515*31</f>
        <v>3728.928</v>
      </c>
      <c r="M515" s="33">
        <f>Ocupacao_Calendario!I515*D515*31</f>
        <v>3817.712</v>
      </c>
      <c r="N515" s="33">
        <f>Ocupacao_Calendario!J515*D515*30</f>
        <v>3565.68</v>
      </c>
      <c r="O515" s="33">
        <f>Ocupacao_Calendario!K515*D515*31</f>
        <v>3196.224</v>
      </c>
      <c r="P515" s="33">
        <f>Ocupacao_Calendario!L515*D515*31</f>
        <v>3329.4</v>
      </c>
      <c r="Q515" s="33">
        <f>Ocupacao_Calendario!M515*D515*31</f>
        <v>4439.2</v>
      </c>
      <c r="R515" s="33">
        <f t="shared" si="2"/>
        <v>40794.816</v>
      </c>
      <c r="S515" s="33">
        <f>IFS(E515=2,vacation_home_main_costs!$M$2,E515=3,vacation_home_main_costs!$M$3,E515=4,vacation_home_main_costs!$M$4,E515=5,vacation_home_main_costs!$M$5,E515=6,vacation_home_main_costs!$M$6)</f>
        <v>51900</v>
      </c>
      <c r="T515" s="33">
        <f t="shared" si="28"/>
        <v>-11105.184</v>
      </c>
      <c r="U515" s="41" t="str">
        <f t="shared" si="4"/>
        <v>Prejuizo</v>
      </c>
    </row>
    <row r="516" ht="12.75" customHeight="1">
      <c r="A516" s="8">
        <v>9985269.0</v>
      </c>
      <c r="B516" s="30" t="s">
        <v>560</v>
      </c>
      <c r="C516" s="11">
        <v>50.0</v>
      </c>
      <c r="D516" s="11">
        <f t="shared" si="1"/>
        <v>40</v>
      </c>
      <c r="E516" s="24">
        <v>2.0</v>
      </c>
      <c r="F516" s="33">
        <f>Ocupacao_Calendario!B516*D516*31</f>
        <v>1054</v>
      </c>
      <c r="G516" s="33">
        <f>Ocupacao_Calendario!C516*D516*28</f>
        <v>918.4</v>
      </c>
      <c r="H516" s="33">
        <f>Ocupacao_Calendario!D516*D516*31</f>
        <v>1029.2</v>
      </c>
      <c r="I516" s="33">
        <f>Ocupacao_Calendario!E516*D516*30</f>
        <v>1080</v>
      </c>
      <c r="J516" s="33">
        <f>Ocupacao_Calendario!F516*D516*31</f>
        <v>632.4</v>
      </c>
      <c r="K516" s="33">
        <f>Ocupacao_Calendario!G516*D516*30</f>
        <v>972</v>
      </c>
      <c r="L516" s="33">
        <f>Ocupacao_Calendario!H516*D516*31</f>
        <v>979.6</v>
      </c>
      <c r="M516" s="33">
        <f>Ocupacao_Calendario!I516*D516*31</f>
        <v>1178</v>
      </c>
      <c r="N516" s="33">
        <f>Ocupacao_Calendario!J516*D516*30</f>
        <v>1200</v>
      </c>
      <c r="O516" s="33">
        <f>Ocupacao_Calendario!K516*D516*31</f>
        <v>979.6</v>
      </c>
      <c r="P516" s="33">
        <f>Ocupacao_Calendario!L516*D516*31</f>
        <v>1178</v>
      </c>
      <c r="Q516" s="33">
        <f>Ocupacao_Calendario!M516*D516*31</f>
        <v>992</v>
      </c>
      <c r="R516" s="33">
        <f t="shared" si="2"/>
        <v>12193.2</v>
      </c>
      <c r="S516" s="33">
        <f>IFS(E516=2,vacation_home_main_costs!$M$2,E516=3,vacation_home_main_costs!$M$3,E516=4,vacation_home_main_costs!$M$4,E516=5,vacation_home_main_costs!$M$5,E516=6,vacation_home_main_costs!$M$6)</f>
        <v>31100</v>
      </c>
      <c r="T516" s="33">
        <f t="shared" si="28"/>
        <v>-18906.8</v>
      </c>
      <c r="U516" s="41" t="str">
        <f t="shared" si="4"/>
        <v>Prejuizo</v>
      </c>
    </row>
    <row r="517" ht="12.75" customHeight="1">
      <c r="A517" s="8">
        <v>1.0549074E7</v>
      </c>
      <c r="B517" s="30" t="s">
        <v>561</v>
      </c>
      <c r="C517" s="11">
        <v>49.0</v>
      </c>
      <c r="D517" s="11">
        <f t="shared" si="1"/>
        <v>39.2</v>
      </c>
      <c r="E517" s="24">
        <v>2.0</v>
      </c>
      <c r="F517" s="33">
        <f>Ocupacao_Calendario!B517*D517*31</f>
        <v>935.704</v>
      </c>
      <c r="G517" s="33">
        <f>Ocupacao_Calendario!C517*D517*28</f>
        <v>834.176</v>
      </c>
      <c r="H517" s="33">
        <f>Ocupacao_Calendario!D517*D517*31</f>
        <v>753.424</v>
      </c>
      <c r="I517" s="33">
        <f>Ocupacao_Calendario!E517*D517*30</f>
        <v>635.04</v>
      </c>
      <c r="J517" s="33">
        <f>Ocupacao_Calendario!F517*D517*31</f>
        <v>984.312</v>
      </c>
      <c r="K517" s="33">
        <f>Ocupacao_Calendario!G517*D517*30</f>
        <v>1034.88</v>
      </c>
      <c r="L517" s="33">
        <f>Ocupacao_Calendario!H517*D517*31</f>
        <v>935.704</v>
      </c>
      <c r="M517" s="33">
        <f>Ocupacao_Calendario!I517*D517*31</f>
        <v>1178.744</v>
      </c>
      <c r="N517" s="33">
        <f>Ocupacao_Calendario!J517*D517*30</f>
        <v>1081.92</v>
      </c>
      <c r="O517" s="33">
        <f>Ocupacao_Calendario!K517*D517*31</f>
        <v>1105.832</v>
      </c>
      <c r="P517" s="33">
        <f>Ocupacao_Calendario!L517*D517*31</f>
        <v>1032.92</v>
      </c>
      <c r="Q517" s="33">
        <f>Ocupacao_Calendario!M517*D517*31</f>
        <v>838.488</v>
      </c>
      <c r="R517" s="33">
        <f t="shared" si="2"/>
        <v>11351.144</v>
      </c>
      <c r="S517" s="33">
        <f>IFS(E517=2,vacation_home_main_costs!$M$2,E517=3,vacation_home_main_costs!$M$3,E517=4,vacation_home_main_costs!$M$4,E517=5,vacation_home_main_costs!$M$5,E517=6,vacation_home_main_costs!$M$6)</f>
        <v>31100</v>
      </c>
      <c r="T517" s="33">
        <f t="shared" si="28"/>
        <v>-19748.856</v>
      </c>
      <c r="U517" s="41" t="str">
        <f t="shared" si="4"/>
        <v>Prejuizo</v>
      </c>
    </row>
    <row r="518" ht="12.75" customHeight="1">
      <c r="A518" s="8">
        <v>1.1142694E7</v>
      </c>
      <c r="B518" s="30" t="s">
        <v>562</v>
      </c>
      <c r="C518" s="11">
        <v>58.0</v>
      </c>
      <c r="D518" s="11">
        <f t="shared" si="1"/>
        <v>46.4</v>
      </c>
      <c r="E518" s="24">
        <v>1.0</v>
      </c>
      <c r="F518" s="33">
        <f>Ocupacao_Calendario!B518*D518*31</f>
        <v>992.496</v>
      </c>
      <c r="G518" s="33">
        <f>Ocupacao_Calendario!C518*D518*28</f>
        <v>1286.208</v>
      </c>
      <c r="H518" s="33">
        <f>Ocupacao_Calendario!D518*D518*31</f>
        <v>963.728</v>
      </c>
      <c r="I518" s="33">
        <f>Ocupacao_Calendario!E518*D518*30</f>
        <v>849.12</v>
      </c>
      <c r="J518" s="33">
        <f>Ocupacao_Calendario!F518*D518*31</f>
        <v>1193.872</v>
      </c>
      <c r="K518" s="33">
        <f>Ocupacao_Calendario!G518*D518*30</f>
        <v>974.4</v>
      </c>
      <c r="L518" s="33">
        <f>Ocupacao_Calendario!H518*D518*31</f>
        <v>1208.256</v>
      </c>
      <c r="M518" s="33">
        <f>Ocupacao_Calendario!I518*D518*31</f>
        <v>1395.248</v>
      </c>
      <c r="N518" s="33">
        <f>Ocupacao_Calendario!J518*D518*30</f>
        <v>1183.2</v>
      </c>
      <c r="O518" s="33">
        <f>Ocupacao_Calendario!K518*D518*31</f>
        <v>1308.944</v>
      </c>
      <c r="P518" s="33">
        <f>Ocupacao_Calendario!L518*D518*31</f>
        <v>1265.792</v>
      </c>
      <c r="Q518" s="33">
        <f>Ocupacao_Calendario!M518*D518*31</f>
        <v>1265.792</v>
      </c>
      <c r="R518" s="33">
        <f t="shared" si="2"/>
        <v>13887.056</v>
      </c>
      <c r="S518" s="37" t="str">
        <f>IFS(E518=2,vacation_home_main_costs!$M$2,E518=3,vacation_home_main_costs!$M$3,E518=4,vacation_home_main_costs!$M$4,E518=5,vacation_home_main_costs!$M$5,E518=6,vacation_home_main_costs!$M$6)</f>
        <v>#N/A</v>
      </c>
      <c r="T518" s="38" t="s">
        <v>55</v>
      </c>
      <c r="U518" s="41" t="str">
        <f t="shared" si="4"/>
        <v>Lucro</v>
      </c>
    </row>
    <row r="519" ht="12.75" customHeight="1">
      <c r="A519" s="8">
        <v>1.2289071E7</v>
      </c>
      <c r="B519" s="30" t="s">
        <v>563</v>
      </c>
      <c r="C519" s="11">
        <v>155.0</v>
      </c>
      <c r="D519" s="11">
        <f t="shared" si="1"/>
        <v>124</v>
      </c>
      <c r="E519" s="24">
        <v>4.0</v>
      </c>
      <c r="F519" s="33">
        <f>Ocupacao_Calendario!B519*D519*31</f>
        <v>2460.16</v>
      </c>
      <c r="G519" s="33">
        <f>Ocupacao_Calendario!C519*D519*28</f>
        <v>2777.6</v>
      </c>
      <c r="H519" s="33">
        <f>Ocupacao_Calendario!D519*D519*31</f>
        <v>2690.8</v>
      </c>
      <c r="I519" s="33">
        <f>Ocupacao_Calendario!E519*D519*30</f>
        <v>3087.6</v>
      </c>
      <c r="J519" s="33">
        <f>Ocupacao_Calendario!F519*D519*31</f>
        <v>2229.52</v>
      </c>
      <c r="K519" s="33">
        <f>Ocupacao_Calendario!G519*D519*30</f>
        <v>3422.4</v>
      </c>
      <c r="L519" s="33">
        <f>Ocupacao_Calendario!H519*D519*31</f>
        <v>2806.12</v>
      </c>
      <c r="M519" s="33">
        <f>Ocupacao_Calendario!I519*D519*31</f>
        <v>2998.32</v>
      </c>
      <c r="N519" s="33">
        <f>Ocupacao_Calendario!J519*D519*30</f>
        <v>3124.8</v>
      </c>
      <c r="O519" s="33">
        <f>Ocupacao_Calendario!K519*D519*31</f>
        <v>3459.6</v>
      </c>
      <c r="P519" s="33">
        <f>Ocupacao_Calendario!L519*D519*31</f>
        <v>3536.48</v>
      </c>
      <c r="Q519" s="33">
        <f>Ocupacao_Calendario!M519*D519*31</f>
        <v>3113.64</v>
      </c>
      <c r="R519" s="33">
        <f t="shared" si="2"/>
        <v>35707.04</v>
      </c>
      <c r="S519" s="33">
        <f>IFS(E519=2,vacation_home_main_costs!$M$2,E519=3,vacation_home_main_costs!$M$3,E519=4,vacation_home_main_costs!$M$4,E519=5,vacation_home_main_costs!$M$5,E519=6,vacation_home_main_costs!$M$6)</f>
        <v>40660</v>
      </c>
      <c r="T519" s="33">
        <f t="shared" ref="T519:T520" si="29">R519-S519</f>
        <v>-4952.96</v>
      </c>
      <c r="U519" s="41" t="str">
        <f t="shared" si="4"/>
        <v>Prejuizo</v>
      </c>
    </row>
    <row r="520" ht="12.75" customHeight="1">
      <c r="A520" s="8">
        <v>1.2431348E7</v>
      </c>
      <c r="B520" s="30" t="s">
        <v>564</v>
      </c>
      <c r="C520" s="11">
        <v>100.0</v>
      </c>
      <c r="D520" s="11">
        <f t="shared" si="1"/>
        <v>80</v>
      </c>
      <c r="E520" s="24">
        <v>3.0</v>
      </c>
      <c r="F520" s="33">
        <f>Ocupacao_Calendario!B520*D520*31</f>
        <v>1810.4</v>
      </c>
      <c r="G520" s="33">
        <f>Ocupacao_Calendario!C520*D520*28</f>
        <v>1702.4</v>
      </c>
      <c r="H520" s="33">
        <f>Ocupacao_Calendario!D520*D520*31</f>
        <v>1339.2</v>
      </c>
      <c r="I520" s="33">
        <f>Ocupacao_Calendario!E520*D520*30</f>
        <v>2112</v>
      </c>
      <c r="J520" s="33">
        <f>Ocupacao_Calendario!F520*D520*31</f>
        <v>1264.8</v>
      </c>
      <c r="K520" s="33">
        <f>Ocupacao_Calendario!G520*D520*30</f>
        <v>2064</v>
      </c>
      <c r="L520" s="33">
        <f>Ocupacao_Calendario!H520*D520*31</f>
        <v>2480</v>
      </c>
      <c r="M520" s="33">
        <f>Ocupacao_Calendario!I520*D520*31</f>
        <v>2306.4</v>
      </c>
      <c r="N520" s="33">
        <f>Ocupacao_Calendario!J520*D520*30</f>
        <v>1992</v>
      </c>
      <c r="O520" s="33">
        <f>Ocupacao_Calendario!K520*D520*31</f>
        <v>1835.2</v>
      </c>
      <c r="P520" s="33">
        <f>Ocupacao_Calendario!L520*D520*31</f>
        <v>1860</v>
      </c>
      <c r="Q520" s="33">
        <f>Ocupacao_Calendario!M520*D520*31</f>
        <v>2430.4</v>
      </c>
      <c r="R520" s="33">
        <f t="shared" si="2"/>
        <v>23196.8</v>
      </c>
      <c r="S520" s="33">
        <f>IFS(E520=2,vacation_home_main_costs!$M$2,E520=3,vacation_home_main_costs!$M$3,E520=4,vacation_home_main_costs!$M$4,E520=5,vacation_home_main_costs!$M$5,E520=6,vacation_home_main_costs!$M$6)</f>
        <v>34800</v>
      </c>
      <c r="T520" s="33">
        <f t="shared" si="29"/>
        <v>-11603.2</v>
      </c>
      <c r="U520" s="41" t="str">
        <f t="shared" si="4"/>
        <v>Prejuizo</v>
      </c>
    </row>
    <row r="521" ht="12.75" customHeight="1">
      <c r="A521" s="8">
        <v>1.3017929E7</v>
      </c>
      <c r="B521" s="30" t="s">
        <v>565</v>
      </c>
      <c r="C521" s="11">
        <v>81.0</v>
      </c>
      <c r="D521" s="11">
        <f t="shared" si="1"/>
        <v>64.8</v>
      </c>
      <c r="E521" s="24">
        <v>1.0</v>
      </c>
      <c r="F521" s="33">
        <f>Ocupacao_Calendario!B521*D521*31</f>
        <v>1305.72</v>
      </c>
      <c r="G521" s="33">
        <f>Ocupacao_Calendario!C521*D521*28</f>
        <v>1578.528</v>
      </c>
      <c r="H521" s="33">
        <f>Ocupacao_Calendario!D521*D521*31</f>
        <v>1104.84</v>
      </c>
      <c r="I521" s="33">
        <f>Ocupacao_Calendario!E521*D521*30</f>
        <v>1224.72</v>
      </c>
      <c r="J521" s="33">
        <f>Ocupacao_Calendario!F521*D521*31</f>
        <v>1185.192</v>
      </c>
      <c r="K521" s="33">
        <f>Ocupacao_Calendario!G521*D521*30</f>
        <v>1671.84</v>
      </c>
      <c r="L521" s="33">
        <f>Ocupacao_Calendario!H521*D521*31</f>
        <v>1707.48</v>
      </c>
      <c r="M521" s="33">
        <f>Ocupacao_Calendario!I521*D521*31</f>
        <v>1747.656</v>
      </c>
      <c r="N521" s="33">
        <f>Ocupacao_Calendario!J521*D521*30</f>
        <v>1516.32</v>
      </c>
      <c r="O521" s="33">
        <f>Ocupacao_Calendario!K521*D521*31</f>
        <v>1807.92</v>
      </c>
      <c r="P521" s="33">
        <f>Ocupacao_Calendario!L521*D521*31</f>
        <v>1928.448</v>
      </c>
      <c r="Q521" s="33">
        <f>Ocupacao_Calendario!M521*D521*31</f>
        <v>1707.48</v>
      </c>
      <c r="R521" s="33">
        <f t="shared" si="2"/>
        <v>18486.144</v>
      </c>
      <c r="S521" s="37" t="str">
        <f>IFS(E521=2,vacation_home_main_costs!$M$2,E521=3,vacation_home_main_costs!$M$3,E521=4,vacation_home_main_costs!$M$4,E521=5,vacation_home_main_costs!$M$5,E521=6,vacation_home_main_costs!$M$6)</f>
        <v>#N/A</v>
      </c>
      <c r="T521" s="38" t="s">
        <v>55</v>
      </c>
      <c r="U521" s="41" t="str">
        <f t="shared" si="4"/>
        <v>Lucro</v>
      </c>
    </row>
    <row r="522" ht="12.75" customHeight="1">
      <c r="A522" s="8">
        <v>1.3216232E7</v>
      </c>
      <c r="B522" s="30" t="s">
        <v>566</v>
      </c>
      <c r="C522" s="11">
        <v>187.0</v>
      </c>
      <c r="D522" s="11">
        <f t="shared" si="1"/>
        <v>149.6</v>
      </c>
      <c r="E522" s="24">
        <v>6.0</v>
      </c>
      <c r="F522" s="33">
        <f>Ocupacao_Calendario!B522*D522*31</f>
        <v>3756.456</v>
      </c>
      <c r="G522" s="33">
        <f>Ocupacao_Calendario!C522*D522*28</f>
        <v>3141.6</v>
      </c>
      <c r="H522" s="33">
        <f>Ocupacao_Calendario!D522*D522*31</f>
        <v>2040.544</v>
      </c>
      <c r="I522" s="33">
        <f>Ocupacao_Calendario!E522*D522*30</f>
        <v>4039.2</v>
      </c>
      <c r="J522" s="33">
        <f>Ocupacao_Calendario!F522*D522*31</f>
        <v>3060.816</v>
      </c>
      <c r="K522" s="33">
        <f>Ocupacao_Calendario!G522*D522*30</f>
        <v>3949.44</v>
      </c>
      <c r="L522" s="33">
        <f>Ocupacao_Calendario!H522*D522*31</f>
        <v>4266.592</v>
      </c>
      <c r="M522" s="33">
        <f>Ocupacao_Calendario!I522*D522*31</f>
        <v>3663.704</v>
      </c>
      <c r="N522" s="33">
        <f>Ocupacao_Calendario!J522*D522*30</f>
        <v>3949.44</v>
      </c>
      <c r="O522" s="33">
        <f>Ocupacao_Calendario!K522*D522*31</f>
        <v>3339.072</v>
      </c>
      <c r="P522" s="33">
        <f>Ocupacao_Calendario!L522*D522*31</f>
        <v>3339.072</v>
      </c>
      <c r="Q522" s="33">
        <f>Ocupacao_Calendario!M522*D522*31</f>
        <v>4312.968</v>
      </c>
      <c r="R522" s="33">
        <f t="shared" si="2"/>
        <v>42858.904</v>
      </c>
      <c r="S522" s="33">
        <f>IFS(E522=2,vacation_home_main_costs!$M$2,E522=3,vacation_home_main_costs!$M$3,E522=4,vacation_home_main_costs!$M$4,E522=5,vacation_home_main_costs!$M$5,E522=6,vacation_home_main_costs!$M$6)</f>
        <v>51900</v>
      </c>
      <c r="T522" s="33">
        <f>R522-S522</f>
        <v>-9041.096</v>
      </c>
      <c r="U522" s="41" t="str">
        <f t="shared" si="4"/>
        <v>Prejuizo</v>
      </c>
    </row>
    <row r="523" ht="12.75" customHeight="1">
      <c r="A523" s="8">
        <v>1.4088159E7</v>
      </c>
      <c r="B523" s="30" t="s">
        <v>567</v>
      </c>
      <c r="C523" s="11">
        <v>229.0</v>
      </c>
      <c r="D523" s="11">
        <f t="shared" si="1"/>
        <v>183.2</v>
      </c>
      <c r="E523" s="24">
        <v>7.0</v>
      </c>
      <c r="F523" s="33">
        <f>Ocupacao_Calendario!B523*D523*31</f>
        <v>4032.232</v>
      </c>
      <c r="G523" s="33">
        <f>Ocupacao_Calendario!C523*D523*28</f>
        <v>3898.496</v>
      </c>
      <c r="H523" s="33">
        <f>Ocupacao_Calendario!D523*D523*31</f>
        <v>4770.528</v>
      </c>
      <c r="I523" s="33">
        <f>Ocupacao_Calendario!E523*D523*30</f>
        <v>3627.36</v>
      </c>
      <c r="J523" s="33">
        <f>Ocupacao_Calendario!F523*D523*31</f>
        <v>2612.432</v>
      </c>
      <c r="K523" s="33">
        <f>Ocupacao_Calendario!G523*D523*30</f>
        <v>5386.08</v>
      </c>
      <c r="L523" s="33">
        <f>Ocupacao_Calendario!H523*D523*31</f>
        <v>4089.024</v>
      </c>
      <c r="M523" s="33">
        <f>Ocupacao_Calendario!I523*D523*31</f>
        <v>5281.656</v>
      </c>
      <c r="N523" s="33">
        <f>Ocupacao_Calendario!J523*D523*30</f>
        <v>4176.96</v>
      </c>
      <c r="O523" s="33">
        <f>Ocupacao_Calendario!K523*D523*31</f>
        <v>4656.944</v>
      </c>
      <c r="P523" s="33">
        <f>Ocupacao_Calendario!L523*D523*31</f>
        <v>4656.944</v>
      </c>
      <c r="Q523" s="33">
        <f>Ocupacao_Calendario!M523*D523*31</f>
        <v>5224.864</v>
      </c>
      <c r="R523" s="33">
        <f t="shared" si="2"/>
        <v>52413.52</v>
      </c>
      <c r="S523" s="37" t="str">
        <f>IFS(E523=2,vacation_home_main_costs!$M$2,E523=3,vacation_home_main_costs!$M$3,E523=4,vacation_home_main_costs!$M$4,E523=5,vacation_home_main_costs!$M$5,E523=6,vacation_home_main_costs!$M$6)</f>
        <v>#N/A</v>
      </c>
      <c r="T523" s="38" t="s">
        <v>55</v>
      </c>
      <c r="U523" s="41" t="str">
        <f t="shared" si="4"/>
        <v>Lucro</v>
      </c>
    </row>
    <row r="524" ht="12.75" customHeight="1">
      <c r="A524" s="8">
        <v>1.4662246E7</v>
      </c>
      <c r="B524" s="30" t="s">
        <v>568</v>
      </c>
      <c r="C524" s="11">
        <v>130.0</v>
      </c>
      <c r="D524" s="11">
        <f t="shared" si="1"/>
        <v>104</v>
      </c>
      <c r="E524" s="24">
        <v>4.0</v>
      </c>
      <c r="F524" s="33">
        <f>Ocupacao_Calendario!B524*D524*31</f>
        <v>2611.44</v>
      </c>
      <c r="G524" s="33">
        <f>Ocupacao_Calendario!C524*D524*28</f>
        <v>2912</v>
      </c>
      <c r="H524" s="33">
        <f>Ocupacao_Calendario!D524*D524*31</f>
        <v>1515.28</v>
      </c>
      <c r="I524" s="33">
        <f>Ocupacao_Calendario!E524*D524*30</f>
        <v>2215.2</v>
      </c>
      <c r="J524" s="33">
        <f>Ocupacao_Calendario!F524*D524*31</f>
        <v>2482.48</v>
      </c>
      <c r="K524" s="33">
        <f>Ocupacao_Calendario!G524*D524*30</f>
        <v>2277.6</v>
      </c>
      <c r="L524" s="33">
        <f>Ocupacao_Calendario!H524*D524*31</f>
        <v>2353.52</v>
      </c>
      <c r="M524" s="33">
        <f>Ocupacao_Calendario!I524*D524*31</f>
        <v>2514.72</v>
      </c>
      <c r="N524" s="33">
        <f>Ocupacao_Calendario!J524*D524*30</f>
        <v>2714.4</v>
      </c>
      <c r="O524" s="33">
        <f>Ocupacao_Calendario!K524*D524*31</f>
        <v>2385.76</v>
      </c>
      <c r="P524" s="33">
        <f>Ocupacao_Calendario!L524*D524*31</f>
        <v>2804.88</v>
      </c>
      <c r="Q524" s="33">
        <f>Ocupacao_Calendario!M524*D524*31</f>
        <v>2837.12</v>
      </c>
      <c r="R524" s="33">
        <f t="shared" si="2"/>
        <v>29624.4</v>
      </c>
      <c r="S524" s="33">
        <f>IFS(E524=2,vacation_home_main_costs!$M$2,E524=3,vacation_home_main_costs!$M$3,E524=4,vacation_home_main_costs!$M$4,E524=5,vacation_home_main_costs!$M$5,E524=6,vacation_home_main_costs!$M$6)</f>
        <v>40660</v>
      </c>
      <c r="T524" s="33">
        <f>R524-S524</f>
        <v>-11035.6</v>
      </c>
      <c r="U524" s="41" t="str">
        <f t="shared" si="4"/>
        <v>Prejuizo</v>
      </c>
    </row>
    <row r="525" ht="12.75" customHeight="1">
      <c r="A525" s="8">
        <v>1.4722368E7</v>
      </c>
      <c r="B525" s="30" t="s">
        <v>569</v>
      </c>
      <c r="C525" s="11">
        <v>60.0</v>
      </c>
      <c r="D525" s="11">
        <f t="shared" si="1"/>
        <v>48</v>
      </c>
      <c r="E525" s="24">
        <v>1.0</v>
      </c>
      <c r="F525" s="33">
        <f>Ocupacao_Calendario!B525*D525*31</f>
        <v>1056.48</v>
      </c>
      <c r="G525" s="33">
        <f>Ocupacao_Calendario!C525*D525*28</f>
        <v>1263.36</v>
      </c>
      <c r="H525" s="33">
        <f>Ocupacao_Calendario!D525*D525*31</f>
        <v>1294.56</v>
      </c>
      <c r="I525" s="33">
        <f>Ocupacao_Calendario!E525*D525*30</f>
        <v>1195.2</v>
      </c>
      <c r="J525" s="33">
        <f>Ocupacao_Calendario!F525*D525*31</f>
        <v>952.32</v>
      </c>
      <c r="K525" s="33">
        <f>Ocupacao_Calendario!G525*D525*30</f>
        <v>1209.6</v>
      </c>
      <c r="L525" s="33">
        <f>Ocupacao_Calendario!H525*D525*31</f>
        <v>1354.08</v>
      </c>
      <c r="M525" s="33">
        <f>Ocupacao_Calendario!I525*D525*31</f>
        <v>1101.12</v>
      </c>
      <c r="N525" s="33">
        <f>Ocupacao_Calendario!J525*D525*30</f>
        <v>1396.8</v>
      </c>
      <c r="O525" s="33">
        <f>Ocupacao_Calendario!K525*D525*31</f>
        <v>1339.2</v>
      </c>
      <c r="P525" s="33">
        <f>Ocupacao_Calendario!L525*D525*31</f>
        <v>1175.52</v>
      </c>
      <c r="Q525" s="33">
        <f>Ocupacao_Calendario!M525*D525*31</f>
        <v>1086.24</v>
      </c>
      <c r="R525" s="33">
        <f t="shared" si="2"/>
        <v>14424.48</v>
      </c>
      <c r="S525" s="37" t="str">
        <f>IFS(E525=2,vacation_home_main_costs!$M$2,E525=3,vacation_home_main_costs!$M$3,E525=4,vacation_home_main_costs!$M$4,E525=5,vacation_home_main_costs!$M$5,E525=6,vacation_home_main_costs!$M$6)</f>
        <v>#N/A</v>
      </c>
      <c r="T525" s="38" t="s">
        <v>55</v>
      </c>
      <c r="U525" s="41" t="str">
        <f t="shared" si="4"/>
        <v>Lucro</v>
      </c>
    </row>
    <row r="526" ht="12.75" customHeight="1">
      <c r="A526" s="8">
        <v>1.493513E7</v>
      </c>
      <c r="B526" s="30" t="s">
        <v>570</v>
      </c>
      <c r="C526" s="11">
        <v>179.0</v>
      </c>
      <c r="D526" s="11">
        <f t="shared" si="1"/>
        <v>143.2</v>
      </c>
      <c r="E526" s="24">
        <v>5.0</v>
      </c>
      <c r="F526" s="33">
        <f>Ocupacao_Calendario!B526*D526*31</f>
        <v>4217.24</v>
      </c>
      <c r="G526" s="33">
        <f>Ocupacao_Calendario!C526*D526*28</f>
        <v>3007.2</v>
      </c>
      <c r="H526" s="33">
        <f>Ocupacao_Calendario!D526*D526*31</f>
        <v>3373.792</v>
      </c>
      <c r="I526" s="33">
        <f>Ocupacao_Calendario!E526*D526*30</f>
        <v>3307.92</v>
      </c>
      <c r="J526" s="33">
        <f>Ocupacao_Calendario!F526*D526*31</f>
        <v>2796.696</v>
      </c>
      <c r="K526" s="33">
        <f>Ocupacao_Calendario!G526*D526*30</f>
        <v>3222</v>
      </c>
      <c r="L526" s="33">
        <f>Ocupacao_Calendario!H526*D526*31</f>
        <v>3906.496</v>
      </c>
      <c r="M526" s="33">
        <f>Ocupacao_Calendario!I526*D526*31</f>
        <v>3063.048</v>
      </c>
      <c r="N526" s="33">
        <f>Ocupacao_Calendario!J526*D526*30</f>
        <v>3565.68</v>
      </c>
      <c r="O526" s="33">
        <f>Ocupacao_Calendario!K526*D526*31</f>
        <v>3773.32</v>
      </c>
      <c r="P526" s="33">
        <f>Ocupacao_Calendario!L526*D526*31</f>
        <v>3640.144</v>
      </c>
      <c r="Q526" s="33">
        <f>Ocupacao_Calendario!M526*D526*31</f>
        <v>3862.104</v>
      </c>
      <c r="R526" s="33">
        <f t="shared" si="2"/>
        <v>41735.64</v>
      </c>
      <c r="S526" s="33">
        <f>IFS(E526=2,vacation_home_main_costs!$M$2,E526=3,vacation_home_main_costs!$M$3,E526=4,vacation_home_main_costs!$M$4,E526=5,vacation_home_main_costs!$M$5,E526=6,vacation_home_main_costs!$M$6)</f>
        <v>45400</v>
      </c>
      <c r="T526" s="33">
        <f>R526-S526</f>
        <v>-3664.36</v>
      </c>
      <c r="U526" s="41" t="str">
        <f t="shared" si="4"/>
        <v>Prejuizo</v>
      </c>
    </row>
    <row r="527" ht="12.75" customHeight="1">
      <c r="A527" s="8">
        <v>1.5080601E7</v>
      </c>
      <c r="B527" s="30" t="s">
        <v>571</v>
      </c>
      <c r="C527" s="11">
        <v>75.0</v>
      </c>
      <c r="D527" s="11">
        <f t="shared" si="1"/>
        <v>60</v>
      </c>
      <c r="E527" s="24">
        <v>1.0</v>
      </c>
      <c r="F527" s="33">
        <f>Ocupacao_Calendario!B527*D527*31</f>
        <v>1822.8</v>
      </c>
      <c r="G527" s="33">
        <f>Ocupacao_Calendario!C527*D527*28</f>
        <v>1310.4</v>
      </c>
      <c r="H527" s="33">
        <f>Ocupacao_Calendario!D527*D527*31</f>
        <v>1134.6</v>
      </c>
      <c r="I527" s="33">
        <f>Ocupacao_Calendario!E527*D527*30</f>
        <v>1206</v>
      </c>
      <c r="J527" s="33">
        <f>Ocupacao_Calendario!F527*D527*31</f>
        <v>892.8</v>
      </c>
      <c r="K527" s="33">
        <f>Ocupacao_Calendario!G527*D527*30</f>
        <v>1314</v>
      </c>
      <c r="L527" s="33">
        <f>Ocupacao_Calendario!H527*D527*31</f>
        <v>1860</v>
      </c>
      <c r="M527" s="33">
        <f>Ocupacao_Calendario!I527*D527*31</f>
        <v>1636.8</v>
      </c>
      <c r="N527" s="33">
        <f>Ocupacao_Calendario!J527*D527*30</f>
        <v>1602</v>
      </c>
      <c r="O527" s="33">
        <f>Ocupacao_Calendario!K527*D527*31</f>
        <v>1599.6</v>
      </c>
      <c r="P527" s="33">
        <f>Ocupacao_Calendario!L527*D527*31</f>
        <v>1395</v>
      </c>
      <c r="Q527" s="33">
        <f>Ocupacao_Calendario!M527*D527*31</f>
        <v>1655.4</v>
      </c>
      <c r="R527" s="33">
        <f t="shared" si="2"/>
        <v>17429.4</v>
      </c>
      <c r="S527" s="37" t="str">
        <f>IFS(E527=2,vacation_home_main_costs!$M$2,E527=3,vacation_home_main_costs!$M$3,E527=4,vacation_home_main_costs!$M$4,E527=5,vacation_home_main_costs!$M$5,E527=6,vacation_home_main_costs!$M$6)</f>
        <v>#N/A</v>
      </c>
      <c r="T527" s="38" t="s">
        <v>55</v>
      </c>
      <c r="U527" s="41" t="str">
        <f t="shared" si="4"/>
        <v>Lucro</v>
      </c>
    </row>
    <row r="528" ht="12.75" customHeight="1">
      <c r="A528" s="8">
        <v>1.5361238E7</v>
      </c>
      <c r="B528" s="30" t="s">
        <v>572</v>
      </c>
      <c r="C528" s="11">
        <v>175.0</v>
      </c>
      <c r="D528" s="11">
        <f t="shared" si="1"/>
        <v>140</v>
      </c>
      <c r="E528" s="24">
        <v>4.0</v>
      </c>
      <c r="F528" s="33">
        <f>Ocupacao_Calendario!B528*D528*31</f>
        <v>2690.8</v>
      </c>
      <c r="G528" s="33">
        <f>Ocupacao_Calendario!C528*D528*28</f>
        <v>2744</v>
      </c>
      <c r="H528" s="33">
        <f>Ocupacao_Calendario!D528*D528*31</f>
        <v>2951.2</v>
      </c>
      <c r="I528" s="33">
        <f>Ocupacao_Calendario!E528*D528*30</f>
        <v>2226</v>
      </c>
      <c r="J528" s="33">
        <f>Ocupacao_Calendario!F528*D528*31</f>
        <v>1866.2</v>
      </c>
      <c r="K528" s="33">
        <f>Ocupacao_Calendario!G528*D528*30</f>
        <v>3318</v>
      </c>
      <c r="L528" s="33">
        <f>Ocupacao_Calendario!H528*D528*31</f>
        <v>4036.2</v>
      </c>
      <c r="M528" s="33">
        <f>Ocupacao_Calendario!I528*D528*31</f>
        <v>3298.4</v>
      </c>
      <c r="N528" s="33">
        <f>Ocupacao_Calendario!J528*D528*30</f>
        <v>3276</v>
      </c>
      <c r="O528" s="33">
        <f>Ocupacao_Calendario!K528*D528*31</f>
        <v>4340</v>
      </c>
      <c r="P528" s="33">
        <f>Ocupacao_Calendario!L528*D528*31</f>
        <v>3515.4</v>
      </c>
      <c r="Q528" s="33">
        <f>Ocupacao_Calendario!M528*D528*31</f>
        <v>4209.8</v>
      </c>
      <c r="R528" s="33">
        <f t="shared" si="2"/>
        <v>38472</v>
      </c>
      <c r="S528" s="33">
        <f>IFS(E528=2,vacation_home_main_costs!$M$2,E528=3,vacation_home_main_costs!$M$3,E528=4,vacation_home_main_costs!$M$4,E528=5,vacation_home_main_costs!$M$5,E528=6,vacation_home_main_costs!$M$6)</f>
        <v>40660</v>
      </c>
      <c r="T528" s="33">
        <f t="shared" ref="T528:T529" si="30">R528-S528</f>
        <v>-2188</v>
      </c>
      <c r="U528" s="41" t="str">
        <f t="shared" si="4"/>
        <v>Prejuizo</v>
      </c>
    </row>
    <row r="529" ht="12.75" customHeight="1">
      <c r="A529" s="8">
        <v>1.5535946E7</v>
      </c>
      <c r="B529" s="30" t="s">
        <v>573</v>
      </c>
      <c r="C529" s="11">
        <v>99.0</v>
      </c>
      <c r="D529" s="11">
        <f t="shared" si="1"/>
        <v>79.2</v>
      </c>
      <c r="E529" s="24">
        <v>4.0</v>
      </c>
      <c r="F529" s="33">
        <f>Ocupacao_Calendario!B529*D529*31</f>
        <v>1767.744</v>
      </c>
      <c r="G529" s="33">
        <f>Ocupacao_Calendario!C529*D529*28</f>
        <v>1907.136</v>
      </c>
      <c r="H529" s="33">
        <f>Ocupacao_Calendario!D529*D529*31</f>
        <v>1473.12</v>
      </c>
      <c r="I529" s="33">
        <f>Ocupacao_Calendario!E529*D529*30</f>
        <v>1116.72</v>
      </c>
      <c r="J529" s="33">
        <f>Ocupacao_Calendario!F529*D529*31</f>
        <v>1915.056</v>
      </c>
      <c r="K529" s="33">
        <f>Ocupacao_Calendario!G529*D529*30</f>
        <v>2376</v>
      </c>
      <c r="L529" s="33">
        <f>Ocupacao_Calendario!H529*D529*31</f>
        <v>2356.992</v>
      </c>
      <c r="M529" s="33">
        <f>Ocupacao_Calendario!I529*D529*31</f>
        <v>1743.192</v>
      </c>
      <c r="N529" s="33">
        <f>Ocupacao_Calendario!J529*D529*30</f>
        <v>1900.8</v>
      </c>
      <c r="O529" s="33">
        <f>Ocupacao_Calendario!K529*D529*31</f>
        <v>2013.264</v>
      </c>
      <c r="P529" s="33">
        <f>Ocupacao_Calendario!L529*D529*31</f>
        <v>1743.192</v>
      </c>
      <c r="Q529" s="33">
        <f>Ocupacao_Calendario!M529*D529*31</f>
        <v>2430.648</v>
      </c>
      <c r="R529" s="33">
        <f t="shared" si="2"/>
        <v>22743.864</v>
      </c>
      <c r="S529" s="33">
        <f>IFS(E529=2,vacation_home_main_costs!$M$2,E529=3,vacation_home_main_costs!$M$3,E529=4,vacation_home_main_costs!$M$4,E529=5,vacation_home_main_costs!$M$5,E529=6,vacation_home_main_costs!$M$6)</f>
        <v>40660</v>
      </c>
      <c r="T529" s="33">
        <f t="shared" si="30"/>
        <v>-17916.136</v>
      </c>
      <c r="U529" s="41" t="str">
        <f t="shared" si="4"/>
        <v>Prejuizo</v>
      </c>
    </row>
    <row r="530" ht="12.75" customHeight="1">
      <c r="A530" s="8">
        <v>1.598476E7</v>
      </c>
      <c r="B530" s="30" t="s">
        <v>574</v>
      </c>
      <c r="C530" s="11">
        <v>69.0</v>
      </c>
      <c r="D530" s="11">
        <f t="shared" si="1"/>
        <v>55.2</v>
      </c>
      <c r="E530" s="24">
        <v>1.0</v>
      </c>
      <c r="F530" s="33">
        <f>Ocupacao_Calendario!B530*D530*31</f>
        <v>1368.96</v>
      </c>
      <c r="G530" s="33">
        <f>Ocupacao_Calendario!C530*D530*28</f>
        <v>1205.568</v>
      </c>
      <c r="H530" s="33">
        <f>Ocupacao_Calendario!D530*D530*31</f>
        <v>1232.064</v>
      </c>
      <c r="I530" s="33">
        <f>Ocupacao_Calendario!E530*D530*30</f>
        <v>1457.28</v>
      </c>
      <c r="J530" s="33">
        <f>Ocupacao_Calendario!F530*D530*31</f>
        <v>1403.184</v>
      </c>
      <c r="K530" s="33">
        <f>Ocupacao_Calendario!G530*D530*30</f>
        <v>1092.96</v>
      </c>
      <c r="L530" s="33">
        <f>Ocupacao_Calendario!H530*D530*31</f>
        <v>1232.064</v>
      </c>
      <c r="M530" s="33">
        <f>Ocupacao_Calendario!I530*D530*31</f>
        <v>1283.4</v>
      </c>
      <c r="N530" s="33">
        <f>Ocupacao_Calendario!J530*D530*30</f>
        <v>1291.68</v>
      </c>
      <c r="O530" s="33">
        <f>Ocupacao_Calendario!K530*D530*31</f>
        <v>1317.624</v>
      </c>
      <c r="P530" s="33">
        <f>Ocupacao_Calendario!L530*D530*31</f>
        <v>1574.304</v>
      </c>
      <c r="Q530" s="33">
        <f>Ocupacao_Calendario!M530*D530*31</f>
        <v>1608.528</v>
      </c>
      <c r="R530" s="33">
        <f t="shared" si="2"/>
        <v>16067.616</v>
      </c>
      <c r="S530" s="37" t="str">
        <f>IFS(E530=2,vacation_home_main_costs!$M$2,E530=3,vacation_home_main_costs!$M$3,E530=4,vacation_home_main_costs!$M$4,E530=5,vacation_home_main_costs!$M$5,E530=6,vacation_home_main_costs!$M$6)</f>
        <v>#N/A</v>
      </c>
      <c r="T530" s="38" t="s">
        <v>55</v>
      </c>
      <c r="U530" s="41" t="str">
        <f t="shared" si="4"/>
        <v>Lucro</v>
      </c>
    </row>
    <row r="531" ht="12.75" customHeight="1">
      <c r="A531" s="8">
        <v>1.5987926E7</v>
      </c>
      <c r="B531" s="30" t="s">
        <v>575</v>
      </c>
      <c r="C531" s="11">
        <v>79.0</v>
      </c>
      <c r="D531" s="11">
        <f t="shared" si="1"/>
        <v>63.2</v>
      </c>
      <c r="E531" s="24">
        <v>1.0</v>
      </c>
      <c r="F531" s="33">
        <f>Ocupacao_Calendario!B531*D531*31</f>
        <v>1724.096</v>
      </c>
      <c r="G531" s="33">
        <f>Ocupacao_Calendario!C531*D531*28</f>
        <v>1185.632</v>
      </c>
      <c r="H531" s="33">
        <f>Ocupacao_Calendario!D531*D531*31</f>
        <v>1038.376</v>
      </c>
      <c r="I531" s="33">
        <f>Ocupacao_Calendario!E531*D531*30</f>
        <v>1592.64</v>
      </c>
      <c r="J531" s="33">
        <f>Ocupacao_Calendario!F531*D531*31</f>
        <v>1077.56</v>
      </c>
      <c r="K531" s="33">
        <f>Ocupacao_Calendario!G531*D531*30</f>
        <v>1592.64</v>
      </c>
      <c r="L531" s="33">
        <f>Ocupacao_Calendario!H531*D531*31</f>
        <v>1469.4</v>
      </c>
      <c r="M531" s="33">
        <f>Ocupacao_Calendario!I531*D531*31</f>
        <v>1488.992</v>
      </c>
      <c r="N531" s="33">
        <f>Ocupacao_Calendario!J531*D531*30</f>
        <v>1782.24</v>
      </c>
      <c r="O531" s="33">
        <f>Ocupacao_Calendario!K531*D531*31</f>
        <v>1920.016</v>
      </c>
      <c r="P531" s="33">
        <f>Ocupacao_Calendario!L531*D531*31</f>
        <v>1763.28</v>
      </c>
      <c r="Q531" s="33">
        <f>Ocupacao_Calendario!M531*D531*31</f>
        <v>1567.36</v>
      </c>
      <c r="R531" s="33">
        <f t="shared" si="2"/>
        <v>18202.232</v>
      </c>
      <c r="S531" s="37" t="str">
        <f>IFS(E531=2,vacation_home_main_costs!$M$2,E531=3,vacation_home_main_costs!$M$3,E531=4,vacation_home_main_costs!$M$4,E531=5,vacation_home_main_costs!$M$5,E531=6,vacation_home_main_costs!$M$6)</f>
        <v>#N/A</v>
      </c>
      <c r="T531" s="38" t="s">
        <v>55</v>
      </c>
      <c r="U531" s="41" t="str">
        <f t="shared" si="4"/>
        <v>Lucro</v>
      </c>
    </row>
    <row r="532" ht="12.75" customHeight="1">
      <c r="A532" s="8">
        <v>1.6487922E7</v>
      </c>
      <c r="B532" s="30" t="s">
        <v>576</v>
      </c>
      <c r="C532" s="11">
        <v>80.0</v>
      </c>
      <c r="D532" s="11">
        <f t="shared" si="1"/>
        <v>64</v>
      </c>
      <c r="E532" s="24">
        <v>3.0</v>
      </c>
      <c r="F532" s="33">
        <f>Ocupacao_Calendario!B532*D532*31</f>
        <v>1289.6</v>
      </c>
      <c r="G532" s="33">
        <f>Ocupacao_Calendario!C532*D532*28</f>
        <v>1505.28</v>
      </c>
      <c r="H532" s="33">
        <f>Ocupacao_Calendario!D532*D532*31</f>
        <v>952.32</v>
      </c>
      <c r="I532" s="33">
        <f>Ocupacao_Calendario!E532*D532*30</f>
        <v>1036.8</v>
      </c>
      <c r="J532" s="33">
        <f>Ocupacao_Calendario!F532*D532*31</f>
        <v>853.12</v>
      </c>
      <c r="K532" s="33">
        <f>Ocupacao_Calendario!G532*D532*30</f>
        <v>1670.4</v>
      </c>
      <c r="L532" s="33">
        <f>Ocupacao_Calendario!H532*D532*31</f>
        <v>1587.2</v>
      </c>
      <c r="M532" s="33">
        <f>Ocupacao_Calendario!I532*D532*31</f>
        <v>1726.08</v>
      </c>
      <c r="N532" s="33">
        <f>Ocupacao_Calendario!J532*D532*30</f>
        <v>1612.8</v>
      </c>
      <c r="O532" s="33">
        <f>Ocupacao_Calendario!K532*D532*31</f>
        <v>1468.16</v>
      </c>
      <c r="P532" s="33">
        <f>Ocupacao_Calendario!L532*D532*31</f>
        <v>1706.24</v>
      </c>
      <c r="Q532" s="33">
        <f>Ocupacao_Calendario!M532*D532*31</f>
        <v>1825.28</v>
      </c>
      <c r="R532" s="33">
        <f t="shared" si="2"/>
        <v>17233.28</v>
      </c>
      <c r="S532" s="33">
        <f>IFS(E532=2,vacation_home_main_costs!$M$2,E532=3,vacation_home_main_costs!$M$3,E532=4,vacation_home_main_costs!$M$4,E532=5,vacation_home_main_costs!$M$5,E532=6,vacation_home_main_costs!$M$6)</f>
        <v>34800</v>
      </c>
      <c r="T532" s="33">
        <f t="shared" ref="T532:T535" si="31">R532-S532</f>
        <v>-17566.72</v>
      </c>
      <c r="U532" s="41" t="str">
        <f t="shared" si="4"/>
        <v>Prejuizo</v>
      </c>
    </row>
    <row r="533" ht="12.75" customHeight="1">
      <c r="A533" s="8">
        <v>1.6575525E7</v>
      </c>
      <c r="B533" s="30" t="s">
        <v>577</v>
      </c>
      <c r="C533" s="11">
        <v>180.0</v>
      </c>
      <c r="D533" s="11">
        <f t="shared" si="1"/>
        <v>144</v>
      </c>
      <c r="E533" s="24">
        <v>5.0</v>
      </c>
      <c r="F533" s="33">
        <f>Ocupacao_Calendario!B533*D533*31</f>
        <v>3481.92</v>
      </c>
      <c r="G533" s="33">
        <f>Ocupacao_Calendario!C533*D533*28</f>
        <v>3024</v>
      </c>
      <c r="H533" s="33">
        <f>Ocupacao_Calendario!D533*D533*31</f>
        <v>3392.64</v>
      </c>
      <c r="I533" s="33">
        <f>Ocupacao_Calendario!E533*D533*30</f>
        <v>3758.4</v>
      </c>
      <c r="J533" s="33">
        <f>Ocupacao_Calendario!F533*D533*31</f>
        <v>3169.44</v>
      </c>
      <c r="K533" s="33">
        <f>Ocupacao_Calendario!G533*D533*30</f>
        <v>4060.8</v>
      </c>
      <c r="L533" s="33">
        <f>Ocupacao_Calendario!H533*D533*31</f>
        <v>4374.72</v>
      </c>
      <c r="M533" s="33">
        <f>Ocupacao_Calendario!I533*D533*31</f>
        <v>3928.32</v>
      </c>
      <c r="N533" s="33">
        <f>Ocupacao_Calendario!J533*D533*30</f>
        <v>4060.8</v>
      </c>
      <c r="O533" s="33">
        <f>Ocupacao_Calendario!K533*D533*31</f>
        <v>4285.44</v>
      </c>
      <c r="P533" s="33">
        <f>Ocupacao_Calendario!L533*D533*31</f>
        <v>4196.16</v>
      </c>
      <c r="Q533" s="33">
        <f>Ocupacao_Calendario!M533*D533*31</f>
        <v>3526.56</v>
      </c>
      <c r="R533" s="33">
        <f t="shared" si="2"/>
        <v>45259.2</v>
      </c>
      <c r="S533" s="33">
        <f>IFS(E533=2,vacation_home_main_costs!$M$2,E533=3,vacation_home_main_costs!$M$3,E533=4,vacation_home_main_costs!$M$4,E533=5,vacation_home_main_costs!$M$5,E533=6,vacation_home_main_costs!$M$6)</f>
        <v>45400</v>
      </c>
      <c r="T533" s="33">
        <f t="shared" si="31"/>
        <v>-140.8</v>
      </c>
      <c r="U533" s="41" t="str">
        <f t="shared" si="4"/>
        <v>Prejuizo</v>
      </c>
    </row>
    <row r="534" ht="12.75" customHeight="1">
      <c r="A534" s="8">
        <v>1.692929E7</v>
      </c>
      <c r="B534" s="30" t="s">
        <v>578</v>
      </c>
      <c r="C534" s="11">
        <v>80.0</v>
      </c>
      <c r="D534" s="11">
        <f t="shared" si="1"/>
        <v>64</v>
      </c>
      <c r="E534" s="24">
        <v>2.0</v>
      </c>
      <c r="F534" s="33">
        <f>Ocupacao_Calendario!B534*D534*31</f>
        <v>1845.12</v>
      </c>
      <c r="G534" s="33">
        <f>Ocupacao_Calendario!C534*D534*28</f>
        <v>1469.44</v>
      </c>
      <c r="H534" s="33">
        <f>Ocupacao_Calendario!D534*D534*31</f>
        <v>1091.2</v>
      </c>
      <c r="I534" s="33">
        <f>Ocupacao_Calendario!E534*D534*30</f>
        <v>1094.4</v>
      </c>
      <c r="J534" s="33">
        <f>Ocupacao_Calendario!F534*D534*31</f>
        <v>1210.24</v>
      </c>
      <c r="K534" s="33">
        <f>Ocupacao_Calendario!G534*D534*30</f>
        <v>1728</v>
      </c>
      <c r="L534" s="33">
        <f>Ocupacao_Calendario!H534*D534*31</f>
        <v>1626.88</v>
      </c>
      <c r="M534" s="33">
        <f>Ocupacao_Calendario!I534*D534*31</f>
        <v>1706.24</v>
      </c>
      <c r="N534" s="33">
        <f>Ocupacao_Calendario!J534*D534*30</f>
        <v>1881.6</v>
      </c>
      <c r="O534" s="33">
        <f>Ocupacao_Calendario!K534*D534*31</f>
        <v>1547.52</v>
      </c>
      <c r="P534" s="33">
        <f>Ocupacao_Calendario!L534*D534*31</f>
        <v>1507.84</v>
      </c>
      <c r="Q534" s="33">
        <f>Ocupacao_Calendario!M534*D534*31</f>
        <v>1884.8</v>
      </c>
      <c r="R534" s="33">
        <f t="shared" si="2"/>
        <v>18593.28</v>
      </c>
      <c r="S534" s="33">
        <f>IFS(E534=2,vacation_home_main_costs!$M$2,E534=3,vacation_home_main_costs!$M$3,E534=4,vacation_home_main_costs!$M$4,E534=5,vacation_home_main_costs!$M$5,E534=6,vacation_home_main_costs!$M$6)</f>
        <v>31100</v>
      </c>
      <c r="T534" s="33">
        <f t="shared" si="31"/>
        <v>-12506.72</v>
      </c>
      <c r="U534" s="41" t="str">
        <f t="shared" si="4"/>
        <v>Prejuizo</v>
      </c>
    </row>
    <row r="535" ht="12.75" customHeight="1">
      <c r="A535" s="8">
        <v>1.7684845E7</v>
      </c>
      <c r="B535" s="30" t="s">
        <v>579</v>
      </c>
      <c r="C535" s="11">
        <v>68.0</v>
      </c>
      <c r="D535" s="11">
        <f t="shared" si="1"/>
        <v>54.4</v>
      </c>
      <c r="E535" s="24">
        <v>3.0</v>
      </c>
      <c r="F535" s="33">
        <f>Ocupacao_Calendario!B535*D535*31</f>
        <v>1517.76</v>
      </c>
      <c r="G535" s="33">
        <f>Ocupacao_Calendario!C535*D535*28</f>
        <v>1416.576</v>
      </c>
      <c r="H535" s="33">
        <f>Ocupacao_Calendario!D535*D535*31</f>
        <v>1281.664</v>
      </c>
      <c r="I535" s="33">
        <f>Ocupacao_Calendario!E535*D535*30</f>
        <v>1305.6</v>
      </c>
      <c r="J535" s="33">
        <f>Ocupacao_Calendario!F535*D535*31</f>
        <v>1079.296</v>
      </c>
      <c r="K535" s="33">
        <f>Ocupacao_Calendario!G535*D535*30</f>
        <v>1289.28</v>
      </c>
      <c r="L535" s="33">
        <f>Ocupacao_Calendario!H535*D535*31</f>
        <v>1231.072</v>
      </c>
      <c r="M535" s="33">
        <f>Ocupacao_Calendario!I535*D535*31</f>
        <v>1197.344</v>
      </c>
      <c r="N535" s="33">
        <f>Ocupacao_Calendario!J535*D535*30</f>
        <v>1191.36</v>
      </c>
      <c r="O535" s="33">
        <f>Ocupacao_Calendario!K535*D535*31</f>
        <v>1500.896</v>
      </c>
      <c r="P535" s="33">
        <f>Ocupacao_Calendario!L535*D535*31</f>
        <v>1231.072</v>
      </c>
      <c r="Q535" s="33">
        <f>Ocupacao_Calendario!M535*D535*31</f>
        <v>1534.624</v>
      </c>
      <c r="R535" s="33">
        <f t="shared" si="2"/>
        <v>15776.544</v>
      </c>
      <c r="S535" s="33">
        <f>IFS(E535=2,vacation_home_main_costs!$M$2,E535=3,vacation_home_main_costs!$M$3,E535=4,vacation_home_main_costs!$M$4,E535=5,vacation_home_main_costs!$M$5,E535=6,vacation_home_main_costs!$M$6)</f>
        <v>34800</v>
      </c>
      <c r="T535" s="33">
        <f t="shared" si="31"/>
        <v>-19023.456</v>
      </c>
      <c r="U535" s="41" t="str">
        <f t="shared" si="4"/>
        <v>Prejuizo</v>
      </c>
    </row>
    <row r="536" ht="12.75" customHeight="1">
      <c r="A536" s="8">
        <v>1.7703298E7</v>
      </c>
      <c r="B536" s="30" t="s">
        <v>580</v>
      </c>
      <c r="C536" s="11">
        <v>64.0</v>
      </c>
      <c r="D536" s="11">
        <f t="shared" si="1"/>
        <v>51.2</v>
      </c>
      <c r="E536" s="24">
        <v>1.0</v>
      </c>
      <c r="F536" s="33">
        <f>Ocupacao_Calendario!B536*D536*31</f>
        <v>1412.608</v>
      </c>
      <c r="G536" s="33">
        <f>Ocupacao_Calendario!C536*D536*28</f>
        <v>1404.928</v>
      </c>
      <c r="H536" s="33">
        <f>Ocupacao_Calendario!D536*D536*31</f>
        <v>952.32</v>
      </c>
      <c r="I536" s="33">
        <f>Ocupacao_Calendario!E536*D536*30</f>
        <v>1182.72</v>
      </c>
      <c r="J536" s="33">
        <f>Ocupacao_Calendario!F536*D536*31</f>
        <v>968.192</v>
      </c>
      <c r="K536" s="33">
        <f>Ocupacao_Calendario!G536*D536*30</f>
        <v>1320.96</v>
      </c>
      <c r="L536" s="33">
        <f>Ocupacao_Calendario!H536*D536*31</f>
        <v>1364.992</v>
      </c>
      <c r="M536" s="33">
        <f>Ocupacao_Calendario!I536*D536*31</f>
        <v>1079.296</v>
      </c>
      <c r="N536" s="33">
        <f>Ocupacao_Calendario!J536*D536*30</f>
        <v>1459.2</v>
      </c>
      <c r="O536" s="33">
        <f>Ocupacao_Calendario!K536*D536*31</f>
        <v>1396.736</v>
      </c>
      <c r="P536" s="33">
        <f>Ocupacao_Calendario!L536*D536*31</f>
        <v>1523.712</v>
      </c>
      <c r="Q536" s="33">
        <f>Ocupacao_Calendario!M536*D536*31</f>
        <v>1095.168</v>
      </c>
      <c r="R536" s="33">
        <f t="shared" si="2"/>
        <v>15160.832</v>
      </c>
      <c r="S536" s="37" t="str">
        <f>IFS(E536=2,vacation_home_main_costs!$M$2,E536=3,vacation_home_main_costs!$M$3,E536=4,vacation_home_main_costs!$M$4,E536=5,vacation_home_main_costs!$M$5,E536=6,vacation_home_main_costs!$M$6)</f>
        <v>#N/A</v>
      </c>
      <c r="T536" s="38" t="s">
        <v>55</v>
      </c>
      <c r="U536" s="41" t="str">
        <f t="shared" si="4"/>
        <v>Lucro</v>
      </c>
    </row>
    <row r="537" ht="12.75" customHeight="1">
      <c r="A537" s="8">
        <v>1.7775379E7</v>
      </c>
      <c r="B537" s="30" t="s">
        <v>581</v>
      </c>
      <c r="C537" s="11">
        <v>85.0</v>
      </c>
      <c r="D537" s="11">
        <f t="shared" si="1"/>
        <v>68</v>
      </c>
      <c r="E537" s="24">
        <v>3.0</v>
      </c>
      <c r="F537" s="33">
        <f>Ocupacao_Calendario!B537*D537*31</f>
        <v>1328.04</v>
      </c>
      <c r="G537" s="33">
        <f>Ocupacao_Calendario!C537*D537*28</f>
        <v>1808.8</v>
      </c>
      <c r="H537" s="33">
        <f>Ocupacao_Calendario!D537*D537*31</f>
        <v>1328.04</v>
      </c>
      <c r="I537" s="33">
        <f>Ocupacao_Calendario!E537*D537*30</f>
        <v>1183.2</v>
      </c>
      <c r="J537" s="33">
        <f>Ocupacao_Calendario!F537*D537*31</f>
        <v>1623.16</v>
      </c>
      <c r="K537" s="33">
        <f>Ocupacao_Calendario!G537*D537*30</f>
        <v>1958.4</v>
      </c>
      <c r="L537" s="33">
        <f>Ocupacao_Calendario!H537*D537*31</f>
        <v>1897.2</v>
      </c>
      <c r="M537" s="33">
        <f>Ocupacao_Calendario!I537*D537*31</f>
        <v>2002.6</v>
      </c>
      <c r="N537" s="33">
        <f>Ocupacao_Calendario!J537*D537*30</f>
        <v>1509.6</v>
      </c>
      <c r="O537" s="33">
        <f>Ocupacao_Calendario!K537*D537*31</f>
        <v>1833.96</v>
      </c>
      <c r="P537" s="33">
        <f>Ocupacao_Calendario!L537*D537*31</f>
        <v>1833.96</v>
      </c>
      <c r="Q537" s="33">
        <f>Ocupacao_Calendario!M537*D537*31</f>
        <v>1770.72</v>
      </c>
      <c r="R537" s="33">
        <f t="shared" si="2"/>
        <v>20077.68</v>
      </c>
      <c r="S537" s="33">
        <f>IFS(E537=2,vacation_home_main_costs!$M$2,E537=3,vacation_home_main_costs!$M$3,E537=4,vacation_home_main_costs!$M$4,E537=5,vacation_home_main_costs!$M$5,E537=6,vacation_home_main_costs!$M$6)</f>
        <v>34800</v>
      </c>
      <c r="T537" s="33">
        <f t="shared" ref="T537:T538" si="32">R537-S537</f>
        <v>-14722.32</v>
      </c>
      <c r="U537" s="41" t="str">
        <f t="shared" si="4"/>
        <v>Prejuizo</v>
      </c>
    </row>
    <row r="538" ht="12.75" customHeight="1">
      <c r="A538" s="8">
        <v>1.7827575E7</v>
      </c>
      <c r="B538" s="30" t="s">
        <v>582</v>
      </c>
      <c r="C538" s="11">
        <v>160.0</v>
      </c>
      <c r="D538" s="11">
        <f t="shared" si="1"/>
        <v>128</v>
      </c>
      <c r="E538" s="24">
        <v>5.0</v>
      </c>
      <c r="F538" s="33">
        <f>Ocupacao_Calendario!B538*D538*31</f>
        <v>3372.8</v>
      </c>
      <c r="G538" s="33">
        <f>Ocupacao_Calendario!C538*D538*28</f>
        <v>2867.2</v>
      </c>
      <c r="H538" s="33">
        <f>Ocupacao_Calendario!D538*D538*31</f>
        <v>2380.8</v>
      </c>
      <c r="I538" s="33">
        <f>Ocupacao_Calendario!E538*D538*30</f>
        <v>2380.8</v>
      </c>
      <c r="J538" s="33">
        <f>Ocupacao_Calendario!F538*D538*31</f>
        <v>3293.44</v>
      </c>
      <c r="K538" s="33">
        <f>Ocupacao_Calendario!G538*D538*30</f>
        <v>3456</v>
      </c>
      <c r="L538" s="33">
        <f>Ocupacao_Calendario!H538*D538*31</f>
        <v>3928.32</v>
      </c>
      <c r="M538" s="33">
        <f>Ocupacao_Calendario!I538*D538*31</f>
        <v>2737.92</v>
      </c>
      <c r="N538" s="33">
        <f>Ocupacao_Calendario!J538*D538*30</f>
        <v>3340.8</v>
      </c>
      <c r="O538" s="33">
        <f>Ocupacao_Calendario!K538*D538*31</f>
        <v>3095.04</v>
      </c>
      <c r="P538" s="33">
        <f>Ocupacao_Calendario!L538*D538*31</f>
        <v>3333.12</v>
      </c>
      <c r="Q538" s="33">
        <f>Ocupacao_Calendario!M538*D538*31</f>
        <v>3372.8</v>
      </c>
      <c r="R538" s="33">
        <f t="shared" si="2"/>
        <v>37559.04</v>
      </c>
      <c r="S538" s="33">
        <f>IFS(E538=2,vacation_home_main_costs!$M$2,E538=3,vacation_home_main_costs!$M$3,E538=4,vacation_home_main_costs!$M$4,E538=5,vacation_home_main_costs!$M$5,E538=6,vacation_home_main_costs!$M$6)</f>
        <v>45400</v>
      </c>
      <c r="T538" s="33">
        <f t="shared" si="32"/>
        <v>-7840.96</v>
      </c>
      <c r="U538" s="41" t="str">
        <f t="shared" si="4"/>
        <v>Prejuizo</v>
      </c>
    </row>
    <row r="539" ht="12.75" customHeight="1">
      <c r="A539" s="8">
        <v>1.7986541E7</v>
      </c>
      <c r="B539" s="30" t="s">
        <v>583</v>
      </c>
      <c r="C539" s="11">
        <v>50.0</v>
      </c>
      <c r="D539" s="11">
        <f t="shared" si="1"/>
        <v>40</v>
      </c>
      <c r="E539" s="24">
        <v>1.0</v>
      </c>
      <c r="F539" s="33">
        <f>Ocupacao_Calendario!B539*D539*31</f>
        <v>1066.4</v>
      </c>
      <c r="G539" s="33">
        <f>Ocupacao_Calendario!C539*D539*28</f>
        <v>918.4</v>
      </c>
      <c r="H539" s="33">
        <f>Ocupacao_Calendario!D539*D539*31</f>
        <v>607.6</v>
      </c>
      <c r="I539" s="33">
        <f>Ocupacao_Calendario!E539*D539*30</f>
        <v>612</v>
      </c>
      <c r="J539" s="33">
        <f>Ocupacao_Calendario!F539*D539*31</f>
        <v>917.6</v>
      </c>
      <c r="K539" s="33">
        <f>Ocupacao_Calendario!G539*D539*30</f>
        <v>936</v>
      </c>
      <c r="L539" s="33">
        <f>Ocupacao_Calendario!H539*D539*31</f>
        <v>1153.2</v>
      </c>
      <c r="M539" s="33">
        <f>Ocupacao_Calendario!I539*D539*31</f>
        <v>843.2</v>
      </c>
      <c r="N539" s="33">
        <f>Ocupacao_Calendario!J539*D539*30</f>
        <v>1080</v>
      </c>
      <c r="O539" s="33">
        <f>Ocupacao_Calendario!K539*D539*31</f>
        <v>1202.8</v>
      </c>
      <c r="P539" s="33">
        <f>Ocupacao_Calendario!L539*D539*31</f>
        <v>1215.2</v>
      </c>
      <c r="Q539" s="33">
        <f>Ocupacao_Calendario!M539*D539*31</f>
        <v>930</v>
      </c>
      <c r="R539" s="33">
        <f t="shared" si="2"/>
        <v>11482.4</v>
      </c>
      <c r="S539" s="37" t="str">
        <f>IFS(E539=2,vacation_home_main_costs!$M$2,E539=3,vacation_home_main_costs!$M$3,E539=4,vacation_home_main_costs!$M$4,E539=5,vacation_home_main_costs!$M$5,E539=6,vacation_home_main_costs!$M$6)</f>
        <v>#N/A</v>
      </c>
      <c r="T539" s="38" t="s">
        <v>55</v>
      </c>
      <c r="U539" s="41" t="str">
        <f t="shared" si="4"/>
        <v>Lucro</v>
      </c>
    </row>
    <row r="540" ht="12.75" customHeight="1">
      <c r="A540" s="8">
        <v>1.8398048E7</v>
      </c>
      <c r="B540" s="30" t="s">
        <v>584</v>
      </c>
      <c r="C540" s="11">
        <v>240.0</v>
      </c>
      <c r="D540" s="11">
        <f t="shared" si="1"/>
        <v>192</v>
      </c>
      <c r="E540" s="24">
        <v>6.0</v>
      </c>
      <c r="F540" s="33">
        <f>Ocupacao_Calendario!B540*D540*31</f>
        <v>3868.8</v>
      </c>
      <c r="G540" s="33">
        <f>Ocupacao_Calendario!C540*D540*28</f>
        <v>4462.08</v>
      </c>
      <c r="H540" s="33">
        <f>Ocupacao_Calendario!D540*D540*31</f>
        <v>3392.64</v>
      </c>
      <c r="I540" s="33">
        <f>Ocupacao_Calendario!E540*D540*30</f>
        <v>3052.8</v>
      </c>
      <c r="J540" s="33">
        <f>Ocupacao_Calendario!F540*D540*31</f>
        <v>3452.16</v>
      </c>
      <c r="K540" s="33">
        <f>Ocupacao_Calendario!G540*D540*30</f>
        <v>4780.8</v>
      </c>
      <c r="L540" s="33">
        <f>Ocupacao_Calendario!H540*D540*31</f>
        <v>5297.28</v>
      </c>
      <c r="M540" s="33">
        <f>Ocupacao_Calendario!I540*D540*31</f>
        <v>5416.32</v>
      </c>
      <c r="N540" s="33">
        <f>Ocupacao_Calendario!J540*D540*30</f>
        <v>4665.6</v>
      </c>
      <c r="O540" s="33">
        <f>Ocupacao_Calendario!K540*D540*31</f>
        <v>4999.68</v>
      </c>
      <c r="P540" s="33">
        <f>Ocupacao_Calendario!L540*D540*31</f>
        <v>5832.96</v>
      </c>
      <c r="Q540" s="33">
        <f>Ocupacao_Calendario!M540*D540*31</f>
        <v>4464</v>
      </c>
      <c r="R540" s="33">
        <f t="shared" si="2"/>
        <v>53685.12</v>
      </c>
      <c r="S540" s="33">
        <f>IFS(E540=2,vacation_home_main_costs!$M$2,E540=3,vacation_home_main_costs!$M$3,E540=4,vacation_home_main_costs!$M$4,E540=5,vacation_home_main_costs!$M$5,E540=6,vacation_home_main_costs!$M$6)</f>
        <v>51900</v>
      </c>
      <c r="T540" s="33">
        <f>R540-S540</f>
        <v>1785.12</v>
      </c>
      <c r="U540" s="41" t="str">
        <f t="shared" si="4"/>
        <v>Lucro</v>
      </c>
    </row>
    <row r="541" ht="12.75" customHeight="1">
      <c r="A541" s="8">
        <v>1.8561121E7</v>
      </c>
      <c r="B541" s="30" t="s">
        <v>585</v>
      </c>
      <c r="C541" s="11">
        <v>59.0</v>
      </c>
      <c r="D541" s="11">
        <f t="shared" si="1"/>
        <v>47.2</v>
      </c>
      <c r="E541" s="24" t="s">
        <v>57</v>
      </c>
      <c r="F541" s="33">
        <f>Ocupacao_Calendario!B541*D541*31</f>
        <v>1433.936</v>
      </c>
      <c r="G541" s="33">
        <f>Ocupacao_Calendario!C541*D541*28</f>
        <v>1017.632</v>
      </c>
      <c r="H541" s="33">
        <f>Ocupacao_Calendario!D541*D541*31</f>
        <v>1009.608</v>
      </c>
      <c r="I541" s="33">
        <f>Ocupacao_Calendario!E541*D541*30</f>
        <v>764.64</v>
      </c>
      <c r="J541" s="33">
        <f>Ocupacao_Calendario!F541*D541*31</f>
        <v>599.912</v>
      </c>
      <c r="K541" s="33">
        <f>Ocupacao_Calendario!G541*D541*30</f>
        <v>1274.4</v>
      </c>
      <c r="L541" s="33">
        <f>Ocupacao_Calendario!H541*D541*31</f>
        <v>1141.296</v>
      </c>
      <c r="M541" s="33">
        <f>Ocupacao_Calendario!I541*D541*31</f>
        <v>1331.512</v>
      </c>
      <c r="N541" s="33">
        <f>Ocupacao_Calendario!J541*D541*30</f>
        <v>1401.84</v>
      </c>
      <c r="O541" s="33">
        <f>Ocupacao_Calendario!K541*D541*31</f>
        <v>1199.824</v>
      </c>
      <c r="P541" s="33">
        <f>Ocupacao_Calendario!L541*D541*31</f>
        <v>1404.672</v>
      </c>
      <c r="Q541" s="33">
        <f>Ocupacao_Calendario!M541*D541*31</f>
        <v>1199.824</v>
      </c>
      <c r="R541" s="33">
        <f t="shared" si="2"/>
        <v>13779.096</v>
      </c>
      <c r="S541" s="37" t="str">
        <f>IFS(E541=2,vacation_home_main_costs!$M$2,E541=3,vacation_home_main_costs!$M$3,E541=4,vacation_home_main_costs!$M$4,E541=5,vacation_home_main_costs!$M$5,E541=6,vacation_home_main_costs!$M$6)</f>
        <v>#N/A</v>
      </c>
      <c r="T541" s="38" t="s">
        <v>55</v>
      </c>
      <c r="U541" s="41" t="str">
        <f t="shared" si="4"/>
        <v>Lucro</v>
      </c>
    </row>
    <row r="542" ht="12.75" customHeight="1">
      <c r="A542" s="8">
        <v>1.8809463E7</v>
      </c>
      <c r="B542" s="30" t="s">
        <v>586</v>
      </c>
      <c r="C542" s="11">
        <v>207.0</v>
      </c>
      <c r="D542" s="11">
        <f t="shared" si="1"/>
        <v>165.6</v>
      </c>
      <c r="E542" s="24">
        <v>7.0</v>
      </c>
      <c r="F542" s="33">
        <f>Ocupacao_Calendario!B542*D542*31</f>
        <v>3234.168</v>
      </c>
      <c r="G542" s="33">
        <f>Ocupacao_Calendario!C542*D542*28</f>
        <v>3570.336</v>
      </c>
      <c r="H542" s="33">
        <f>Ocupacao_Calendario!D542*D542*31</f>
        <v>3696.192</v>
      </c>
      <c r="I542" s="33">
        <f>Ocupacao_Calendario!E542*D542*30</f>
        <v>2881.44</v>
      </c>
      <c r="J542" s="33">
        <f>Ocupacao_Calendario!F542*D542*31</f>
        <v>2823.48</v>
      </c>
      <c r="K542" s="33">
        <f>Ocupacao_Calendario!G542*D542*30</f>
        <v>3825.36</v>
      </c>
      <c r="L542" s="33">
        <f>Ocupacao_Calendario!H542*D542*31</f>
        <v>3952.872</v>
      </c>
      <c r="M542" s="33">
        <f>Ocupacao_Calendario!I542*D542*31</f>
        <v>3644.856</v>
      </c>
      <c r="N542" s="33">
        <f>Ocupacao_Calendario!J542*D542*30</f>
        <v>3825.36</v>
      </c>
      <c r="O542" s="33">
        <f>Ocupacao_Calendario!K542*D542*31</f>
        <v>4825.584</v>
      </c>
      <c r="P542" s="33">
        <f>Ocupacao_Calendario!L542*D542*31</f>
        <v>4568.904</v>
      </c>
      <c r="Q542" s="33">
        <f>Ocupacao_Calendario!M542*D542*31</f>
        <v>4209.552</v>
      </c>
      <c r="R542" s="33">
        <f t="shared" si="2"/>
        <v>45058.104</v>
      </c>
      <c r="S542" s="37" t="str">
        <f>IFS(E542=2,vacation_home_main_costs!$M$2,E542=3,vacation_home_main_costs!$M$3,E542=4,vacation_home_main_costs!$M$4,E542=5,vacation_home_main_costs!$M$5,E542=6,vacation_home_main_costs!$M$6)</f>
        <v>#N/A</v>
      </c>
      <c r="T542" s="38" t="s">
        <v>55</v>
      </c>
      <c r="U542" s="41" t="str">
        <f t="shared" si="4"/>
        <v>Lucro</v>
      </c>
    </row>
    <row r="543" ht="12.75" customHeight="1">
      <c r="A543" s="8">
        <v>1.8854613E7</v>
      </c>
      <c r="B543" s="30" t="s">
        <v>587</v>
      </c>
      <c r="C543" s="11">
        <v>99.0</v>
      </c>
      <c r="D543" s="11">
        <f t="shared" si="1"/>
        <v>79.2</v>
      </c>
      <c r="E543" s="24">
        <v>1.0</v>
      </c>
      <c r="F543" s="33">
        <f>Ocupacao_Calendario!B543*D543*31</f>
        <v>1497.672</v>
      </c>
      <c r="G543" s="33">
        <f>Ocupacao_Calendario!C543*D543*28</f>
        <v>1729.728</v>
      </c>
      <c r="H543" s="33">
        <f>Ocupacao_Calendario!D543*D543*31</f>
        <v>1227.6</v>
      </c>
      <c r="I543" s="33">
        <f>Ocupacao_Calendario!E543*D543*30</f>
        <v>1591.92</v>
      </c>
      <c r="J543" s="33">
        <f>Ocupacao_Calendario!F543*D543*31</f>
        <v>1669.536</v>
      </c>
      <c r="K543" s="33">
        <f>Ocupacao_Calendario!G543*D543*30</f>
        <v>2138.4</v>
      </c>
      <c r="L543" s="33">
        <f>Ocupacao_Calendario!H543*D543*31</f>
        <v>1964.16</v>
      </c>
      <c r="M543" s="33">
        <f>Ocupacao_Calendario!I543*D543*31</f>
        <v>1792.296</v>
      </c>
      <c r="N543" s="33">
        <f>Ocupacao_Calendario!J543*D543*30</f>
        <v>1877.04</v>
      </c>
      <c r="O543" s="33">
        <f>Ocupacao_Calendario!K543*D543*31</f>
        <v>2062.368</v>
      </c>
      <c r="P543" s="33">
        <f>Ocupacao_Calendario!L543*D543*31</f>
        <v>2013.264</v>
      </c>
      <c r="Q543" s="33">
        <f>Ocupacao_Calendario!M543*D543*31</f>
        <v>1669.536</v>
      </c>
      <c r="R543" s="33">
        <f t="shared" si="2"/>
        <v>21233.52</v>
      </c>
      <c r="S543" s="37" t="str">
        <f>IFS(E543=2,vacation_home_main_costs!$M$2,E543=3,vacation_home_main_costs!$M$3,E543=4,vacation_home_main_costs!$M$4,E543=5,vacation_home_main_costs!$M$5,E543=6,vacation_home_main_costs!$M$6)</f>
        <v>#N/A</v>
      </c>
      <c r="T543" s="38" t="s">
        <v>55</v>
      </c>
      <c r="U543" s="41" t="str">
        <f t="shared" si="4"/>
        <v>Lucro</v>
      </c>
    </row>
    <row r="544" ht="12.75" customHeight="1">
      <c r="A544" s="8">
        <v>1.8882626E7</v>
      </c>
      <c r="B544" s="30" t="s">
        <v>588</v>
      </c>
      <c r="C544" s="11">
        <v>84.0</v>
      </c>
      <c r="D544" s="11">
        <f t="shared" si="1"/>
        <v>67.2</v>
      </c>
      <c r="E544" s="24">
        <v>2.0</v>
      </c>
      <c r="F544" s="33">
        <f>Ocupacao_Calendario!B544*D544*31</f>
        <v>1708.224</v>
      </c>
      <c r="G544" s="33">
        <f>Ocupacao_Calendario!C544*D544*28</f>
        <v>1618.176</v>
      </c>
      <c r="H544" s="33">
        <f>Ocupacao_Calendario!D544*D544*31</f>
        <v>1145.76</v>
      </c>
      <c r="I544" s="33">
        <f>Ocupacao_Calendario!E544*D544*30</f>
        <v>1411.2</v>
      </c>
      <c r="J544" s="33">
        <f>Ocupacao_Calendario!F544*D544*31</f>
        <v>833.28</v>
      </c>
      <c r="K544" s="33">
        <f>Ocupacao_Calendario!G544*D544*30</f>
        <v>1330.56</v>
      </c>
      <c r="L544" s="33">
        <f>Ocupacao_Calendario!H544*D544*31</f>
        <v>1604.064</v>
      </c>
      <c r="M544" s="33">
        <f>Ocupacao_Calendario!I544*D544*31</f>
        <v>1708.224</v>
      </c>
      <c r="N544" s="33">
        <f>Ocupacao_Calendario!J544*D544*30</f>
        <v>1794.24</v>
      </c>
      <c r="O544" s="33">
        <f>Ocupacao_Calendario!K544*D544*31</f>
        <v>2083.2</v>
      </c>
      <c r="P544" s="33">
        <f>Ocupacao_Calendario!L544*D544*31</f>
        <v>1833.216</v>
      </c>
      <c r="Q544" s="33">
        <f>Ocupacao_Calendario!M544*D544*31</f>
        <v>2062.368</v>
      </c>
      <c r="R544" s="33">
        <f t="shared" si="2"/>
        <v>19132.512</v>
      </c>
      <c r="S544" s="33">
        <f>IFS(E544=2,vacation_home_main_costs!$M$2,E544=3,vacation_home_main_costs!$M$3,E544=4,vacation_home_main_costs!$M$4,E544=5,vacation_home_main_costs!$M$5,E544=6,vacation_home_main_costs!$M$6)</f>
        <v>31100</v>
      </c>
      <c r="T544" s="33">
        <f>R544-S544</f>
        <v>-11967.488</v>
      </c>
      <c r="U544" s="41" t="str">
        <f t="shared" si="4"/>
        <v>Prejuizo</v>
      </c>
    </row>
    <row r="545" ht="12.75" customHeight="1">
      <c r="A545" s="8">
        <v>1.9068754E7</v>
      </c>
      <c r="B545" s="30" t="s">
        <v>589</v>
      </c>
      <c r="C545" s="11">
        <v>78.0</v>
      </c>
      <c r="D545" s="11">
        <f t="shared" si="1"/>
        <v>62.4</v>
      </c>
      <c r="E545" s="24">
        <v>1.0</v>
      </c>
      <c r="F545" s="33">
        <f>Ocupacao_Calendario!B545*D545*31</f>
        <v>1508.832</v>
      </c>
      <c r="G545" s="33">
        <f>Ocupacao_Calendario!C545*D545*28</f>
        <v>1677.312</v>
      </c>
      <c r="H545" s="33">
        <f>Ocupacao_Calendario!D545*D545*31</f>
        <v>1083.264</v>
      </c>
      <c r="I545" s="33">
        <f>Ocupacao_Calendario!E545*D545*30</f>
        <v>1628.64</v>
      </c>
      <c r="J545" s="33">
        <f>Ocupacao_Calendario!F545*D545*31</f>
        <v>1238.016</v>
      </c>
      <c r="K545" s="33">
        <f>Ocupacao_Calendario!G545*D545*30</f>
        <v>1703.52</v>
      </c>
      <c r="L545" s="33">
        <f>Ocupacao_Calendario!H545*D545*31</f>
        <v>1760.304</v>
      </c>
      <c r="M545" s="33">
        <f>Ocupacao_Calendario!I545*D545*31</f>
        <v>1354.08</v>
      </c>
      <c r="N545" s="33">
        <f>Ocupacao_Calendario!J545*D545*30</f>
        <v>1684.8</v>
      </c>
      <c r="O545" s="33">
        <f>Ocupacao_Calendario!K545*D545*31</f>
        <v>1876.368</v>
      </c>
      <c r="P545" s="33">
        <f>Ocupacao_Calendario!L545*D545*31</f>
        <v>1895.712</v>
      </c>
      <c r="Q545" s="33">
        <f>Ocupacao_Calendario!M545*D545*31</f>
        <v>1315.392</v>
      </c>
      <c r="R545" s="33">
        <f t="shared" si="2"/>
        <v>18726.24</v>
      </c>
      <c r="S545" s="37" t="str">
        <f>IFS(E545=2,vacation_home_main_costs!$M$2,E545=3,vacation_home_main_costs!$M$3,E545=4,vacation_home_main_costs!$M$4,E545=5,vacation_home_main_costs!$M$5,E545=6,vacation_home_main_costs!$M$6)</f>
        <v>#N/A</v>
      </c>
      <c r="T545" s="38" t="s">
        <v>55</v>
      </c>
      <c r="U545" s="41" t="str">
        <f t="shared" si="4"/>
        <v>Lucro</v>
      </c>
    </row>
    <row r="546" ht="12.75" customHeight="1">
      <c r="A546" s="8">
        <v>1.9138964E7</v>
      </c>
      <c r="B546" s="30" t="s">
        <v>590</v>
      </c>
      <c r="C546" s="11">
        <v>59.0</v>
      </c>
      <c r="D546" s="11">
        <f t="shared" si="1"/>
        <v>47.2</v>
      </c>
      <c r="E546" s="24">
        <v>1.0</v>
      </c>
      <c r="F546" s="33">
        <f>Ocupacao_Calendario!B546*D546*31</f>
        <v>1214.456</v>
      </c>
      <c r="G546" s="33">
        <f>Ocupacao_Calendario!C546*D546*28</f>
        <v>1123.36</v>
      </c>
      <c r="H546" s="33">
        <f>Ocupacao_Calendario!D546*D546*31</f>
        <v>951.08</v>
      </c>
      <c r="I546" s="33">
        <f>Ocupacao_Calendario!E546*D546*30</f>
        <v>1231.92</v>
      </c>
      <c r="J546" s="33">
        <f>Ocupacao_Calendario!F546*D546*31</f>
        <v>716.968</v>
      </c>
      <c r="K546" s="33">
        <f>Ocupacao_Calendario!G546*D546*30</f>
        <v>1260.24</v>
      </c>
      <c r="L546" s="33">
        <f>Ocupacao_Calendario!H546*D546*31</f>
        <v>1038.872</v>
      </c>
      <c r="M546" s="33">
        <f>Ocupacao_Calendario!I546*D546*31</f>
        <v>1009.608</v>
      </c>
      <c r="N546" s="33">
        <f>Ocupacao_Calendario!J546*D546*30</f>
        <v>1175.28</v>
      </c>
      <c r="O546" s="33">
        <f>Ocupacao_Calendario!K546*D546*31</f>
        <v>1229.088</v>
      </c>
      <c r="P546" s="33">
        <f>Ocupacao_Calendario!L546*D546*31</f>
        <v>1038.872</v>
      </c>
      <c r="Q546" s="33">
        <f>Ocupacao_Calendario!M546*D546*31</f>
        <v>1170.56</v>
      </c>
      <c r="R546" s="33">
        <f t="shared" si="2"/>
        <v>13160.304</v>
      </c>
      <c r="S546" s="37" t="str">
        <f>IFS(E546=2,vacation_home_main_costs!$M$2,E546=3,vacation_home_main_costs!$M$3,E546=4,vacation_home_main_costs!$M$4,E546=5,vacation_home_main_costs!$M$5,E546=6,vacation_home_main_costs!$M$6)</f>
        <v>#N/A</v>
      </c>
      <c r="T546" s="38" t="s">
        <v>55</v>
      </c>
      <c r="U546" s="41" t="str">
        <f t="shared" si="4"/>
        <v>Lucro</v>
      </c>
    </row>
    <row r="547" ht="12.75" customHeight="1">
      <c r="A547" s="8">
        <v>1.9264153E7</v>
      </c>
      <c r="B547" s="30" t="s">
        <v>591</v>
      </c>
      <c r="C547" s="11">
        <v>135.0</v>
      </c>
      <c r="D547" s="11">
        <f t="shared" si="1"/>
        <v>108</v>
      </c>
      <c r="E547" s="24">
        <v>4.0</v>
      </c>
      <c r="F547" s="33">
        <f>Ocupacao_Calendario!B547*D547*31</f>
        <v>3281.04</v>
      </c>
      <c r="G547" s="33">
        <f>Ocupacao_Calendario!C547*D547*28</f>
        <v>2993.76</v>
      </c>
      <c r="H547" s="33">
        <f>Ocupacao_Calendario!D547*D547*31</f>
        <v>1674</v>
      </c>
      <c r="I547" s="33">
        <f>Ocupacao_Calendario!E547*D547*30</f>
        <v>2073.6</v>
      </c>
      <c r="J547" s="33">
        <f>Ocupacao_Calendario!F547*D547*31</f>
        <v>1607.04</v>
      </c>
      <c r="K547" s="33">
        <f>Ocupacao_Calendario!G547*D547*30</f>
        <v>3175.2</v>
      </c>
      <c r="L547" s="33">
        <f>Ocupacao_Calendario!H547*D547*31</f>
        <v>3080.16</v>
      </c>
      <c r="M547" s="33">
        <f>Ocupacao_Calendario!I547*D547*31</f>
        <v>2611.44</v>
      </c>
      <c r="N547" s="33">
        <f>Ocupacao_Calendario!J547*D547*30</f>
        <v>2948.4</v>
      </c>
      <c r="O547" s="33">
        <f>Ocupacao_Calendario!K547*D547*31</f>
        <v>2544.48</v>
      </c>
      <c r="P547" s="33">
        <f>Ocupacao_Calendario!L547*D547*31</f>
        <v>2711.88</v>
      </c>
      <c r="Q547" s="33">
        <f>Ocupacao_Calendario!M547*D547*31</f>
        <v>2845.8</v>
      </c>
      <c r="R547" s="33">
        <f t="shared" si="2"/>
        <v>31546.8</v>
      </c>
      <c r="S547" s="33">
        <f>IFS(E547=2,vacation_home_main_costs!$M$2,E547=3,vacation_home_main_costs!$M$3,E547=4,vacation_home_main_costs!$M$4,E547=5,vacation_home_main_costs!$M$5,E547=6,vacation_home_main_costs!$M$6)</f>
        <v>40660</v>
      </c>
      <c r="T547" s="33">
        <f t="shared" ref="T547:T549" si="33">R547-S547</f>
        <v>-9113.2</v>
      </c>
      <c r="U547" s="41" t="str">
        <f t="shared" si="4"/>
        <v>Prejuizo</v>
      </c>
    </row>
    <row r="548" ht="12.75" customHeight="1">
      <c r="A548" s="8">
        <v>1.9483578E7</v>
      </c>
      <c r="B548" s="30" t="s">
        <v>592</v>
      </c>
      <c r="C548" s="11">
        <v>90.0</v>
      </c>
      <c r="D548" s="11">
        <f t="shared" si="1"/>
        <v>72</v>
      </c>
      <c r="E548" s="24">
        <v>3.0</v>
      </c>
      <c r="F548" s="33">
        <f>Ocupacao_Calendario!B548*D548*31</f>
        <v>1830.24</v>
      </c>
      <c r="G548" s="33">
        <f>Ocupacao_Calendario!C548*D548*28</f>
        <v>1713.6</v>
      </c>
      <c r="H548" s="33">
        <f>Ocupacao_Calendario!D548*D548*31</f>
        <v>1093.68</v>
      </c>
      <c r="I548" s="33">
        <f>Ocupacao_Calendario!E548*D548*30</f>
        <v>1252.8</v>
      </c>
      <c r="J548" s="33">
        <f>Ocupacao_Calendario!F548*D548*31</f>
        <v>1339.2</v>
      </c>
      <c r="K548" s="33">
        <f>Ocupacao_Calendario!G548*D548*30</f>
        <v>2116.8</v>
      </c>
      <c r="L548" s="33">
        <f>Ocupacao_Calendario!H548*D548*31</f>
        <v>2232</v>
      </c>
      <c r="M548" s="33">
        <f>Ocupacao_Calendario!I548*D548*31</f>
        <v>1852.56</v>
      </c>
      <c r="N548" s="33">
        <f>Ocupacao_Calendario!J548*D548*30</f>
        <v>1598.4</v>
      </c>
      <c r="O548" s="33">
        <f>Ocupacao_Calendario!K548*D548*31</f>
        <v>1584.72</v>
      </c>
      <c r="P548" s="33">
        <f>Ocupacao_Calendario!L548*D548*31</f>
        <v>2165.04</v>
      </c>
      <c r="Q548" s="33">
        <f>Ocupacao_Calendario!M548*D548*31</f>
        <v>2053.44</v>
      </c>
      <c r="R548" s="33">
        <f t="shared" si="2"/>
        <v>20832.48</v>
      </c>
      <c r="S548" s="33">
        <f>IFS(E548=2,vacation_home_main_costs!$M$2,E548=3,vacation_home_main_costs!$M$3,E548=4,vacation_home_main_costs!$M$4,E548=5,vacation_home_main_costs!$M$5,E548=6,vacation_home_main_costs!$M$6)</f>
        <v>34800</v>
      </c>
      <c r="T548" s="33">
        <f t="shared" si="33"/>
        <v>-13967.52</v>
      </c>
      <c r="U548" s="41" t="str">
        <f t="shared" si="4"/>
        <v>Prejuizo</v>
      </c>
    </row>
    <row r="549" ht="12.75" customHeight="1">
      <c r="A549" s="8">
        <v>1.9554226E7</v>
      </c>
      <c r="B549" s="30" t="s">
        <v>593</v>
      </c>
      <c r="C549" s="11">
        <v>180.0</v>
      </c>
      <c r="D549" s="11">
        <f t="shared" si="1"/>
        <v>144</v>
      </c>
      <c r="E549" s="24">
        <v>4.0</v>
      </c>
      <c r="F549" s="33">
        <f>Ocupacao_Calendario!B549*D549*31</f>
        <v>4062.24</v>
      </c>
      <c r="G549" s="33">
        <f>Ocupacao_Calendario!C549*D549*28</f>
        <v>3669.12</v>
      </c>
      <c r="H549" s="33">
        <f>Ocupacao_Calendario!D549*D549*31</f>
        <v>3660.48</v>
      </c>
      <c r="I549" s="33">
        <f>Ocupacao_Calendario!E549*D549*30</f>
        <v>3628.8</v>
      </c>
      <c r="J549" s="33">
        <f>Ocupacao_Calendario!F549*D549*31</f>
        <v>2990.88</v>
      </c>
      <c r="K549" s="33">
        <f>Ocupacao_Calendario!G549*D549*30</f>
        <v>2808</v>
      </c>
      <c r="L549" s="33">
        <f>Ocupacao_Calendario!H549*D549*31</f>
        <v>3794.4</v>
      </c>
      <c r="M549" s="33">
        <f>Ocupacao_Calendario!I549*D549*31</f>
        <v>3035.52</v>
      </c>
      <c r="N549" s="33">
        <f>Ocupacao_Calendario!J549*D549*30</f>
        <v>3888</v>
      </c>
      <c r="O549" s="33">
        <f>Ocupacao_Calendario!K549*D549*31</f>
        <v>4196.16</v>
      </c>
      <c r="P549" s="33">
        <f>Ocupacao_Calendario!L549*D549*31</f>
        <v>4419.36</v>
      </c>
      <c r="Q549" s="33">
        <f>Ocupacao_Calendario!M549*D549*31</f>
        <v>3660.48</v>
      </c>
      <c r="R549" s="33">
        <f t="shared" si="2"/>
        <v>43813.44</v>
      </c>
      <c r="S549" s="33">
        <f>IFS(E549=2,vacation_home_main_costs!$M$2,E549=3,vacation_home_main_costs!$M$3,E549=4,vacation_home_main_costs!$M$4,E549=5,vacation_home_main_costs!$M$5,E549=6,vacation_home_main_costs!$M$6)</f>
        <v>40660</v>
      </c>
      <c r="T549" s="33">
        <f t="shared" si="33"/>
        <v>3153.44</v>
      </c>
      <c r="U549" s="41" t="str">
        <f t="shared" si="4"/>
        <v>Lucro</v>
      </c>
    </row>
    <row r="550" ht="12.75" customHeight="1">
      <c r="A550" s="8">
        <v>1.9573599E7</v>
      </c>
      <c r="B550" s="30" t="s">
        <v>594</v>
      </c>
      <c r="C550" s="11">
        <v>57.0</v>
      </c>
      <c r="D550" s="11">
        <f t="shared" si="1"/>
        <v>45.6</v>
      </c>
      <c r="E550" s="24" t="s">
        <v>57</v>
      </c>
      <c r="F550" s="33">
        <f>Ocupacao_Calendario!B550*D550*31</f>
        <v>1187.424</v>
      </c>
      <c r="G550" s="33">
        <f>Ocupacao_Calendario!C550*D550*28</f>
        <v>932.064</v>
      </c>
      <c r="H550" s="33">
        <f>Ocupacao_Calendario!D550*D550*31</f>
        <v>593.712</v>
      </c>
      <c r="I550" s="33">
        <f>Ocupacao_Calendario!E550*D550*30</f>
        <v>1190.16</v>
      </c>
      <c r="J550" s="33">
        <f>Ocupacao_Calendario!F550*D550*31</f>
        <v>1102.608</v>
      </c>
      <c r="K550" s="33">
        <f>Ocupacao_Calendario!G550*D550*30</f>
        <v>1149.12</v>
      </c>
      <c r="L550" s="33">
        <f>Ocupacao_Calendario!H550*D550*31</f>
        <v>1159.152</v>
      </c>
      <c r="M550" s="33">
        <f>Ocupacao_Calendario!I550*D550*31</f>
        <v>1060.2</v>
      </c>
      <c r="N550" s="33">
        <f>Ocupacao_Calendario!J550*D550*30</f>
        <v>1244.88</v>
      </c>
      <c r="O550" s="33">
        <f>Ocupacao_Calendario!K550*D550*31</f>
        <v>1243.968</v>
      </c>
      <c r="P550" s="33">
        <f>Ocupacao_Calendario!L550*D550*31</f>
        <v>1385.328</v>
      </c>
      <c r="Q550" s="33">
        <f>Ocupacao_Calendario!M550*D550*31</f>
        <v>1300.512</v>
      </c>
      <c r="R550" s="33">
        <f t="shared" si="2"/>
        <v>13549.128</v>
      </c>
      <c r="S550" s="37" t="str">
        <f>IFS(E550=2,vacation_home_main_costs!$M$2,E550=3,vacation_home_main_costs!$M$3,E550=4,vacation_home_main_costs!$M$4,E550=5,vacation_home_main_costs!$M$5,E550=6,vacation_home_main_costs!$M$6)</f>
        <v>#N/A</v>
      </c>
      <c r="T550" s="38" t="s">
        <v>55</v>
      </c>
      <c r="U550" s="41" t="str">
        <f t="shared" si="4"/>
        <v>Lucro</v>
      </c>
    </row>
    <row r="551" ht="12.75" customHeight="1">
      <c r="A551" s="8">
        <v>1.9621956E7</v>
      </c>
      <c r="B551" s="30" t="s">
        <v>595</v>
      </c>
      <c r="C551" s="11">
        <v>55.0</v>
      </c>
      <c r="D551" s="11">
        <f t="shared" si="1"/>
        <v>44</v>
      </c>
      <c r="E551" s="24">
        <v>1.0</v>
      </c>
      <c r="F551" s="33">
        <f>Ocupacao_Calendario!B551*D551*31</f>
        <v>1268.52</v>
      </c>
      <c r="G551" s="33">
        <f>Ocupacao_Calendario!C551*D551*28</f>
        <v>1232</v>
      </c>
      <c r="H551" s="33">
        <f>Ocupacao_Calendario!D551*D551*31</f>
        <v>927.52</v>
      </c>
      <c r="I551" s="33">
        <f>Ocupacao_Calendario!E551*D551*30</f>
        <v>1161.6</v>
      </c>
      <c r="J551" s="33">
        <f>Ocupacao_Calendario!F551*D551*31</f>
        <v>641.08</v>
      </c>
      <c r="K551" s="33">
        <f>Ocupacao_Calendario!G551*D551*30</f>
        <v>1108.8</v>
      </c>
      <c r="L551" s="33">
        <f>Ocupacao_Calendario!H551*D551*31</f>
        <v>1063.92</v>
      </c>
      <c r="M551" s="33">
        <f>Ocupacao_Calendario!I551*D551*31</f>
        <v>1336.72</v>
      </c>
      <c r="N551" s="33">
        <f>Ocupacao_Calendario!J551*D551*30</f>
        <v>1161.6</v>
      </c>
      <c r="O551" s="33">
        <f>Ocupacao_Calendario!K551*D551*31</f>
        <v>1186.68</v>
      </c>
      <c r="P551" s="33">
        <f>Ocupacao_Calendario!L551*D551*31</f>
        <v>968.44</v>
      </c>
      <c r="Q551" s="33">
        <f>Ocupacao_Calendario!M551*D551*31</f>
        <v>1295.8</v>
      </c>
      <c r="R551" s="33">
        <f t="shared" si="2"/>
        <v>13352.68</v>
      </c>
      <c r="S551" s="37" t="str">
        <f>IFS(E551=2,vacation_home_main_costs!$M$2,E551=3,vacation_home_main_costs!$M$3,E551=4,vacation_home_main_costs!$M$4,E551=5,vacation_home_main_costs!$M$5,E551=6,vacation_home_main_costs!$M$6)</f>
        <v>#N/A</v>
      </c>
      <c r="T551" s="38" t="s">
        <v>55</v>
      </c>
      <c r="U551" s="41" t="str">
        <f t="shared" si="4"/>
        <v>Lucro</v>
      </c>
    </row>
    <row r="552" ht="12.75" customHeight="1">
      <c r="A552" s="8">
        <v>1.971398E7</v>
      </c>
      <c r="B552" s="30" t="s">
        <v>596</v>
      </c>
      <c r="C552" s="11">
        <v>100.0</v>
      </c>
      <c r="D552" s="11">
        <f t="shared" si="1"/>
        <v>80</v>
      </c>
      <c r="E552" s="24">
        <v>3.0</v>
      </c>
      <c r="F552" s="33">
        <f>Ocupacao_Calendario!B552*D552*31</f>
        <v>1512.8</v>
      </c>
      <c r="G552" s="33">
        <f>Ocupacao_Calendario!C552*D552*28</f>
        <v>1971.2</v>
      </c>
      <c r="H552" s="33">
        <f>Ocupacao_Calendario!D552*D552*31</f>
        <v>1463.2</v>
      </c>
      <c r="I552" s="33">
        <f>Ocupacao_Calendario!E552*D552*30</f>
        <v>1248</v>
      </c>
      <c r="J552" s="33">
        <f>Ocupacao_Calendario!F552*D552*31</f>
        <v>1140.8</v>
      </c>
      <c r="K552" s="33">
        <f>Ocupacao_Calendario!G552*D552*30</f>
        <v>2088</v>
      </c>
      <c r="L552" s="33">
        <f>Ocupacao_Calendario!H552*D552*31</f>
        <v>1909.6</v>
      </c>
      <c r="M552" s="33">
        <f>Ocupacao_Calendario!I552*D552*31</f>
        <v>2182.4</v>
      </c>
      <c r="N552" s="33">
        <f>Ocupacao_Calendario!J552*D552*30</f>
        <v>2328</v>
      </c>
      <c r="O552" s="33">
        <f>Ocupacao_Calendario!K552*D552*31</f>
        <v>2480</v>
      </c>
      <c r="P552" s="33">
        <f>Ocupacao_Calendario!L552*D552*31</f>
        <v>2157.6</v>
      </c>
      <c r="Q552" s="33">
        <f>Ocupacao_Calendario!M552*D552*31</f>
        <v>2033.6</v>
      </c>
      <c r="R552" s="33">
        <f t="shared" si="2"/>
        <v>22515.2</v>
      </c>
      <c r="S552" s="33">
        <f>IFS(E552=2,vacation_home_main_costs!$M$2,E552=3,vacation_home_main_costs!$M$3,E552=4,vacation_home_main_costs!$M$4,E552=5,vacation_home_main_costs!$M$5,E552=6,vacation_home_main_costs!$M$6)</f>
        <v>34800</v>
      </c>
      <c r="T552" s="33">
        <f t="shared" ref="T552:T554" si="34">R552-S552</f>
        <v>-12284.8</v>
      </c>
      <c r="U552" s="41" t="str">
        <f t="shared" si="4"/>
        <v>Prejuizo</v>
      </c>
    </row>
    <row r="553" ht="12.75" customHeight="1">
      <c r="A553" s="8">
        <v>1.980055E7</v>
      </c>
      <c r="B553" s="30" t="s">
        <v>597</v>
      </c>
      <c r="C553" s="11">
        <v>125.0</v>
      </c>
      <c r="D553" s="11">
        <f t="shared" si="1"/>
        <v>100</v>
      </c>
      <c r="E553" s="24">
        <v>2.0</v>
      </c>
      <c r="F553" s="33">
        <f>Ocupacao_Calendario!B553*D553*31</f>
        <v>2511</v>
      </c>
      <c r="G553" s="33">
        <f>Ocupacao_Calendario!C553*D553*28</f>
        <v>2184</v>
      </c>
      <c r="H553" s="33">
        <f>Ocupacao_Calendario!D553*D553*31</f>
        <v>1767</v>
      </c>
      <c r="I553" s="33">
        <f>Ocupacao_Calendario!E553*D553*30</f>
        <v>1740</v>
      </c>
      <c r="J553" s="33">
        <f>Ocupacao_Calendario!F553*D553*31</f>
        <v>1333</v>
      </c>
      <c r="K553" s="33">
        <f>Ocupacao_Calendario!G553*D553*30</f>
        <v>2580</v>
      </c>
      <c r="L553" s="33">
        <f>Ocupacao_Calendario!H553*D553*31</f>
        <v>2325</v>
      </c>
      <c r="M553" s="33">
        <f>Ocupacao_Calendario!I553*D553*31</f>
        <v>2139</v>
      </c>
      <c r="N553" s="33">
        <f>Ocupacao_Calendario!J553*D553*30</f>
        <v>2790</v>
      </c>
      <c r="O553" s="33">
        <f>Ocupacao_Calendario!K553*D553*31</f>
        <v>2604</v>
      </c>
      <c r="P553" s="33">
        <f>Ocupacao_Calendario!L553*D553*31</f>
        <v>2511</v>
      </c>
      <c r="Q553" s="33">
        <f>Ocupacao_Calendario!M553*D553*31</f>
        <v>3069</v>
      </c>
      <c r="R553" s="33">
        <f t="shared" si="2"/>
        <v>27553</v>
      </c>
      <c r="S553" s="33">
        <f>IFS(E553=2,vacation_home_main_costs!$M$2,E553=3,vacation_home_main_costs!$M$3,E553=4,vacation_home_main_costs!$M$4,E553=5,vacation_home_main_costs!$M$5,E553=6,vacation_home_main_costs!$M$6)</f>
        <v>31100</v>
      </c>
      <c r="T553" s="33">
        <f t="shared" si="34"/>
        <v>-3547</v>
      </c>
      <c r="U553" s="41" t="str">
        <f t="shared" si="4"/>
        <v>Prejuizo</v>
      </c>
    </row>
    <row r="554" ht="12.75" customHeight="1">
      <c r="A554" s="8">
        <v>1.9874111E7</v>
      </c>
      <c r="B554" s="30" t="s">
        <v>598</v>
      </c>
      <c r="C554" s="11">
        <v>109.0</v>
      </c>
      <c r="D554" s="11">
        <f t="shared" si="1"/>
        <v>87.2</v>
      </c>
      <c r="E554" s="24">
        <v>3.0</v>
      </c>
      <c r="F554" s="33">
        <f>Ocupacao_Calendario!B554*D554*31</f>
        <v>2486.944</v>
      </c>
      <c r="G554" s="33">
        <f>Ocupacao_Calendario!C554*D554*28</f>
        <v>1635.872</v>
      </c>
      <c r="H554" s="33">
        <f>Ocupacao_Calendario!D554*D554*31</f>
        <v>1919.272</v>
      </c>
      <c r="I554" s="33">
        <f>Ocupacao_Calendario!E554*D554*30</f>
        <v>2354.4</v>
      </c>
      <c r="J554" s="33">
        <f>Ocupacao_Calendario!F554*D554*31</f>
        <v>1838.176</v>
      </c>
      <c r="K554" s="33">
        <f>Ocupacao_Calendario!G554*D554*30</f>
        <v>1962</v>
      </c>
      <c r="L554" s="33">
        <f>Ocupacao_Calendario!H554*D554*31</f>
        <v>2108.496</v>
      </c>
      <c r="M554" s="33">
        <f>Ocupacao_Calendario!I554*D554*31</f>
        <v>2513.976</v>
      </c>
      <c r="N554" s="33">
        <f>Ocupacao_Calendario!J554*D554*30</f>
        <v>2014.32</v>
      </c>
      <c r="O554" s="33">
        <f>Ocupacao_Calendario!K554*D554*31</f>
        <v>2243.656</v>
      </c>
      <c r="P554" s="33">
        <f>Ocupacao_Calendario!L554*D554*31</f>
        <v>2216.624</v>
      </c>
      <c r="Q554" s="33">
        <f>Ocupacao_Calendario!M554*D554*31</f>
        <v>2432.88</v>
      </c>
      <c r="R554" s="33">
        <f t="shared" si="2"/>
        <v>25726.616</v>
      </c>
      <c r="S554" s="33">
        <f>IFS(E554=2,vacation_home_main_costs!$M$2,E554=3,vacation_home_main_costs!$M$3,E554=4,vacation_home_main_costs!$M$4,E554=5,vacation_home_main_costs!$M$5,E554=6,vacation_home_main_costs!$M$6)</f>
        <v>34800</v>
      </c>
      <c r="T554" s="33">
        <f t="shared" si="34"/>
        <v>-9073.384</v>
      </c>
      <c r="U554" s="41" t="str">
        <f t="shared" si="4"/>
        <v>Prejuizo</v>
      </c>
    </row>
    <row r="555" ht="12.75" customHeight="1">
      <c r="A555" s="8">
        <v>2.0605722E7</v>
      </c>
      <c r="B555" s="30" t="s">
        <v>599</v>
      </c>
      <c r="C555" s="11">
        <v>89.0</v>
      </c>
      <c r="D555" s="11">
        <f t="shared" si="1"/>
        <v>71.2</v>
      </c>
      <c r="E555" s="24">
        <v>1.0</v>
      </c>
      <c r="F555" s="33">
        <f>Ocupacao_Calendario!B555*D555*31</f>
        <v>1920.264</v>
      </c>
      <c r="G555" s="33">
        <f>Ocupacao_Calendario!C555*D555*28</f>
        <v>1355.648</v>
      </c>
      <c r="H555" s="33">
        <f>Ocupacao_Calendario!D555*D555*31</f>
        <v>1169.816</v>
      </c>
      <c r="I555" s="33">
        <f>Ocupacao_Calendario!E555*D555*30</f>
        <v>1132.08</v>
      </c>
      <c r="J555" s="33">
        <f>Ocupacao_Calendario!F555*D555*31</f>
        <v>1280.176</v>
      </c>
      <c r="K555" s="33">
        <f>Ocupacao_Calendario!G555*D555*30</f>
        <v>1537.92</v>
      </c>
      <c r="L555" s="33">
        <f>Ocupacao_Calendario!H555*D555*31</f>
        <v>1898.192</v>
      </c>
      <c r="M555" s="33">
        <f>Ocupacao_Calendario!I555*D555*31</f>
        <v>1831.976</v>
      </c>
      <c r="N555" s="33">
        <f>Ocupacao_Calendario!J555*D555*30</f>
        <v>1730.16</v>
      </c>
      <c r="O555" s="33">
        <f>Ocupacao_Calendario!K555*D555*31</f>
        <v>1721.616</v>
      </c>
      <c r="P555" s="33">
        <f>Ocupacao_Calendario!L555*D555*31</f>
        <v>1765.76</v>
      </c>
      <c r="Q555" s="33">
        <f>Ocupacao_Calendario!M555*D555*31</f>
        <v>1986.48</v>
      </c>
      <c r="R555" s="33">
        <f t="shared" si="2"/>
        <v>19330.088</v>
      </c>
      <c r="S555" s="37" t="str">
        <f>IFS(E555=2,vacation_home_main_costs!$M$2,E555=3,vacation_home_main_costs!$M$3,E555=4,vacation_home_main_costs!$M$4,E555=5,vacation_home_main_costs!$M$5,E555=6,vacation_home_main_costs!$M$6)</f>
        <v>#N/A</v>
      </c>
      <c r="T555" s="38" t="s">
        <v>55</v>
      </c>
      <c r="U555" s="41" t="str">
        <f t="shared" si="4"/>
        <v>Lucro</v>
      </c>
    </row>
    <row r="556" ht="12.75" customHeight="1">
      <c r="A556" s="8">
        <v>2.068119E7</v>
      </c>
      <c r="B556" s="30" t="s">
        <v>600</v>
      </c>
      <c r="C556" s="11">
        <v>240.0</v>
      </c>
      <c r="D556" s="11">
        <f t="shared" si="1"/>
        <v>192</v>
      </c>
      <c r="E556" s="24">
        <v>5.0</v>
      </c>
      <c r="F556" s="33">
        <f>Ocupacao_Calendario!B556*D556*31</f>
        <v>5059.2</v>
      </c>
      <c r="G556" s="33">
        <f>Ocupacao_Calendario!C556*D556*28</f>
        <v>3870.72</v>
      </c>
      <c r="H556" s="33">
        <f>Ocupacao_Calendario!D556*D556*31</f>
        <v>4166.4</v>
      </c>
      <c r="I556" s="33">
        <f>Ocupacao_Calendario!E556*D556*30</f>
        <v>4550.4</v>
      </c>
      <c r="J556" s="33">
        <f>Ocupacao_Calendario!F556*D556*31</f>
        <v>3511.68</v>
      </c>
      <c r="K556" s="33">
        <f>Ocupacao_Calendario!G556*D556*30</f>
        <v>4953.6</v>
      </c>
      <c r="L556" s="33">
        <f>Ocupacao_Calendario!H556*D556*31</f>
        <v>5535.36</v>
      </c>
      <c r="M556" s="33">
        <f>Ocupacao_Calendario!I556*D556*31</f>
        <v>5356.8</v>
      </c>
      <c r="N556" s="33">
        <f>Ocupacao_Calendario!J556*D556*30</f>
        <v>4953.6</v>
      </c>
      <c r="O556" s="33">
        <f>Ocupacao_Calendario!K556*D556*31</f>
        <v>5475.84</v>
      </c>
      <c r="P556" s="33">
        <f>Ocupacao_Calendario!L556*D556*31</f>
        <v>5654.4</v>
      </c>
      <c r="Q556" s="33">
        <f>Ocupacao_Calendario!M556*D556*31</f>
        <v>4523.52</v>
      </c>
      <c r="R556" s="33">
        <f t="shared" si="2"/>
        <v>57611.52</v>
      </c>
      <c r="S556" s="33">
        <f>IFS(E556=2,vacation_home_main_costs!$M$2,E556=3,vacation_home_main_costs!$M$3,E556=4,vacation_home_main_costs!$M$4,E556=5,vacation_home_main_costs!$M$5,E556=6,vacation_home_main_costs!$M$6)</f>
        <v>45400</v>
      </c>
      <c r="T556" s="33">
        <f t="shared" ref="T556:T558" si="35">R556-S556</f>
        <v>12211.52</v>
      </c>
      <c r="U556" s="41" t="str">
        <f t="shared" si="4"/>
        <v>Lucro</v>
      </c>
    </row>
    <row r="557" ht="12.75" customHeight="1">
      <c r="A557" s="8">
        <v>2.0723951E7</v>
      </c>
      <c r="B557" s="30" t="s">
        <v>601</v>
      </c>
      <c r="C557" s="11">
        <v>161.0</v>
      </c>
      <c r="D557" s="11">
        <f t="shared" si="1"/>
        <v>128.8</v>
      </c>
      <c r="E557" s="24">
        <v>6.0</v>
      </c>
      <c r="F557" s="33">
        <f>Ocupacao_Calendario!B557*D557*31</f>
        <v>3833.088</v>
      </c>
      <c r="G557" s="33">
        <f>Ocupacao_Calendario!C557*D557*28</f>
        <v>3029.376</v>
      </c>
      <c r="H557" s="33">
        <f>Ocupacao_Calendario!D557*D557*31</f>
        <v>1756.832</v>
      </c>
      <c r="I557" s="33">
        <f>Ocupacao_Calendario!E557*D557*30</f>
        <v>2472.96</v>
      </c>
      <c r="J557" s="33">
        <f>Ocupacao_Calendario!F557*D557*31</f>
        <v>2235.968</v>
      </c>
      <c r="K557" s="33">
        <f>Ocupacao_Calendario!G557*D557*30</f>
        <v>3670.8</v>
      </c>
      <c r="L557" s="33">
        <f>Ocupacao_Calendario!H557*D557*31</f>
        <v>2794.96</v>
      </c>
      <c r="M557" s="33">
        <f>Ocupacao_Calendario!I557*D557*31</f>
        <v>2755.032</v>
      </c>
      <c r="N557" s="33">
        <f>Ocupacao_Calendario!J557*D557*30</f>
        <v>3052.56</v>
      </c>
      <c r="O557" s="33">
        <f>Ocupacao_Calendario!K557*D557*31</f>
        <v>3873.016</v>
      </c>
      <c r="P557" s="33">
        <f>Ocupacao_Calendario!L557*D557*31</f>
        <v>2914.744</v>
      </c>
      <c r="Q557" s="33">
        <f>Ocupacao_Calendario!M557*D557*31</f>
        <v>3593.52</v>
      </c>
      <c r="R557" s="33">
        <f t="shared" si="2"/>
        <v>35982.856</v>
      </c>
      <c r="S557" s="33">
        <f>IFS(E557=2,vacation_home_main_costs!$M$2,E557=3,vacation_home_main_costs!$M$3,E557=4,vacation_home_main_costs!$M$4,E557=5,vacation_home_main_costs!$M$5,E557=6,vacation_home_main_costs!$M$6)</f>
        <v>51900</v>
      </c>
      <c r="T557" s="33">
        <f t="shared" si="35"/>
        <v>-15917.144</v>
      </c>
      <c r="U557" s="41" t="str">
        <f t="shared" si="4"/>
        <v>Prejuizo</v>
      </c>
    </row>
    <row r="558" ht="12.75" customHeight="1">
      <c r="A558" s="8">
        <v>2.0747478E7</v>
      </c>
      <c r="B558" s="30" t="s">
        <v>602</v>
      </c>
      <c r="C558" s="11">
        <v>259.0</v>
      </c>
      <c r="D558" s="11">
        <f t="shared" si="1"/>
        <v>207.2</v>
      </c>
      <c r="E558" s="24">
        <v>5.0</v>
      </c>
      <c r="F558" s="33">
        <f>Ocupacao_Calendario!B558*D558*31</f>
        <v>4496.24</v>
      </c>
      <c r="G558" s="33">
        <f>Ocupacao_Calendario!C558*D558*28</f>
        <v>4119.136</v>
      </c>
      <c r="H558" s="33">
        <f>Ocupacao_Calendario!D558*D558*31</f>
        <v>4110.848</v>
      </c>
      <c r="I558" s="33">
        <f>Ocupacao_Calendario!E558*D558*30</f>
        <v>3729.6</v>
      </c>
      <c r="J558" s="33">
        <f>Ocupacao_Calendario!F558*D558*31</f>
        <v>3596.992</v>
      </c>
      <c r="K558" s="33">
        <f>Ocupacao_Calendario!G558*D558*30</f>
        <v>4102.56</v>
      </c>
      <c r="L558" s="33">
        <f>Ocupacao_Calendario!H558*D558*31</f>
        <v>6294.736</v>
      </c>
      <c r="M558" s="33">
        <f>Ocupacao_Calendario!I558*D558*31</f>
        <v>4496.24</v>
      </c>
      <c r="N558" s="33">
        <f>Ocupacao_Calendario!J558*D558*30</f>
        <v>4848.48</v>
      </c>
      <c r="O558" s="33">
        <f>Ocupacao_Calendario!K558*D558*31</f>
        <v>6358.968</v>
      </c>
      <c r="P558" s="33">
        <f>Ocupacao_Calendario!L558*D558*31</f>
        <v>6358.968</v>
      </c>
      <c r="Q558" s="33">
        <f>Ocupacao_Calendario!M558*D558*31</f>
        <v>5845.112</v>
      </c>
      <c r="R558" s="33">
        <f t="shared" si="2"/>
        <v>58357.88</v>
      </c>
      <c r="S558" s="33">
        <f>IFS(E558=2,vacation_home_main_costs!$M$2,E558=3,vacation_home_main_costs!$M$3,E558=4,vacation_home_main_costs!$M$4,E558=5,vacation_home_main_costs!$M$5,E558=6,vacation_home_main_costs!$M$6)</f>
        <v>45400</v>
      </c>
      <c r="T558" s="33">
        <f t="shared" si="35"/>
        <v>12957.88</v>
      </c>
      <c r="U558" s="41" t="str">
        <f t="shared" si="4"/>
        <v>Lucro</v>
      </c>
    </row>
    <row r="559" ht="12.75" customHeight="1">
      <c r="A559" s="8">
        <v>2.0761421E7</v>
      </c>
      <c r="B559" s="30" t="s">
        <v>603</v>
      </c>
      <c r="C559" s="11">
        <v>50.0</v>
      </c>
      <c r="D559" s="11">
        <f t="shared" si="1"/>
        <v>40</v>
      </c>
      <c r="E559" s="24">
        <v>1.0</v>
      </c>
      <c r="F559" s="33">
        <f>Ocupacao_Calendario!B559*D559*31</f>
        <v>1029.2</v>
      </c>
      <c r="G559" s="33">
        <f>Ocupacao_Calendario!C559*D559*28</f>
        <v>1052.8</v>
      </c>
      <c r="H559" s="33">
        <f>Ocupacao_Calendario!D559*D559*31</f>
        <v>979.6</v>
      </c>
      <c r="I559" s="33">
        <f>Ocupacao_Calendario!E559*D559*30</f>
        <v>672</v>
      </c>
      <c r="J559" s="33">
        <f>Ocupacao_Calendario!F559*D559*31</f>
        <v>1029.2</v>
      </c>
      <c r="K559" s="33">
        <f>Ocupacao_Calendario!G559*D559*30</f>
        <v>996</v>
      </c>
      <c r="L559" s="33">
        <f>Ocupacao_Calendario!H559*D559*31</f>
        <v>868</v>
      </c>
      <c r="M559" s="33">
        <f>Ocupacao_Calendario!I559*D559*31</f>
        <v>1103.6</v>
      </c>
      <c r="N559" s="33">
        <f>Ocupacao_Calendario!J559*D559*30</f>
        <v>900</v>
      </c>
      <c r="O559" s="33">
        <f>Ocupacao_Calendario!K559*D559*31</f>
        <v>917.6</v>
      </c>
      <c r="P559" s="33">
        <f>Ocupacao_Calendario!L559*D559*31</f>
        <v>1153.2</v>
      </c>
      <c r="Q559" s="33">
        <f>Ocupacao_Calendario!M559*D559*31</f>
        <v>1240</v>
      </c>
      <c r="R559" s="33">
        <f t="shared" si="2"/>
        <v>11941.2</v>
      </c>
      <c r="S559" s="37" t="str">
        <f>IFS(E559=2,vacation_home_main_costs!$M$2,E559=3,vacation_home_main_costs!$M$3,E559=4,vacation_home_main_costs!$M$4,E559=5,vacation_home_main_costs!$M$5,E559=6,vacation_home_main_costs!$M$6)</f>
        <v>#N/A</v>
      </c>
      <c r="T559" s="38" t="s">
        <v>55</v>
      </c>
      <c r="U559" s="41" t="str">
        <f t="shared" si="4"/>
        <v>Lucro</v>
      </c>
    </row>
    <row r="560" ht="12.75" customHeight="1">
      <c r="A560" s="8">
        <v>2.1015123E7</v>
      </c>
      <c r="B560" s="30" t="s">
        <v>604</v>
      </c>
      <c r="C560" s="11">
        <v>79.0</v>
      </c>
      <c r="D560" s="11">
        <f t="shared" si="1"/>
        <v>63.2</v>
      </c>
      <c r="E560" s="24">
        <v>1.0</v>
      </c>
      <c r="F560" s="33">
        <f>Ocupacao_Calendario!B560*D560*31</f>
        <v>1900.424</v>
      </c>
      <c r="G560" s="33">
        <f>Ocupacao_Calendario!C560*D560*28</f>
        <v>1344.896</v>
      </c>
      <c r="H560" s="33">
        <f>Ocupacao_Calendario!D560*D560*31</f>
        <v>1253.888</v>
      </c>
      <c r="I560" s="33">
        <f>Ocupacao_Calendario!E560*D560*30</f>
        <v>1687.44</v>
      </c>
      <c r="J560" s="33">
        <f>Ocupacao_Calendario!F560*D560*31</f>
        <v>803.272</v>
      </c>
      <c r="K560" s="33">
        <f>Ocupacao_Calendario!G560*D560*30</f>
        <v>1782.24</v>
      </c>
      <c r="L560" s="33">
        <f>Ocupacao_Calendario!H560*D560*31</f>
        <v>1704.504</v>
      </c>
      <c r="M560" s="33">
        <f>Ocupacao_Calendario!I560*D560*31</f>
        <v>1743.688</v>
      </c>
      <c r="N560" s="33">
        <f>Ocupacao_Calendario!J560*D560*30</f>
        <v>1763.28</v>
      </c>
      <c r="O560" s="33">
        <f>Ocupacao_Calendario!K560*D560*31</f>
        <v>1410.624</v>
      </c>
      <c r="P560" s="33">
        <f>Ocupacao_Calendario!L560*D560*31</f>
        <v>1586.952</v>
      </c>
      <c r="Q560" s="33">
        <f>Ocupacao_Calendario!M560*D560*31</f>
        <v>1332.256</v>
      </c>
      <c r="R560" s="33">
        <f t="shared" si="2"/>
        <v>18313.464</v>
      </c>
      <c r="S560" s="37" t="str">
        <f>IFS(E560=2,vacation_home_main_costs!$M$2,E560=3,vacation_home_main_costs!$M$3,E560=4,vacation_home_main_costs!$M$4,E560=5,vacation_home_main_costs!$M$5,E560=6,vacation_home_main_costs!$M$6)</f>
        <v>#N/A</v>
      </c>
      <c r="T560" s="38" t="s">
        <v>55</v>
      </c>
      <c r="U560" s="41" t="str">
        <f t="shared" si="4"/>
        <v>Lucro</v>
      </c>
    </row>
    <row r="561" ht="12.75" customHeight="1">
      <c r="A561" s="8">
        <v>2.1039291E7</v>
      </c>
      <c r="B561" s="30" t="s">
        <v>605</v>
      </c>
      <c r="C561" s="11">
        <v>49.0</v>
      </c>
      <c r="D561" s="11">
        <f t="shared" si="1"/>
        <v>39.2</v>
      </c>
      <c r="E561" s="24">
        <v>1.0</v>
      </c>
      <c r="F561" s="33">
        <f>Ocupacao_Calendario!B561*D561*31</f>
        <v>1130.136</v>
      </c>
      <c r="G561" s="33">
        <f>Ocupacao_Calendario!C561*D561*28</f>
        <v>900.032</v>
      </c>
      <c r="H561" s="33">
        <f>Ocupacao_Calendario!D561*D561*31</f>
        <v>546.84</v>
      </c>
      <c r="I561" s="33">
        <f>Ocupacao_Calendario!E561*D561*30</f>
        <v>1011.36</v>
      </c>
      <c r="J561" s="33">
        <f>Ocupacao_Calendario!F561*D561*31</f>
        <v>911.4</v>
      </c>
      <c r="K561" s="33">
        <f>Ocupacao_Calendario!G561*D561*30</f>
        <v>1140.72</v>
      </c>
      <c r="L561" s="33">
        <f>Ocupacao_Calendario!H561*D561*31</f>
        <v>874.944</v>
      </c>
      <c r="M561" s="33">
        <f>Ocupacao_Calendario!I561*D561*31</f>
        <v>1069.376</v>
      </c>
      <c r="N561" s="33">
        <f>Ocupacao_Calendario!J561*D561*30</f>
        <v>976.08</v>
      </c>
      <c r="O561" s="33">
        <f>Ocupacao_Calendario!K561*D561*31</f>
        <v>1178.744</v>
      </c>
      <c r="P561" s="33">
        <f>Ocupacao_Calendario!L561*D561*31</f>
        <v>1142.288</v>
      </c>
      <c r="Q561" s="33">
        <f>Ocupacao_Calendario!M561*D561*31</f>
        <v>1142.288</v>
      </c>
      <c r="R561" s="33">
        <f t="shared" si="2"/>
        <v>12024.208</v>
      </c>
      <c r="S561" s="37" t="str">
        <f>IFS(E561=2,vacation_home_main_costs!$M$2,E561=3,vacation_home_main_costs!$M$3,E561=4,vacation_home_main_costs!$M$4,E561=5,vacation_home_main_costs!$M$5,E561=6,vacation_home_main_costs!$M$6)</f>
        <v>#N/A</v>
      </c>
      <c r="T561" s="38" t="s">
        <v>55</v>
      </c>
      <c r="U561" s="41" t="str">
        <f t="shared" si="4"/>
        <v>Lucro</v>
      </c>
    </row>
    <row r="562" ht="12.75" customHeight="1">
      <c r="A562" s="8">
        <v>2.1296646E7</v>
      </c>
      <c r="B562" s="30" t="s">
        <v>606</v>
      </c>
      <c r="C562" s="11">
        <v>125.0</v>
      </c>
      <c r="D562" s="11">
        <f t="shared" si="1"/>
        <v>100</v>
      </c>
      <c r="E562" s="24">
        <v>4.0</v>
      </c>
      <c r="F562" s="33">
        <f>Ocupacao_Calendario!B562*D562*31</f>
        <v>3007</v>
      </c>
      <c r="G562" s="33">
        <f>Ocupacao_Calendario!C562*D562*28</f>
        <v>2072</v>
      </c>
      <c r="H562" s="33">
        <f>Ocupacao_Calendario!D562*D562*31</f>
        <v>1736</v>
      </c>
      <c r="I562" s="33">
        <f>Ocupacao_Calendario!E562*D562*30</f>
        <v>1860</v>
      </c>
      <c r="J562" s="33">
        <f>Ocupacao_Calendario!F562*D562*31</f>
        <v>1953</v>
      </c>
      <c r="K562" s="33">
        <f>Ocupacao_Calendario!G562*D562*30</f>
        <v>2100</v>
      </c>
      <c r="L562" s="33">
        <f>Ocupacao_Calendario!H562*D562*31</f>
        <v>2325</v>
      </c>
      <c r="M562" s="33">
        <f>Ocupacao_Calendario!I562*D562*31</f>
        <v>2387</v>
      </c>
      <c r="N562" s="33">
        <f>Ocupacao_Calendario!J562*D562*30</f>
        <v>2220</v>
      </c>
      <c r="O562" s="33">
        <f>Ocupacao_Calendario!K562*D562*31</f>
        <v>2294</v>
      </c>
      <c r="P562" s="33">
        <f>Ocupacao_Calendario!L562*D562*31</f>
        <v>2790</v>
      </c>
      <c r="Q562" s="33">
        <f>Ocupacao_Calendario!M562*D562*31</f>
        <v>2604</v>
      </c>
      <c r="R562" s="33">
        <f t="shared" si="2"/>
        <v>27348</v>
      </c>
      <c r="S562" s="33">
        <f>IFS(E562=2,vacation_home_main_costs!$M$2,E562=3,vacation_home_main_costs!$M$3,E562=4,vacation_home_main_costs!$M$4,E562=5,vacation_home_main_costs!$M$5,E562=6,vacation_home_main_costs!$M$6)</f>
        <v>40660</v>
      </c>
      <c r="T562" s="33">
        <f>R562-S562</f>
        <v>-13312</v>
      </c>
      <c r="U562" s="41" t="str">
        <f t="shared" si="4"/>
        <v>Prejuizo</v>
      </c>
    </row>
    <row r="563" ht="12.75" customHeight="1">
      <c r="A563" s="8">
        <v>2.1364907E7</v>
      </c>
      <c r="B563" s="30" t="s">
        <v>607</v>
      </c>
      <c r="C563" s="11">
        <v>30.0</v>
      </c>
      <c r="D563" s="11">
        <f t="shared" si="1"/>
        <v>24</v>
      </c>
      <c r="E563" s="24">
        <v>1.0</v>
      </c>
      <c r="F563" s="33">
        <f>Ocupacao_Calendario!B563*D563*31</f>
        <v>647.28</v>
      </c>
      <c r="G563" s="33">
        <f>Ocupacao_Calendario!C563*D563*28</f>
        <v>564.48</v>
      </c>
      <c r="H563" s="33">
        <f>Ocupacao_Calendario!D563*D563*31</f>
        <v>520.8</v>
      </c>
      <c r="I563" s="33">
        <f>Ocupacao_Calendario!E563*D563*30</f>
        <v>525.6</v>
      </c>
      <c r="J563" s="33">
        <f>Ocupacao_Calendario!F563*D563*31</f>
        <v>364.56</v>
      </c>
      <c r="K563" s="33">
        <f>Ocupacao_Calendario!G563*D563*30</f>
        <v>597.6</v>
      </c>
      <c r="L563" s="33">
        <f>Ocupacao_Calendario!H563*D563*31</f>
        <v>632.4</v>
      </c>
      <c r="M563" s="33">
        <f>Ocupacao_Calendario!I563*D563*31</f>
        <v>721.68</v>
      </c>
      <c r="N563" s="33">
        <f>Ocupacao_Calendario!J563*D563*30</f>
        <v>648</v>
      </c>
      <c r="O563" s="33">
        <f>Ocupacao_Calendario!K563*D563*31</f>
        <v>610.08</v>
      </c>
      <c r="P563" s="33">
        <f>Ocupacao_Calendario!L563*D563*31</f>
        <v>662.16</v>
      </c>
      <c r="Q563" s="33">
        <f>Ocupacao_Calendario!M563*D563*31</f>
        <v>543.12</v>
      </c>
      <c r="R563" s="33">
        <f t="shared" si="2"/>
        <v>7037.76</v>
      </c>
      <c r="S563" s="37" t="str">
        <f>IFS(E563=2,vacation_home_main_costs!$M$2,E563=3,vacation_home_main_costs!$M$3,E563=4,vacation_home_main_costs!$M$4,E563=5,vacation_home_main_costs!$M$5,E563=6,vacation_home_main_costs!$M$6)</f>
        <v>#N/A</v>
      </c>
      <c r="T563" s="38" t="s">
        <v>55</v>
      </c>
      <c r="U563" s="41" t="str">
        <f t="shared" si="4"/>
        <v>Lucro</v>
      </c>
    </row>
    <row r="564" ht="12.75" customHeight="1">
      <c r="A564" s="8">
        <v>2.1502688E7</v>
      </c>
      <c r="B564" s="30" t="s">
        <v>608</v>
      </c>
      <c r="C564" s="11">
        <v>119.0</v>
      </c>
      <c r="D564" s="11">
        <f t="shared" si="1"/>
        <v>95.2</v>
      </c>
      <c r="E564" s="24">
        <v>4.0</v>
      </c>
      <c r="F564" s="33">
        <f>Ocupacao_Calendario!B564*D564*31</f>
        <v>2272.424</v>
      </c>
      <c r="G564" s="33">
        <f>Ocupacao_Calendario!C564*D564*28</f>
        <v>2585.632</v>
      </c>
      <c r="H564" s="33">
        <f>Ocupacao_Calendario!D564*D564*31</f>
        <v>2213.4</v>
      </c>
      <c r="I564" s="33">
        <f>Ocupacao_Calendario!E564*D564*30</f>
        <v>1599.36</v>
      </c>
      <c r="J564" s="33">
        <f>Ocupacao_Calendario!F564*D564*31</f>
        <v>1741.208</v>
      </c>
      <c r="K564" s="33">
        <f>Ocupacao_Calendario!G564*D564*30</f>
        <v>2084.88</v>
      </c>
      <c r="L564" s="33">
        <f>Ocupacao_Calendario!H564*D564*31</f>
        <v>2538.032</v>
      </c>
      <c r="M564" s="33">
        <f>Ocupacao_Calendario!I564*D564*31</f>
        <v>2242.912</v>
      </c>
      <c r="N564" s="33">
        <f>Ocupacao_Calendario!J564*D564*30</f>
        <v>2370.48</v>
      </c>
      <c r="O564" s="33">
        <f>Ocupacao_Calendario!K564*D564*31</f>
        <v>2597.056</v>
      </c>
      <c r="P564" s="33">
        <f>Ocupacao_Calendario!L564*D564*31</f>
        <v>2508.52</v>
      </c>
      <c r="Q564" s="33">
        <f>Ocupacao_Calendario!M564*D564*31</f>
        <v>2626.568</v>
      </c>
      <c r="R564" s="33">
        <f t="shared" si="2"/>
        <v>27380.472</v>
      </c>
      <c r="S564" s="33">
        <f>IFS(E564=2,vacation_home_main_costs!$M$2,E564=3,vacation_home_main_costs!$M$3,E564=4,vacation_home_main_costs!$M$4,E564=5,vacation_home_main_costs!$M$5,E564=6,vacation_home_main_costs!$M$6)</f>
        <v>40660</v>
      </c>
      <c r="T564" s="33">
        <f t="shared" ref="T564:T565" si="36">R564-S564</f>
        <v>-13279.528</v>
      </c>
      <c r="U564" s="41" t="str">
        <f t="shared" si="4"/>
        <v>Prejuizo</v>
      </c>
    </row>
    <row r="565" ht="12.75" customHeight="1">
      <c r="A565" s="8">
        <v>2.2158655E7</v>
      </c>
      <c r="B565" s="30" t="s">
        <v>609</v>
      </c>
      <c r="C565" s="11">
        <v>75.0</v>
      </c>
      <c r="D565" s="11">
        <f t="shared" si="1"/>
        <v>60</v>
      </c>
      <c r="E565" s="24">
        <v>2.0</v>
      </c>
      <c r="F565" s="33">
        <f>Ocupacao_Calendario!B565*D565*31</f>
        <v>1283.4</v>
      </c>
      <c r="G565" s="33">
        <f>Ocupacao_Calendario!C565*D565*28</f>
        <v>1444.8</v>
      </c>
      <c r="H565" s="33">
        <f>Ocupacao_Calendario!D565*D565*31</f>
        <v>1395</v>
      </c>
      <c r="I565" s="33">
        <f>Ocupacao_Calendario!E565*D565*30</f>
        <v>846</v>
      </c>
      <c r="J565" s="33">
        <f>Ocupacao_Calendario!F565*D565*31</f>
        <v>1302</v>
      </c>
      <c r="K565" s="33">
        <f>Ocupacao_Calendario!G565*D565*30</f>
        <v>1566</v>
      </c>
      <c r="L565" s="33">
        <f>Ocupacao_Calendario!H565*D565*31</f>
        <v>1469.4</v>
      </c>
      <c r="M565" s="33">
        <f>Ocupacao_Calendario!I565*D565*31</f>
        <v>1562.4</v>
      </c>
      <c r="N565" s="33">
        <f>Ocupacao_Calendario!J565*D565*30</f>
        <v>1368</v>
      </c>
      <c r="O565" s="33">
        <f>Ocupacao_Calendario!K565*D565*31</f>
        <v>1432.2</v>
      </c>
      <c r="P565" s="33">
        <f>Ocupacao_Calendario!L565*D565*31</f>
        <v>1636.8</v>
      </c>
      <c r="Q565" s="33">
        <f>Ocupacao_Calendario!M565*D565*31</f>
        <v>1804.2</v>
      </c>
      <c r="R565" s="33">
        <f t="shared" si="2"/>
        <v>17110.2</v>
      </c>
      <c r="S565" s="33">
        <f>IFS(E565=2,vacation_home_main_costs!$M$2,E565=3,vacation_home_main_costs!$M$3,E565=4,vacation_home_main_costs!$M$4,E565=5,vacation_home_main_costs!$M$5,E565=6,vacation_home_main_costs!$M$6)</f>
        <v>31100</v>
      </c>
      <c r="T565" s="33">
        <f t="shared" si="36"/>
        <v>-13989.8</v>
      </c>
      <c r="U565" s="41" t="str">
        <f t="shared" si="4"/>
        <v>Prejuizo</v>
      </c>
    </row>
    <row r="566" ht="12.75" customHeight="1">
      <c r="A566" s="8">
        <v>2.2224937E7</v>
      </c>
      <c r="B566" s="30" t="s">
        <v>610</v>
      </c>
      <c r="C566" s="11">
        <v>54.0</v>
      </c>
      <c r="D566" s="11">
        <f t="shared" si="1"/>
        <v>43.2</v>
      </c>
      <c r="E566" s="24" t="s">
        <v>57</v>
      </c>
      <c r="F566" s="33">
        <f>Ocupacao_Calendario!B566*D566*31</f>
        <v>1325.808</v>
      </c>
      <c r="G566" s="33">
        <f>Ocupacao_Calendario!C566*D566*28</f>
        <v>1100.736</v>
      </c>
      <c r="H566" s="33">
        <f>Ocupacao_Calendario!D566*D566*31</f>
        <v>776.736</v>
      </c>
      <c r="I566" s="33">
        <f>Ocupacao_Calendario!E566*D566*30</f>
        <v>829.44</v>
      </c>
      <c r="J566" s="33">
        <f>Ocupacao_Calendario!F566*D566*31</f>
        <v>736.56</v>
      </c>
      <c r="K566" s="33">
        <f>Ocupacao_Calendario!G566*D566*30</f>
        <v>1114.56</v>
      </c>
      <c r="L566" s="33">
        <f>Ocupacao_Calendario!H566*D566*31</f>
        <v>964.224</v>
      </c>
      <c r="M566" s="33">
        <f>Ocupacao_Calendario!I566*D566*31</f>
        <v>1138.32</v>
      </c>
      <c r="N566" s="33">
        <f>Ocupacao_Calendario!J566*D566*30</f>
        <v>984.96</v>
      </c>
      <c r="O566" s="33">
        <f>Ocupacao_Calendario!K566*D566*31</f>
        <v>1098.144</v>
      </c>
      <c r="P566" s="33">
        <f>Ocupacao_Calendario!L566*D566*31</f>
        <v>1245.456</v>
      </c>
      <c r="Q566" s="33">
        <f>Ocupacao_Calendario!M566*D566*31</f>
        <v>1285.632</v>
      </c>
      <c r="R566" s="33">
        <f t="shared" si="2"/>
        <v>12600.576</v>
      </c>
      <c r="S566" s="37" t="str">
        <f>IFS(E566=2,vacation_home_main_costs!$M$2,E566=3,vacation_home_main_costs!$M$3,E566=4,vacation_home_main_costs!$M$4,E566=5,vacation_home_main_costs!$M$5,E566=6,vacation_home_main_costs!$M$6)</f>
        <v>#N/A</v>
      </c>
      <c r="T566" s="38" t="s">
        <v>55</v>
      </c>
      <c r="U566" s="41" t="str">
        <f t="shared" si="4"/>
        <v>Lucro</v>
      </c>
    </row>
    <row r="567" ht="12.75" customHeight="1">
      <c r="A567" s="8">
        <v>2.2526082E7</v>
      </c>
      <c r="B567" s="30" t="s">
        <v>611</v>
      </c>
      <c r="C567" s="11">
        <v>70.0</v>
      </c>
      <c r="D567" s="11">
        <f t="shared" si="1"/>
        <v>56</v>
      </c>
      <c r="E567" s="24">
        <v>2.0</v>
      </c>
      <c r="F567" s="33">
        <f>Ocupacao_Calendario!B567*D567*31</f>
        <v>1614.48</v>
      </c>
      <c r="G567" s="33">
        <f>Ocupacao_Calendario!C567*D567*28</f>
        <v>1473.92</v>
      </c>
      <c r="H567" s="33">
        <f>Ocupacao_Calendario!D567*D567*31</f>
        <v>1041.6</v>
      </c>
      <c r="I567" s="33">
        <f>Ocupacao_Calendario!E567*D567*30</f>
        <v>1209.6</v>
      </c>
      <c r="J567" s="33">
        <f>Ocupacao_Calendario!F567*D567*31</f>
        <v>868</v>
      </c>
      <c r="K567" s="33">
        <f>Ocupacao_Calendario!G567*D567*30</f>
        <v>1092</v>
      </c>
      <c r="L567" s="33">
        <f>Ocupacao_Calendario!H567*D567*31</f>
        <v>1562.4</v>
      </c>
      <c r="M567" s="33">
        <f>Ocupacao_Calendario!I567*D567*31</f>
        <v>1718.64</v>
      </c>
      <c r="N567" s="33">
        <f>Ocupacao_Calendario!J567*D567*30</f>
        <v>1612.8</v>
      </c>
      <c r="O567" s="33">
        <f>Ocupacao_Calendario!K567*D567*31</f>
        <v>1545.04</v>
      </c>
      <c r="P567" s="33">
        <f>Ocupacao_Calendario!L567*D567*31</f>
        <v>1475.6</v>
      </c>
      <c r="Q567" s="33">
        <f>Ocupacao_Calendario!M567*D567*31</f>
        <v>1302</v>
      </c>
      <c r="R567" s="33">
        <f t="shared" si="2"/>
        <v>16516.08</v>
      </c>
      <c r="S567" s="33">
        <f>IFS(E567=2,vacation_home_main_costs!$M$2,E567=3,vacation_home_main_costs!$M$3,E567=4,vacation_home_main_costs!$M$4,E567=5,vacation_home_main_costs!$M$5,E567=6,vacation_home_main_costs!$M$6)</f>
        <v>31100</v>
      </c>
      <c r="T567" s="33">
        <f t="shared" ref="T567:T586" si="37">R567-S567</f>
        <v>-14583.92</v>
      </c>
      <c r="U567" s="41" t="str">
        <f t="shared" si="4"/>
        <v>Prejuizo</v>
      </c>
    </row>
    <row r="568" ht="12.75" customHeight="1">
      <c r="A568" s="8">
        <v>2.3269741E7</v>
      </c>
      <c r="B568" s="30" t="s">
        <v>612</v>
      </c>
      <c r="C568" s="11">
        <v>190.0</v>
      </c>
      <c r="D568" s="11">
        <f t="shared" si="1"/>
        <v>152</v>
      </c>
      <c r="E568" s="24">
        <v>5.0</v>
      </c>
      <c r="F568" s="33">
        <f>Ocupacao_Calendario!B568*D568*31</f>
        <v>2968.56</v>
      </c>
      <c r="G568" s="33">
        <f>Ocupacao_Calendario!C568*D568*28</f>
        <v>3489.92</v>
      </c>
      <c r="H568" s="33">
        <f>Ocupacao_Calendario!D568*D568*31</f>
        <v>2026.16</v>
      </c>
      <c r="I568" s="33">
        <f>Ocupacao_Calendario!E568*D568*30</f>
        <v>2462.4</v>
      </c>
      <c r="J568" s="33">
        <f>Ocupacao_Calendario!F568*D568*31</f>
        <v>3345.52</v>
      </c>
      <c r="K568" s="33">
        <f>Ocupacao_Calendario!G568*D568*30</f>
        <v>3556.8</v>
      </c>
      <c r="L568" s="33">
        <f>Ocupacao_Calendario!H568*D568*31</f>
        <v>4146.56</v>
      </c>
      <c r="M568" s="33">
        <f>Ocupacao_Calendario!I568*D568*31</f>
        <v>3722.48</v>
      </c>
      <c r="N568" s="33">
        <f>Ocupacao_Calendario!J568*D568*30</f>
        <v>3693.6</v>
      </c>
      <c r="O568" s="33">
        <f>Ocupacao_Calendario!K568*D568*31</f>
        <v>4617.76</v>
      </c>
      <c r="P568" s="33">
        <f>Ocupacao_Calendario!L568*D568*31</f>
        <v>4712</v>
      </c>
      <c r="Q568" s="33">
        <f>Ocupacao_Calendario!M568*D568*31</f>
        <v>4240.8</v>
      </c>
      <c r="R568" s="33">
        <f t="shared" si="2"/>
        <v>42982.56</v>
      </c>
      <c r="S568" s="33">
        <f>IFS(E568=2,vacation_home_main_costs!$M$2,E568=3,vacation_home_main_costs!$M$3,E568=4,vacation_home_main_costs!$M$4,E568=5,vacation_home_main_costs!$M$5,E568=6,vacation_home_main_costs!$M$6)</f>
        <v>45400</v>
      </c>
      <c r="T568" s="33">
        <f t="shared" si="37"/>
        <v>-2417.44</v>
      </c>
      <c r="U568" s="41" t="str">
        <f t="shared" si="4"/>
        <v>Prejuizo</v>
      </c>
    </row>
    <row r="569" ht="12.75" customHeight="1">
      <c r="A569" s="8">
        <v>2.3379616E7</v>
      </c>
      <c r="B569" s="30" t="s">
        <v>613</v>
      </c>
      <c r="C569" s="11">
        <v>109.0</v>
      </c>
      <c r="D569" s="11">
        <f t="shared" si="1"/>
        <v>87.2</v>
      </c>
      <c r="E569" s="24">
        <v>4.0</v>
      </c>
      <c r="F569" s="33">
        <f>Ocupacao_Calendario!B569*D569*31</f>
        <v>1730.048</v>
      </c>
      <c r="G569" s="33">
        <f>Ocupacao_Calendario!C569*D569*28</f>
        <v>2295.104</v>
      </c>
      <c r="H569" s="33">
        <f>Ocupacao_Calendario!D569*D569*31</f>
        <v>1405.664</v>
      </c>
      <c r="I569" s="33">
        <f>Ocupacao_Calendario!E569*D569*30</f>
        <v>1203.36</v>
      </c>
      <c r="J569" s="33">
        <f>Ocupacao_Calendario!F569*D569*31</f>
        <v>2162.56</v>
      </c>
      <c r="K569" s="33">
        <f>Ocupacao_Calendario!G569*D569*30</f>
        <v>1909.68</v>
      </c>
      <c r="L569" s="33">
        <f>Ocupacao_Calendario!H569*D569*31</f>
        <v>2270.688</v>
      </c>
      <c r="M569" s="33">
        <f>Ocupacao_Calendario!I569*D569*31</f>
        <v>2324.752</v>
      </c>
      <c r="N569" s="33">
        <f>Ocupacao_Calendario!J569*D569*30</f>
        <v>2432.88</v>
      </c>
      <c r="O569" s="33">
        <f>Ocupacao_Calendario!K569*D569*31</f>
        <v>1973.336</v>
      </c>
      <c r="P569" s="33">
        <f>Ocupacao_Calendario!L569*D569*31</f>
        <v>2243.656</v>
      </c>
      <c r="Q569" s="33">
        <f>Ocupacao_Calendario!M569*D569*31</f>
        <v>2541.008</v>
      </c>
      <c r="R569" s="33">
        <f t="shared" si="2"/>
        <v>24492.736</v>
      </c>
      <c r="S569" s="33">
        <f>IFS(E569=2,vacation_home_main_costs!$M$2,E569=3,vacation_home_main_costs!$M$3,E569=4,vacation_home_main_costs!$M$4,E569=5,vacation_home_main_costs!$M$5,E569=6,vacation_home_main_costs!$M$6)</f>
        <v>40660</v>
      </c>
      <c r="T569" s="33">
        <f t="shared" si="37"/>
        <v>-16167.264</v>
      </c>
      <c r="U569" s="41" t="str">
        <f t="shared" si="4"/>
        <v>Prejuizo</v>
      </c>
    </row>
    <row r="570" ht="12.75" customHeight="1">
      <c r="A570" s="8">
        <v>2.3503908E7</v>
      </c>
      <c r="B570" s="30" t="s">
        <v>614</v>
      </c>
      <c r="C570" s="11">
        <v>212.0</v>
      </c>
      <c r="D570" s="11">
        <f t="shared" si="1"/>
        <v>169.6</v>
      </c>
      <c r="E570" s="24">
        <v>5.0</v>
      </c>
      <c r="F570" s="33">
        <f>Ocupacao_Calendario!B570*D570*31</f>
        <v>3312.288</v>
      </c>
      <c r="G570" s="33">
        <f>Ocupacao_Calendario!C570*D570*28</f>
        <v>3466.624</v>
      </c>
      <c r="H570" s="33">
        <f>Ocupacao_Calendario!D570*D570*31</f>
        <v>3995.776</v>
      </c>
      <c r="I570" s="33">
        <f>Ocupacao_Calendario!E570*D570*30</f>
        <v>4223.04</v>
      </c>
      <c r="J570" s="33">
        <f>Ocupacao_Calendario!F570*D570*31</f>
        <v>2313.344</v>
      </c>
      <c r="K570" s="33">
        <f>Ocupacao_Calendario!G570*D570*30</f>
        <v>3714.24</v>
      </c>
      <c r="L570" s="33">
        <f>Ocupacao_Calendario!H570*D570*31</f>
        <v>5047.296</v>
      </c>
      <c r="M570" s="33">
        <f>Ocupacao_Calendario!I570*D570*31</f>
        <v>3995.776</v>
      </c>
      <c r="N570" s="33">
        <f>Ocupacao_Calendario!J570*D570*30</f>
        <v>3968.64</v>
      </c>
      <c r="O570" s="33">
        <f>Ocupacao_Calendario!K570*D570*31</f>
        <v>4942.144</v>
      </c>
      <c r="P570" s="33">
        <f>Ocupacao_Calendario!L570*D570*31</f>
        <v>4784.416</v>
      </c>
      <c r="Q570" s="33">
        <f>Ocupacao_Calendario!M570*D570*31</f>
        <v>3890.624</v>
      </c>
      <c r="R570" s="33">
        <f t="shared" si="2"/>
        <v>47654.208</v>
      </c>
      <c r="S570" s="33">
        <f>IFS(E570=2,vacation_home_main_costs!$M$2,E570=3,vacation_home_main_costs!$M$3,E570=4,vacation_home_main_costs!$M$4,E570=5,vacation_home_main_costs!$M$5,E570=6,vacation_home_main_costs!$M$6)</f>
        <v>45400</v>
      </c>
      <c r="T570" s="33">
        <f t="shared" si="37"/>
        <v>2254.208</v>
      </c>
      <c r="U570" s="41" t="str">
        <f t="shared" si="4"/>
        <v>Lucro</v>
      </c>
    </row>
    <row r="571" ht="12.75" customHeight="1">
      <c r="A571" s="8">
        <v>2.3861616E7</v>
      </c>
      <c r="B571" s="30" t="s">
        <v>615</v>
      </c>
      <c r="C571" s="11">
        <v>125.0</v>
      </c>
      <c r="D571" s="11">
        <f t="shared" si="1"/>
        <v>100</v>
      </c>
      <c r="E571" s="24">
        <v>3.0</v>
      </c>
      <c r="F571" s="33">
        <f>Ocupacao_Calendario!B571*D571*31</f>
        <v>2573</v>
      </c>
      <c r="G571" s="33">
        <f>Ocupacao_Calendario!C571*D571*28</f>
        <v>1932</v>
      </c>
      <c r="H571" s="33">
        <f>Ocupacao_Calendario!D571*D571*31</f>
        <v>1426</v>
      </c>
      <c r="I571" s="33">
        <f>Ocupacao_Calendario!E571*D571*30</f>
        <v>2100</v>
      </c>
      <c r="J571" s="33">
        <f>Ocupacao_Calendario!F571*D571*31</f>
        <v>1488</v>
      </c>
      <c r="K571" s="33">
        <f>Ocupacao_Calendario!G571*D571*30</f>
        <v>2070</v>
      </c>
      <c r="L571" s="33">
        <f>Ocupacao_Calendario!H571*D571*31</f>
        <v>2263</v>
      </c>
      <c r="M571" s="33">
        <f>Ocupacao_Calendario!I571*D571*31</f>
        <v>3100</v>
      </c>
      <c r="N571" s="33">
        <f>Ocupacao_Calendario!J571*D571*30</f>
        <v>2190</v>
      </c>
      <c r="O571" s="33">
        <f>Ocupacao_Calendario!K571*D571*31</f>
        <v>2294</v>
      </c>
      <c r="P571" s="33">
        <f>Ocupacao_Calendario!L571*D571*31</f>
        <v>2821</v>
      </c>
      <c r="Q571" s="33">
        <f>Ocupacao_Calendario!M571*D571*31</f>
        <v>2511</v>
      </c>
      <c r="R571" s="33">
        <f t="shared" si="2"/>
        <v>26768</v>
      </c>
      <c r="S571" s="33">
        <f>IFS(E571=2,vacation_home_main_costs!$M$2,E571=3,vacation_home_main_costs!$M$3,E571=4,vacation_home_main_costs!$M$4,E571=5,vacation_home_main_costs!$M$5,E571=6,vacation_home_main_costs!$M$6)</f>
        <v>34800</v>
      </c>
      <c r="T571" s="33">
        <f t="shared" si="37"/>
        <v>-8032</v>
      </c>
      <c r="U571" s="41" t="str">
        <f t="shared" si="4"/>
        <v>Prejuizo</v>
      </c>
    </row>
    <row r="572" ht="12.75" customHeight="1">
      <c r="A572" s="8">
        <v>2.4494716E7</v>
      </c>
      <c r="B572" s="30" t="s">
        <v>616</v>
      </c>
      <c r="C572" s="11">
        <v>161.0</v>
      </c>
      <c r="D572" s="11">
        <f t="shared" si="1"/>
        <v>128.8</v>
      </c>
      <c r="E572" s="24">
        <v>6.0</v>
      </c>
      <c r="F572" s="33">
        <f>Ocupacao_Calendario!B572*D572*31</f>
        <v>3473.736</v>
      </c>
      <c r="G572" s="33">
        <f>Ocupacao_Calendario!C572*D572*28</f>
        <v>3137.568</v>
      </c>
      <c r="H572" s="33">
        <f>Ocupacao_Calendario!D572*D572*31</f>
        <v>3034.528</v>
      </c>
      <c r="I572" s="33">
        <f>Ocupacao_Calendario!E572*D572*30</f>
        <v>2241.12</v>
      </c>
      <c r="J572" s="33">
        <f>Ocupacao_Calendario!F572*D572*31</f>
        <v>3353.952</v>
      </c>
      <c r="K572" s="33">
        <f>Ocupacao_Calendario!G572*D572*30</f>
        <v>3400.32</v>
      </c>
      <c r="L572" s="33">
        <f>Ocupacao_Calendario!H572*D572*31</f>
        <v>3713.304</v>
      </c>
      <c r="M572" s="33">
        <f>Ocupacao_Calendario!I572*D572*31</f>
        <v>3393.88</v>
      </c>
      <c r="N572" s="33">
        <f>Ocupacao_Calendario!J572*D572*30</f>
        <v>3284.4</v>
      </c>
      <c r="O572" s="33">
        <f>Ocupacao_Calendario!K572*D572*31</f>
        <v>3314.024</v>
      </c>
      <c r="P572" s="33">
        <f>Ocupacao_Calendario!L572*D572*31</f>
        <v>3314.024</v>
      </c>
      <c r="Q572" s="33">
        <f>Ocupacao_Calendario!M572*D572*31</f>
        <v>3753.232</v>
      </c>
      <c r="R572" s="33">
        <f t="shared" si="2"/>
        <v>39414.088</v>
      </c>
      <c r="S572" s="33">
        <f>IFS(E572=2,vacation_home_main_costs!$M$2,E572=3,vacation_home_main_costs!$M$3,E572=4,vacation_home_main_costs!$M$4,E572=5,vacation_home_main_costs!$M$5,E572=6,vacation_home_main_costs!$M$6)</f>
        <v>51900</v>
      </c>
      <c r="T572" s="33">
        <f t="shared" si="37"/>
        <v>-12485.912</v>
      </c>
      <c r="U572" s="41" t="str">
        <f t="shared" si="4"/>
        <v>Prejuizo</v>
      </c>
    </row>
    <row r="573" ht="12.75" customHeight="1">
      <c r="A573" s="8">
        <v>6054968.0</v>
      </c>
      <c r="B573" s="30" t="s">
        <v>617</v>
      </c>
      <c r="C573" s="11">
        <v>120.0</v>
      </c>
      <c r="D573" s="11">
        <f t="shared" si="1"/>
        <v>96</v>
      </c>
      <c r="E573" s="24">
        <v>3.0</v>
      </c>
      <c r="F573" s="33">
        <f>Ocupacao_Calendario!B573*D573*31</f>
        <v>2618.88</v>
      </c>
      <c r="G573" s="33">
        <f>Ocupacao_Calendario!C573*D573*28</f>
        <v>1827.84</v>
      </c>
      <c r="H573" s="33">
        <f>Ocupacao_Calendario!D573*D573*31</f>
        <v>2232</v>
      </c>
      <c r="I573" s="33">
        <f>Ocupacao_Calendario!E573*D573*30</f>
        <v>2044.8</v>
      </c>
      <c r="J573" s="33">
        <f>Ocupacao_Calendario!F573*D573*31</f>
        <v>1785.6</v>
      </c>
      <c r="K573" s="33">
        <f>Ocupacao_Calendario!G573*D573*30</f>
        <v>2880</v>
      </c>
      <c r="L573" s="33">
        <f>Ocupacao_Calendario!H573*D573*31</f>
        <v>2232</v>
      </c>
      <c r="M573" s="33">
        <f>Ocupacao_Calendario!I573*D573*31</f>
        <v>2112.96</v>
      </c>
      <c r="N573" s="33">
        <f>Ocupacao_Calendario!J573*D573*30</f>
        <v>2448</v>
      </c>
      <c r="O573" s="33">
        <f>Ocupacao_Calendario!K573*D573*31</f>
        <v>2232</v>
      </c>
      <c r="P573" s="33">
        <f>Ocupacao_Calendario!L573*D573*31</f>
        <v>2946.24</v>
      </c>
      <c r="Q573" s="33">
        <f>Ocupacao_Calendario!M573*D573*31</f>
        <v>2708.16</v>
      </c>
      <c r="R573" s="33">
        <f t="shared" si="2"/>
        <v>28068.48</v>
      </c>
      <c r="S573" s="33">
        <f>IFS(E573=2,vacation_home_main_costs!$M$2,E573=3,vacation_home_main_costs!$M$3,E573=4,vacation_home_main_costs!$M$4,E573=5,vacation_home_main_costs!$M$5,E573=6,vacation_home_main_costs!$M$6)</f>
        <v>34800</v>
      </c>
      <c r="T573" s="33">
        <f t="shared" si="37"/>
        <v>-6731.52</v>
      </c>
      <c r="U573" s="41" t="str">
        <f t="shared" si="4"/>
        <v>Prejuizo</v>
      </c>
    </row>
    <row r="574" ht="12.75" customHeight="1">
      <c r="A574" s="8">
        <v>8319329.0</v>
      </c>
      <c r="B574" s="30" t="s">
        <v>618</v>
      </c>
      <c r="C574" s="11">
        <v>130.0</v>
      </c>
      <c r="D574" s="11">
        <f t="shared" si="1"/>
        <v>104</v>
      </c>
      <c r="E574" s="24">
        <v>3.0</v>
      </c>
      <c r="F574" s="33">
        <f>Ocupacao_Calendario!B574*D574*31</f>
        <v>2804.88</v>
      </c>
      <c r="G574" s="33">
        <f>Ocupacao_Calendario!C574*D574*28</f>
        <v>2649.92</v>
      </c>
      <c r="H574" s="33">
        <f>Ocupacao_Calendario!D574*D574*31</f>
        <v>1450.8</v>
      </c>
      <c r="I574" s="33">
        <f>Ocupacao_Calendario!E574*D574*30</f>
        <v>2121.6</v>
      </c>
      <c r="J574" s="33">
        <f>Ocupacao_Calendario!F574*D574*31</f>
        <v>2063.36</v>
      </c>
      <c r="K574" s="33">
        <f>Ocupacao_Calendario!G574*D574*30</f>
        <v>2527.2</v>
      </c>
      <c r="L574" s="33">
        <f>Ocupacao_Calendario!H574*D574*31</f>
        <v>2611.44</v>
      </c>
      <c r="M574" s="33">
        <f>Ocupacao_Calendario!I574*D574*31</f>
        <v>2579.2</v>
      </c>
      <c r="N574" s="33">
        <f>Ocupacao_Calendario!J574*D574*30</f>
        <v>2589.6</v>
      </c>
      <c r="O574" s="33">
        <f>Ocupacao_Calendario!K574*D574*31</f>
        <v>2966.08</v>
      </c>
      <c r="P574" s="33">
        <f>Ocupacao_Calendario!L574*D574*31</f>
        <v>2579.2</v>
      </c>
      <c r="Q574" s="33">
        <f>Ocupacao_Calendario!M574*D574*31</f>
        <v>2804.88</v>
      </c>
      <c r="R574" s="33">
        <f t="shared" si="2"/>
        <v>29748.16</v>
      </c>
      <c r="S574" s="33">
        <f>IFS(E574=2,vacation_home_main_costs!$M$2,E574=3,vacation_home_main_costs!$M$3,E574=4,vacation_home_main_costs!$M$4,E574=5,vacation_home_main_costs!$M$5,E574=6,vacation_home_main_costs!$M$6)</f>
        <v>34800</v>
      </c>
      <c r="T574" s="33">
        <f t="shared" si="37"/>
        <v>-5051.84</v>
      </c>
      <c r="U574" s="41" t="str">
        <f t="shared" si="4"/>
        <v>Prejuizo</v>
      </c>
    </row>
    <row r="575" ht="12.75" customHeight="1">
      <c r="A575" s="8">
        <v>1.0432579E7</v>
      </c>
      <c r="B575" s="30" t="s">
        <v>619</v>
      </c>
      <c r="C575" s="11">
        <v>120.0</v>
      </c>
      <c r="D575" s="11">
        <f t="shared" si="1"/>
        <v>96</v>
      </c>
      <c r="E575" s="24">
        <v>4.0</v>
      </c>
      <c r="F575" s="33">
        <f>Ocupacao_Calendario!B575*D575*31</f>
        <v>2708.16</v>
      </c>
      <c r="G575" s="33">
        <f>Ocupacao_Calendario!C575*D575*28</f>
        <v>2123.52</v>
      </c>
      <c r="H575" s="33">
        <f>Ocupacao_Calendario!D575*D575*31</f>
        <v>1785.6</v>
      </c>
      <c r="I575" s="33">
        <f>Ocupacao_Calendario!E575*D575*30</f>
        <v>2304</v>
      </c>
      <c r="J575" s="33">
        <f>Ocupacao_Calendario!F575*D575*31</f>
        <v>1517.76</v>
      </c>
      <c r="K575" s="33">
        <f>Ocupacao_Calendario!G575*D575*30</f>
        <v>2678.4</v>
      </c>
      <c r="L575" s="33">
        <f>Ocupacao_Calendario!H575*D575*31</f>
        <v>2083.2</v>
      </c>
      <c r="M575" s="33">
        <f>Ocupacao_Calendario!I575*D575*31</f>
        <v>2559.36</v>
      </c>
      <c r="N575" s="33">
        <f>Ocupacao_Calendario!J575*D575*30</f>
        <v>2102.4</v>
      </c>
      <c r="O575" s="33">
        <f>Ocupacao_Calendario!K575*D575*31</f>
        <v>2886.72</v>
      </c>
      <c r="P575" s="33">
        <f>Ocupacao_Calendario!L575*D575*31</f>
        <v>2470.08</v>
      </c>
      <c r="Q575" s="33">
        <f>Ocupacao_Calendario!M575*D575*31</f>
        <v>2202.24</v>
      </c>
      <c r="R575" s="33">
        <f t="shared" si="2"/>
        <v>27421.44</v>
      </c>
      <c r="S575" s="33">
        <f>IFS(E575=2,vacation_home_main_costs!$M$2,E575=3,vacation_home_main_costs!$M$3,E575=4,vacation_home_main_costs!$M$4,E575=5,vacation_home_main_costs!$M$5,E575=6,vacation_home_main_costs!$M$6)</f>
        <v>40660</v>
      </c>
      <c r="T575" s="33">
        <f t="shared" si="37"/>
        <v>-13238.56</v>
      </c>
      <c r="U575" s="41" t="str">
        <f t="shared" si="4"/>
        <v>Prejuizo</v>
      </c>
    </row>
    <row r="576" ht="12.75" customHeight="1">
      <c r="A576" s="8">
        <v>1.1303968E7</v>
      </c>
      <c r="B576" s="30" t="s">
        <v>620</v>
      </c>
      <c r="C576" s="11">
        <v>155.0</v>
      </c>
      <c r="D576" s="11">
        <f t="shared" si="1"/>
        <v>124</v>
      </c>
      <c r="E576" s="24">
        <v>5.0</v>
      </c>
      <c r="F576" s="33">
        <f>Ocupacao_Calendario!B576*D576*31</f>
        <v>3113.64</v>
      </c>
      <c r="G576" s="33">
        <f>Ocupacao_Calendario!C576*D576*28</f>
        <v>2916.48</v>
      </c>
      <c r="H576" s="33">
        <f>Ocupacao_Calendario!D576*D576*31</f>
        <v>3152.08</v>
      </c>
      <c r="I576" s="33">
        <f>Ocupacao_Calendario!E576*D576*30</f>
        <v>2418</v>
      </c>
      <c r="J576" s="33">
        <f>Ocupacao_Calendario!F576*D576*31</f>
        <v>1883.56</v>
      </c>
      <c r="K576" s="33">
        <f>Ocupacao_Calendario!G576*D576*30</f>
        <v>3050.4</v>
      </c>
      <c r="L576" s="33">
        <f>Ocupacao_Calendario!H576*D576*31</f>
        <v>3498.04</v>
      </c>
      <c r="M576" s="33">
        <f>Ocupacao_Calendario!I576*D576*31</f>
        <v>3651.8</v>
      </c>
      <c r="N576" s="33">
        <f>Ocupacao_Calendario!J576*D576*30</f>
        <v>3496.8</v>
      </c>
      <c r="O576" s="33">
        <f>Ocupacao_Calendario!K576*D576*31</f>
        <v>3344.28</v>
      </c>
      <c r="P576" s="33">
        <f>Ocupacao_Calendario!L576*D576*31</f>
        <v>3613.36</v>
      </c>
      <c r="Q576" s="33">
        <f>Ocupacao_Calendario!M576*D576*31</f>
        <v>3651.8</v>
      </c>
      <c r="R576" s="33">
        <f t="shared" si="2"/>
        <v>37790.24</v>
      </c>
      <c r="S576" s="33">
        <f>IFS(E576=2,vacation_home_main_costs!$M$2,E576=3,vacation_home_main_costs!$M$3,E576=4,vacation_home_main_costs!$M$4,E576=5,vacation_home_main_costs!$M$5,E576=6,vacation_home_main_costs!$M$6)</f>
        <v>45400</v>
      </c>
      <c r="T576" s="33">
        <f t="shared" si="37"/>
        <v>-7609.76</v>
      </c>
      <c r="U576" s="41" t="str">
        <f t="shared" si="4"/>
        <v>Prejuizo</v>
      </c>
    </row>
    <row r="577" ht="12.75" customHeight="1">
      <c r="A577" s="8">
        <v>1.4826133E7</v>
      </c>
      <c r="B577" s="30" t="s">
        <v>621</v>
      </c>
      <c r="C577" s="11">
        <v>120.0</v>
      </c>
      <c r="D577" s="11">
        <f t="shared" si="1"/>
        <v>96</v>
      </c>
      <c r="E577" s="24">
        <v>3.0</v>
      </c>
      <c r="F577" s="33">
        <f>Ocupacao_Calendario!B577*D577*31</f>
        <v>1993.92</v>
      </c>
      <c r="G577" s="33">
        <f>Ocupacao_Calendario!C577*D577*28</f>
        <v>2392.32</v>
      </c>
      <c r="H577" s="33">
        <f>Ocupacao_Calendario!D577*D577*31</f>
        <v>1964.16</v>
      </c>
      <c r="I577" s="33">
        <f>Ocupacao_Calendario!E577*D577*30</f>
        <v>1468.8</v>
      </c>
      <c r="J577" s="33">
        <f>Ocupacao_Calendario!F577*D577*31</f>
        <v>1696.32</v>
      </c>
      <c r="K577" s="33">
        <f>Ocupacao_Calendario!G577*D577*30</f>
        <v>2188.8</v>
      </c>
      <c r="L577" s="33">
        <f>Ocupacao_Calendario!H577*D577*31</f>
        <v>2708.16</v>
      </c>
      <c r="M577" s="33">
        <f>Ocupacao_Calendario!I577*D577*31</f>
        <v>2232</v>
      </c>
      <c r="N577" s="33">
        <f>Ocupacao_Calendario!J577*D577*30</f>
        <v>2678.4</v>
      </c>
      <c r="O577" s="33">
        <f>Ocupacao_Calendario!K577*D577*31</f>
        <v>2470.08</v>
      </c>
      <c r="P577" s="33">
        <f>Ocupacao_Calendario!L577*D577*31</f>
        <v>2976</v>
      </c>
      <c r="Q577" s="33">
        <f>Ocupacao_Calendario!M577*D577*31</f>
        <v>2648.64</v>
      </c>
      <c r="R577" s="33">
        <f t="shared" si="2"/>
        <v>27417.6</v>
      </c>
      <c r="S577" s="33">
        <f>IFS(E577=2,vacation_home_main_costs!$M$2,E577=3,vacation_home_main_costs!$M$3,E577=4,vacation_home_main_costs!$M$4,E577=5,vacation_home_main_costs!$M$5,E577=6,vacation_home_main_costs!$M$6)</f>
        <v>34800</v>
      </c>
      <c r="T577" s="33">
        <f t="shared" si="37"/>
        <v>-7382.4</v>
      </c>
      <c r="U577" s="41" t="str">
        <f t="shared" si="4"/>
        <v>Prejuizo</v>
      </c>
    </row>
    <row r="578" ht="12.75" customHeight="1">
      <c r="A578" s="8">
        <v>1.5144296E7</v>
      </c>
      <c r="B578" s="30" t="s">
        <v>622</v>
      </c>
      <c r="C578" s="11">
        <v>89.0</v>
      </c>
      <c r="D578" s="11">
        <f t="shared" si="1"/>
        <v>71.2</v>
      </c>
      <c r="E578" s="24">
        <v>3.0</v>
      </c>
      <c r="F578" s="33">
        <f>Ocupacao_Calendario!B578*D578*31</f>
        <v>2008.552</v>
      </c>
      <c r="G578" s="33">
        <f>Ocupacao_Calendario!C578*D578*28</f>
        <v>1834.112</v>
      </c>
      <c r="H578" s="33">
        <f>Ocupacao_Calendario!D578*D578*31</f>
        <v>1655.4</v>
      </c>
      <c r="I578" s="33">
        <f>Ocupacao_Calendario!E578*D578*30</f>
        <v>1708.8</v>
      </c>
      <c r="J578" s="33">
        <f>Ocupacao_Calendario!F578*D578*31</f>
        <v>1655.4</v>
      </c>
      <c r="K578" s="33">
        <f>Ocupacao_Calendario!G578*D578*30</f>
        <v>1879.68</v>
      </c>
      <c r="L578" s="33">
        <f>Ocupacao_Calendario!H578*D578*31</f>
        <v>2185.128</v>
      </c>
      <c r="M578" s="33">
        <f>Ocupacao_Calendario!I578*D578*31</f>
        <v>1633.328</v>
      </c>
      <c r="N578" s="33">
        <f>Ocupacao_Calendario!J578*D578*30</f>
        <v>2007.84</v>
      </c>
      <c r="O578" s="33">
        <f>Ocupacao_Calendario!K578*D578*31</f>
        <v>1655.4</v>
      </c>
      <c r="P578" s="33">
        <f>Ocupacao_Calendario!L578*D578*31</f>
        <v>1655.4</v>
      </c>
      <c r="Q578" s="33">
        <f>Ocupacao_Calendario!M578*D578*31</f>
        <v>1611.256</v>
      </c>
      <c r="R578" s="33">
        <f t="shared" si="2"/>
        <v>21490.296</v>
      </c>
      <c r="S578" s="33">
        <f>IFS(E578=2,vacation_home_main_costs!$M$2,E578=3,vacation_home_main_costs!$M$3,E578=4,vacation_home_main_costs!$M$4,E578=5,vacation_home_main_costs!$M$5,E578=6,vacation_home_main_costs!$M$6)</f>
        <v>34800</v>
      </c>
      <c r="T578" s="33">
        <f t="shared" si="37"/>
        <v>-13309.704</v>
      </c>
      <c r="U578" s="41" t="str">
        <f t="shared" si="4"/>
        <v>Prejuizo</v>
      </c>
    </row>
    <row r="579" ht="12.75" customHeight="1">
      <c r="A579" s="8">
        <v>1.5506756E7</v>
      </c>
      <c r="B579" s="30" t="s">
        <v>623</v>
      </c>
      <c r="C579" s="11">
        <v>179.0</v>
      </c>
      <c r="D579" s="11">
        <f t="shared" si="1"/>
        <v>143.2</v>
      </c>
      <c r="E579" s="24">
        <v>5.0</v>
      </c>
      <c r="F579" s="33">
        <f>Ocupacao_Calendario!B579*D579*31</f>
        <v>3728.928</v>
      </c>
      <c r="G579" s="33">
        <f>Ocupacao_Calendario!C579*D579*28</f>
        <v>3929.408</v>
      </c>
      <c r="H579" s="33">
        <f>Ocupacao_Calendario!D579*D579*31</f>
        <v>2663.52</v>
      </c>
      <c r="I579" s="33">
        <f>Ocupacao_Calendario!E579*D579*30</f>
        <v>2448.72</v>
      </c>
      <c r="J579" s="33">
        <f>Ocupacao_Calendario!F579*D579*31</f>
        <v>3551.36</v>
      </c>
      <c r="K579" s="33">
        <f>Ocupacao_Calendario!G579*D579*30</f>
        <v>2878.32</v>
      </c>
      <c r="L579" s="33">
        <f>Ocupacao_Calendario!H579*D579*31</f>
        <v>3728.928</v>
      </c>
      <c r="M579" s="33">
        <f>Ocupacao_Calendario!I579*D579*31</f>
        <v>3906.496</v>
      </c>
      <c r="N579" s="33">
        <f>Ocupacao_Calendario!J579*D579*30</f>
        <v>4253.04</v>
      </c>
      <c r="O579" s="33">
        <f>Ocupacao_Calendario!K579*D579*31</f>
        <v>3462.576</v>
      </c>
      <c r="P579" s="33">
        <f>Ocupacao_Calendario!L579*D579*31</f>
        <v>3462.576</v>
      </c>
      <c r="Q579" s="33">
        <f>Ocupacao_Calendario!M579*D579*31</f>
        <v>3063.048</v>
      </c>
      <c r="R579" s="33">
        <f t="shared" si="2"/>
        <v>41076.92</v>
      </c>
      <c r="S579" s="33">
        <f>IFS(E579=2,vacation_home_main_costs!$M$2,E579=3,vacation_home_main_costs!$M$3,E579=4,vacation_home_main_costs!$M$4,E579=5,vacation_home_main_costs!$M$5,E579=6,vacation_home_main_costs!$M$6)</f>
        <v>45400</v>
      </c>
      <c r="T579" s="33">
        <f t="shared" si="37"/>
        <v>-4323.08</v>
      </c>
      <c r="U579" s="41" t="str">
        <f t="shared" si="4"/>
        <v>Prejuizo</v>
      </c>
    </row>
    <row r="580" ht="12.75" customHeight="1">
      <c r="A580" s="8">
        <v>1.5706319E7</v>
      </c>
      <c r="B580" s="30" t="s">
        <v>624</v>
      </c>
      <c r="C580" s="11">
        <v>149.0</v>
      </c>
      <c r="D580" s="11">
        <f t="shared" si="1"/>
        <v>119.2</v>
      </c>
      <c r="E580" s="24">
        <v>4.0</v>
      </c>
      <c r="F580" s="33">
        <f>Ocupacao_Calendario!B580*D580*31</f>
        <v>2475.784</v>
      </c>
      <c r="G580" s="33">
        <f>Ocupacao_Calendario!C580*D580*28</f>
        <v>2603.328</v>
      </c>
      <c r="H580" s="33">
        <f>Ocupacao_Calendario!D580*D580*31</f>
        <v>1847.6</v>
      </c>
      <c r="I580" s="33">
        <f>Ocupacao_Calendario!E580*D580*30</f>
        <v>2753.52</v>
      </c>
      <c r="J580" s="33">
        <f>Ocupacao_Calendario!F580*D580*31</f>
        <v>2217.12</v>
      </c>
      <c r="K580" s="33">
        <f>Ocupacao_Calendario!G580*D580*30</f>
        <v>2646.24</v>
      </c>
      <c r="L580" s="33">
        <f>Ocupacao_Calendario!H580*D580*31</f>
        <v>3177.872</v>
      </c>
      <c r="M580" s="33">
        <f>Ocupacao_Calendario!I580*D580*31</f>
        <v>2771.4</v>
      </c>
      <c r="N580" s="33">
        <f>Ocupacao_Calendario!J580*D580*30</f>
        <v>3146.88</v>
      </c>
      <c r="O580" s="33">
        <f>Ocupacao_Calendario!K580*D580*31</f>
        <v>2845.304</v>
      </c>
      <c r="P580" s="33">
        <f>Ocupacao_Calendario!L580*D580*31</f>
        <v>2660.544</v>
      </c>
      <c r="Q580" s="33">
        <f>Ocupacao_Calendario!M580*D580*31</f>
        <v>2660.544</v>
      </c>
      <c r="R580" s="33">
        <f t="shared" si="2"/>
        <v>31806.136</v>
      </c>
      <c r="S580" s="33">
        <f>IFS(E580=2,vacation_home_main_costs!$M$2,E580=3,vacation_home_main_costs!$M$3,E580=4,vacation_home_main_costs!$M$4,E580=5,vacation_home_main_costs!$M$5,E580=6,vacation_home_main_costs!$M$6)</f>
        <v>40660</v>
      </c>
      <c r="T580" s="33">
        <f t="shared" si="37"/>
        <v>-8853.864</v>
      </c>
      <c r="U580" s="41" t="str">
        <f t="shared" si="4"/>
        <v>Prejuizo</v>
      </c>
    </row>
    <row r="581" ht="12.75" customHeight="1">
      <c r="A581" s="8">
        <v>1.5928553E7</v>
      </c>
      <c r="B581" s="30" t="s">
        <v>625</v>
      </c>
      <c r="C581" s="11">
        <v>139.0</v>
      </c>
      <c r="D581" s="11">
        <f t="shared" si="1"/>
        <v>111.2</v>
      </c>
      <c r="E581" s="24">
        <v>5.0</v>
      </c>
      <c r="F581" s="33">
        <f>Ocupacao_Calendario!B581*D581*31</f>
        <v>3171.424</v>
      </c>
      <c r="G581" s="33">
        <f>Ocupacao_Calendario!C581*D581*28</f>
        <v>2397.472</v>
      </c>
      <c r="H581" s="33">
        <f>Ocupacao_Calendario!D581*D581*31</f>
        <v>2550.928</v>
      </c>
      <c r="I581" s="33">
        <f>Ocupacao_Calendario!E581*D581*30</f>
        <v>1868.16</v>
      </c>
      <c r="J581" s="33">
        <f>Ocupacao_Calendario!F581*D581*31</f>
        <v>2171.736</v>
      </c>
      <c r="K581" s="33">
        <f>Ocupacao_Calendario!G581*D581*30</f>
        <v>2635.44</v>
      </c>
      <c r="L581" s="33">
        <f>Ocupacao_Calendario!H581*D581*31</f>
        <v>2792.232</v>
      </c>
      <c r="M581" s="33">
        <f>Ocupacao_Calendario!I581*D581*31</f>
        <v>3343.784</v>
      </c>
      <c r="N581" s="33">
        <f>Ocupacao_Calendario!J581*D581*30</f>
        <v>2635.44</v>
      </c>
      <c r="O581" s="33">
        <f>Ocupacao_Calendario!K581*D581*31</f>
        <v>3240.368</v>
      </c>
      <c r="P581" s="33">
        <f>Ocupacao_Calendario!L581*D581*31</f>
        <v>2516.456</v>
      </c>
      <c r="Q581" s="33">
        <f>Ocupacao_Calendario!M581*D581*31</f>
        <v>2895.648</v>
      </c>
      <c r="R581" s="33">
        <f t="shared" si="2"/>
        <v>32219.088</v>
      </c>
      <c r="S581" s="33">
        <f>IFS(E581=2,vacation_home_main_costs!$M$2,E581=3,vacation_home_main_costs!$M$3,E581=4,vacation_home_main_costs!$M$4,E581=5,vacation_home_main_costs!$M$5,E581=6,vacation_home_main_costs!$M$6)</f>
        <v>45400</v>
      </c>
      <c r="T581" s="33">
        <f t="shared" si="37"/>
        <v>-13180.912</v>
      </c>
      <c r="U581" s="41" t="str">
        <f t="shared" si="4"/>
        <v>Prejuizo</v>
      </c>
    </row>
    <row r="582" ht="12.75" customHeight="1">
      <c r="A582" s="8">
        <v>1.6975215E7</v>
      </c>
      <c r="B582" s="30" t="s">
        <v>626</v>
      </c>
      <c r="C582" s="11">
        <v>175.0</v>
      </c>
      <c r="D582" s="11">
        <f t="shared" si="1"/>
        <v>140</v>
      </c>
      <c r="E582" s="24">
        <v>4.0</v>
      </c>
      <c r="F582" s="33">
        <f>Ocupacao_Calendario!B582*D582*31</f>
        <v>4079.6</v>
      </c>
      <c r="G582" s="33">
        <f>Ocupacao_Calendario!C582*D582*28</f>
        <v>2861.6</v>
      </c>
      <c r="H582" s="33">
        <f>Ocupacao_Calendario!D582*D582*31</f>
        <v>2170</v>
      </c>
      <c r="I582" s="33">
        <f>Ocupacao_Calendario!E582*D582*30</f>
        <v>2436</v>
      </c>
      <c r="J582" s="33">
        <f>Ocupacao_Calendario!F582*D582*31</f>
        <v>2213.4</v>
      </c>
      <c r="K582" s="33">
        <f>Ocupacao_Calendario!G582*D582*30</f>
        <v>2814</v>
      </c>
      <c r="L582" s="33">
        <f>Ocupacao_Calendario!H582*D582*31</f>
        <v>3862.6</v>
      </c>
      <c r="M582" s="33">
        <f>Ocupacao_Calendario!I582*D582*31</f>
        <v>3385.2</v>
      </c>
      <c r="N582" s="33">
        <f>Ocupacao_Calendario!J582*D582*30</f>
        <v>3150</v>
      </c>
      <c r="O582" s="33">
        <f>Ocupacao_Calendario!K582*D582*31</f>
        <v>3992.8</v>
      </c>
      <c r="P582" s="33">
        <f>Ocupacao_Calendario!L582*D582*31</f>
        <v>3862.6</v>
      </c>
      <c r="Q582" s="33">
        <f>Ocupacao_Calendario!M582*D582*31</f>
        <v>4209.8</v>
      </c>
      <c r="R582" s="33">
        <f t="shared" si="2"/>
        <v>39037.6</v>
      </c>
      <c r="S582" s="33">
        <f>IFS(E582=2,vacation_home_main_costs!$M$2,E582=3,vacation_home_main_costs!$M$3,E582=4,vacation_home_main_costs!$M$4,E582=5,vacation_home_main_costs!$M$5,E582=6,vacation_home_main_costs!$M$6)</f>
        <v>40660</v>
      </c>
      <c r="T582" s="33">
        <f t="shared" si="37"/>
        <v>-1622.4</v>
      </c>
      <c r="U582" s="41" t="str">
        <f t="shared" si="4"/>
        <v>Prejuizo</v>
      </c>
    </row>
    <row r="583" ht="12.75" customHeight="1">
      <c r="A583" s="8">
        <v>1.7434896E7</v>
      </c>
      <c r="B583" s="30" t="s">
        <v>627</v>
      </c>
      <c r="C583" s="11">
        <v>118.0</v>
      </c>
      <c r="D583" s="11">
        <f t="shared" si="1"/>
        <v>94.4</v>
      </c>
      <c r="E583" s="24">
        <v>3.0</v>
      </c>
      <c r="F583" s="33">
        <f>Ocupacao_Calendario!B583*D583*31</f>
        <v>2516.704</v>
      </c>
      <c r="G583" s="33">
        <f>Ocupacao_Calendario!C583*D583*28</f>
        <v>2484.608</v>
      </c>
      <c r="H583" s="33">
        <f>Ocupacao_Calendario!D583*D583*31</f>
        <v>1785.104</v>
      </c>
      <c r="I583" s="33">
        <f>Ocupacao_Calendario!E583*D583*30</f>
        <v>2378.88</v>
      </c>
      <c r="J583" s="33">
        <f>Ocupacao_Calendario!F583*D583*31</f>
        <v>1814.368</v>
      </c>
      <c r="K583" s="33">
        <f>Ocupacao_Calendario!G583*D583*30</f>
        <v>2832</v>
      </c>
      <c r="L583" s="33">
        <f>Ocupacao_Calendario!H583*D583*31</f>
        <v>2838.608</v>
      </c>
      <c r="M583" s="33">
        <f>Ocupacao_Calendario!I583*D583*31</f>
        <v>2838.608</v>
      </c>
      <c r="N583" s="33">
        <f>Ocupacao_Calendario!J583*D583*30</f>
        <v>2265.6</v>
      </c>
      <c r="O583" s="33">
        <f>Ocupacao_Calendario!K583*D583*31</f>
        <v>2604.496</v>
      </c>
      <c r="P583" s="33">
        <f>Ocupacao_Calendario!L583*D583*31</f>
        <v>2194.8</v>
      </c>
      <c r="Q583" s="33">
        <f>Ocupacao_Calendario!M583*D583*31</f>
        <v>2750.816</v>
      </c>
      <c r="R583" s="33">
        <f t="shared" si="2"/>
        <v>29304.592</v>
      </c>
      <c r="S583" s="33">
        <f>IFS(E583=2,vacation_home_main_costs!$M$2,E583=3,vacation_home_main_costs!$M$3,E583=4,vacation_home_main_costs!$M$4,E583=5,vacation_home_main_costs!$M$5,E583=6,vacation_home_main_costs!$M$6)</f>
        <v>34800</v>
      </c>
      <c r="T583" s="33">
        <f t="shared" si="37"/>
        <v>-5495.408</v>
      </c>
      <c r="U583" s="41" t="str">
        <f t="shared" si="4"/>
        <v>Prejuizo</v>
      </c>
    </row>
    <row r="584" ht="12.75" customHeight="1">
      <c r="A584" s="8">
        <v>1.7779066E7</v>
      </c>
      <c r="B584" s="30" t="s">
        <v>628</v>
      </c>
      <c r="C584" s="11">
        <v>145.0</v>
      </c>
      <c r="D584" s="11">
        <f t="shared" si="1"/>
        <v>116</v>
      </c>
      <c r="E584" s="24">
        <v>4.0</v>
      </c>
      <c r="F584" s="33">
        <f>Ocupacao_Calendario!B584*D584*31</f>
        <v>3200.44</v>
      </c>
      <c r="G584" s="33">
        <f>Ocupacao_Calendario!C584*D584*28</f>
        <v>2793.28</v>
      </c>
      <c r="H584" s="33">
        <f>Ocupacao_Calendario!D584*D584*31</f>
        <v>2589.12</v>
      </c>
      <c r="I584" s="33">
        <f>Ocupacao_Calendario!E584*D584*30</f>
        <v>3062.4</v>
      </c>
      <c r="J584" s="33">
        <f>Ocupacao_Calendario!F584*D584*31</f>
        <v>2840.84</v>
      </c>
      <c r="K584" s="33">
        <f>Ocupacao_Calendario!G584*D584*30</f>
        <v>2436</v>
      </c>
      <c r="L584" s="33">
        <f>Ocupacao_Calendario!H584*D584*31</f>
        <v>3128.52</v>
      </c>
      <c r="M584" s="33">
        <f>Ocupacao_Calendario!I584*D584*31</f>
        <v>2912.76</v>
      </c>
      <c r="N584" s="33">
        <f>Ocupacao_Calendario!J584*D584*30</f>
        <v>3236.4</v>
      </c>
      <c r="O584" s="33">
        <f>Ocupacao_Calendario!K584*D584*31</f>
        <v>3092.56</v>
      </c>
      <c r="P584" s="33">
        <f>Ocupacao_Calendario!L584*D584*31</f>
        <v>2697</v>
      </c>
      <c r="Q584" s="33">
        <f>Ocupacao_Calendario!M584*D584*31</f>
        <v>2804.88</v>
      </c>
      <c r="R584" s="33">
        <f t="shared" si="2"/>
        <v>34794.2</v>
      </c>
      <c r="S584" s="33">
        <f>IFS(E584=2,vacation_home_main_costs!$M$2,E584=3,vacation_home_main_costs!$M$3,E584=4,vacation_home_main_costs!$M$4,E584=5,vacation_home_main_costs!$M$5,E584=6,vacation_home_main_costs!$M$6)</f>
        <v>40660</v>
      </c>
      <c r="T584" s="33">
        <f t="shared" si="37"/>
        <v>-5865.8</v>
      </c>
      <c r="U584" s="41" t="str">
        <f t="shared" si="4"/>
        <v>Prejuizo</v>
      </c>
    </row>
    <row r="585" ht="12.75" customHeight="1">
      <c r="A585" s="8">
        <v>1.8854027E7</v>
      </c>
      <c r="B585" s="30" t="s">
        <v>629</v>
      </c>
      <c r="C585" s="11">
        <v>175.0</v>
      </c>
      <c r="D585" s="11">
        <f t="shared" si="1"/>
        <v>140</v>
      </c>
      <c r="E585" s="24">
        <v>5.0</v>
      </c>
      <c r="F585" s="33">
        <f>Ocupacao_Calendario!B585*D585*31</f>
        <v>3124.8</v>
      </c>
      <c r="G585" s="33">
        <f>Ocupacao_Calendario!C585*D585*28</f>
        <v>3645.6</v>
      </c>
      <c r="H585" s="33">
        <f>Ocupacao_Calendario!D585*D585*31</f>
        <v>2517.2</v>
      </c>
      <c r="I585" s="33">
        <f>Ocupacao_Calendario!E585*D585*30</f>
        <v>3738</v>
      </c>
      <c r="J585" s="33">
        <f>Ocupacao_Calendario!F585*D585*31</f>
        <v>3081.4</v>
      </c>
      <c r="K585" s="33">
        <f>Ocupacao_Calendario!G585*D585*30</f>
        <v>3948</v>
      </c>
      <c r="L585" s="33">
        <f>Ocupacao_Calendario!H585*D585*31</f>
        <v>3038</v>
      </c>
      <c r="M585" s="33">
        <f>Ocupacao_Calendario!I585*D585*31</f>
        <v>3732.4</v>
      </c>
      <c r="N585" s="33">
        <f>Ocupacao_Calendario!J585*D585*30</f>
        <v>3234</v>
      </c>
      <c r="O585" s="33">
        <f>Ocupacao_Calendario!K585*D585*31</f>
        <v>3906</v>
      </c>
      <c r="P585" s="33">
        <f>Ocupacao_Calendario!L585*D585*31</f>
        <v>3775.8</v>
      </c>
      <c r="Q585" s="33">
        <f>Ocupacao_Calendario!M585*D585*31</f>
        <v>3949.4</v>
      </c>
      <c r="R585" s="33">
        <f t="shared" si="2"/>
        <v>41690.6</v>
      </c>
      <c r="S585" s="33">
        <f>IFS(E585=2,vacation_home_main_costs!$M$2,E585=3,vacation_home_main_costs!$M$3,E585=4,vacation_home_main_costs!$M$4,E585=5,vacation_home_main_costs!$M$5,E585=6,vacation_home_main_costs!$M$6)</f>
        <v>45400</v>
      </c>
      <c r="T585" s="33">
        <f t="shared" si="37"/>
        <v>-3709.4</v>
      </c>
      <c r="U585" s="41" t="str">
        <f t="shared" si="4"/>
        <v>Prejuizo</v>
      </c>
    </row>
    <row r="586" ht="12.75" customHeight="1">
      <c r="A586" s="8">
        <v>1.9054304E7</v>
      </c>
      <c r="B586" s="30" t="s">
        <v>630</v>
      </c>
      <c r="C586" s="11">
        <v>169.0</v>
      </c>
      <c r="D586" s="11">
        <f t="shared" si="1"/>
        <v>135.2</v>
      </c>
      <c r="E586" s="24">
        <v>4.0</v>
      </c>
      <c r="F586" s="33">
        <f>Ocupacao_Calendario!B586*D586*31</f>
        <v>2556.632</v>
      </c>
      <c r="G586" s="33">
        <f>Ocupacao_Calendario!C586*D586*28</f>
        <v>2801.344</v>
      </c>
      <c r="H586" s="33">
        <f>Ocupacao_Calendario!D586*D586*31</f>
        <v>1844.128</v>
      </c>
      <c r="I586" s="33">
        <f>Ocupacao_Calendario!E586*D586*30</f>
        <v>1906.32</v>
      </c>
      <c r="J586" s="33">
        <f>Ocupacao_Calendario!F586*D586*31</f>
        <v>2388.984</v>
      </c>
      <c r="K586" s="33">
        <f>Ocupacao_Calendario!G586*D586*30</f>
        <v>3366.48</v>
      </c>
      <c r="L586" s="33">
        <f>Ocupacao_Calendario!H586*D586*31</f>
        <v>4023.552</v>
      </c>
      <c r="M586" s="33">
        <f>Ocupacao_Calendario!I586*D586*31</f>
        <v>2933.84</v>
      </c>
      <c r="N586" s="33">
        <f>Ocupacao_Calendario!J586*D586*30</f>
        <v>3204.24</v>
      </c>
      <c r="O586" s="33">
        <f>Ocupacao_Calendario!K586*D586*31</f>
        <v>3394.872</v>
      </c>
      <c r="P586" s="33">
        <f>Ocupacao_Calendario!L586*D586*31</f>
        <v>3101.488</v>
      </c>
      <c r="Q586" s="33">
        <f>Ocupacao_Calendario!M586*D586*31</f>
        <v>3101.488</v>
      </c>
      <c r="R586" s="33">
        <f t="shared" si="2"/>
        <v>34623.368</v>
      </c>
      <c r="S586" s="33">
        <f>IFS(E586=2,vacation_home_main_costs!$M$2,E586=3,vacation_home_main_costs!$M$3,E586=4,vacation_home_main_costs!$M$4,E586=5,vacation_home_main_costs!$M$5,E586=6,vacation_home_main_costs!$M$6)</f>
        <v>40660</v>
      </c>
      <c r="T586" s="33">
        <f t="shared" si="37"/>
        <v>-6036.632</v>
      </c>
      <c r="U586" s="41" t="str">
        <f t="shared" si="4"/>
        <v>Prejuizo</v>
      </c>
    </row>
    <row r="587" ht="12.75" customHeight="1">
      <c r="A587" s="8"/>
      <c r="B587" s="30"/>
      <c r="C587" s="11"/>
      <c r="D587" s="11"/>
      <c r="E587" s="24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41"/>
    </row>
    <row r="588" ht="12.75" customHeight="1">
      <c r="A588" s="8"/>
      <c r="B588" s="30"/>
      <c r="C588" s="11"/>
      <c r="D588" s="11"/>
      <c r="E588" s="24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41"/>
    </row>
    <row r="589" ht="12.75" customHeight="1">
      <c r="A589" s="8"/>
      <c r="B589" s="30"/>
      <c r="C589" s="11"/>
      <c r="D589" s="11"/>
      <c r="E589" s="24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41"/>
    </row>
    <row r="590" ht="12.75" customHeight="1">
      <c r="A590" s="8"/>
      <c r="B590" s="30"/>
      <c r="C590" s="11"/>
      <c r="D590" s="11"/>
      <c r="E590" s="24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41"/>
    </row>
    <row r="591" ht="12.75" customHeight="1">
      <c r="A591" s="8"/>
      <c r="B591" s="30"/>
      <c r="C591" s="11"/>
      <c r="D591" s="11"/>
      <c r="E591" s="24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41"/>
    </row>
    <row r="592" ht="12.75" customHeight="1">
      <c r="A592" s="8"/>
      <c r="B592" s="30"/>
      <c r="C592" s="11"/>
      <c r="D592" s="11"/>
      <c r="E592" s="24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41"/>
    </row>
    <row r="593" ht="12.75" customHeight="1">
      <c r="A593" s="8"/>
      <c r="B593" s="30"/>
      <c r="C593" s="11"/>
      <c r="D593" s="11"/>
      <c r="E593" s="24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41"/>
    </row>
    <row r="594" ht="12.75" customHeight="1">
      <c r="A594" s="8"/>
      <c r="B594" s="30"/>
      <c r="C594" s="11"/>
      <c r="D594" s="11"/>
      <c r="E594" s="24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41"/>
    </row>
    <row r="595" ht="12.75" customHeight="1">
      <c r="A595" s="8"/>
      <c r="B595" s="30"/>
      <c r="C595" s="11"/>
      <c r="D595" s="11"/>
      <c r="E595" s="24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41"/>
    </row>
    <row r="596" ht="12.75" customHeight="1">
      <c r="A596" s="8"/>
      <c r="B596" s="30"/>
      <c r="C596" s="11"/>
      <c r="D596" s="11"/>
      <c r="E596" s="24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41"/>
    </row>
    <row r="597" ht="12.75" customHeight="1">
      <c r="A597" s="8"/>
      <c r="B597" s="30"/>
      <c r="C597" s="11"/>
      <c r="D597" s="11"/>
      <c r="E597" s="24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41"/>
    </row>
    <row r="598" ht="12.75" customHeight="1">
      <c r="A598" s="8"/>
      <c r="B598" s="30"/>
      <c r="C598" s="11"/>
      <c r="D598" s="11"/>
      <c r="E598" s="24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41"/>
    </row>
    <row r="599" ht="12.75" customHeight="1">
      <c r="A599" s="8"/>
      <c r="B599" s="30"/>
      <c r="C599" s="11"/>
      <c r="D599" s="11"/>
      <c r="E599" s="24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41"/>
    </row>
    <row r="600" ht="12.75" customHeight="1">
      <c r="A600" s="8"/>
      <c r="B600" s="30"/>
      <c r="C600" s="11"/>
      <c r="D600" s="11"/>
      <c r="E600" s="24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41"/>
    </row>
    <row r="601" ht="12.75" customHeight="1">
      <c r="A601" s="8"/>
      <c r="B601" s="30"/>
      <c r="C601" s="11"/>
      <c r="D601" s="11"/>
      <c r="E601" s="24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41"/>
    </row>
    <row r="602" ht="12.75" customHeight="1">
      <c r="A602" s="8"/>
      <c r="B602" s="30"/>
      <c r="C602" s="11"/>
      <c r="D602" s="11"/>
      <c r="E602" s="24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41"/>
    </row>
    <row r="603" ht="12.75" customHeight="1">
      <c r="A603" s="8"/>
      <c r="B603" s="30"/>
      <c r="C603" s="11"/>
      <c r="D603" s="11"/>
      <c r="E603" s="24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41"/>
    </row>
    <row r="604" ht="12.75" customHeight="1">
      <c r="A604" s="8"/>
      <c r="B604" s="30"/>
      <c r="C604" s="11"/>
      <c r="D604" s="11"/>
      <c r="E604" s="24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41"/>
    </row>
    <row r="605" ht="12.75" customHeight="1">
      <c r="A605" s="8"/>
      <c r="B605" s="30"/>
      <c r="C605" s="11"/>
      <c r="D605" s="11"/>
      <c r="E605" s="24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41"/>
    </row>
    <row r="606" ht="12.75" customHeight="1">
      <c r="A606" s="8"/>
      <c r="B606" s="30"/>
      <c r="C606" s="11"/>
      <c r="D606" s="11"/>
      <c r="E606" s="24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41"/>
    </row>
    <row r="607" ht="12.75" customHeight="1">
      <c r="A607" s="8"/>
      <c r="B607" s="30"/>
      <c r="C607" s="11"/>
      <c r="D607" s="11"/>
      <c r="E607" s="24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41"/>
    </row>
    <row r="608" ht="12.75" customHeight="1">
      <c r="A608" s="8"/>
      <c r="B608" s="30"/>
      <c r="C608" s="11"/>
      <c r="D608" s="11"/>
      <c r="E608" s="24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41"/>
    </row>
    <row r="609" ht="12.75" customHeight="1">
      <c r="A609" s="8"/>
      <c r="B609" s="30"/>
      <c r="C609" s="11"/>
      <c r="D609" s="11"/>
      <c r="E609" s="24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41"/>
    </row>
    <row r="610" ht="12.75" customHeight="1">
      <c r="A610" s="8"/>
      <c r="B610" s="30"/>
      <c r="C610" s="11"/>
      <c r="D610" s="11"/>
      <c r="E610" s="24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41"/>
    </row>
    <row r="611" ht="12.75" customHeight="1">
      <c r="A611" s="8"/>
      <c r="B611" s="30"/>
      <c r="C611" s="11"/>
      <c r="D611" s="11"/>
      <c r="E611" s="24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41"/>
    </row>
    <row r="612" ht="12.75" customHeight="1">
      <c r="A612" s="8"/>
      <c r="B612" s="30"/>
      <c r="C612" s="11"/>
      <c r="D612" s="11"/>
      <c r="E612" s="24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41"/>
    </row>
    <row r="613" ht="12.75" customHeight="1">
      <c r="A613" s="8"/>
      <c r="B613" s="30"/>
      <c r="C613" s="11"/>
      <c r="D613" s="11"/>
      <c r="E613" s="24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41"/>
    </row>
    <row r="614" ht="12.75" customHeight="1">
      <c r="A614" s="8"/>
      <c r="B614" s="30"/>
      <c r="C614" s="11"/>
      <c r="D614" s="11"/>
      <c r="E614" s="24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41"/>
    </row>
    <row r="615" ht="12.75" customHeight="1">
      <c r="A615" s="8"/>
      <c r="B615" s="30"/>
      <c r="C615" s="11"/>
      <c r="D615" s="11"/>
      <c r="E615" s="24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41"/>
    </row>
    <row r="616" ht="12.75" customHeight="1">
      <c r="A616" s="8"/>
      <c r="B616" s="30"/>
      <c r="C616" s="11"/>
      <c r="D616" s="11"/>
      <c r="E616" s="24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41"/>
    </row>
    <row r="617" ht="12.75" customHeight="1">
      <c r="A617" s="8"/>
      <c r="B617" s="30"/>
      <c r="C617" s="11"/>
      <c r="D617" s="11"/>
      <c r="E617" s="24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41"/>
    </row>
    <row r="618" ht="12.75" customHeight="1">
      <c r="A618" s="8"/>
      <c r="B618" s="30"/>
      <c r="C618" s="11"/>
      <c r="D618" s="11"/>
      <c r="E618" s="24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41"/>
    </row>
    <row r="619" ht="12.75" customHeight="1">
      <c r="A619" s="8"/>
      <c r="B619" s="30"/>
      <c r="C619" s="11"/>
      <c r="D619" s="11"/>
      <c r="E619" s="24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41"/>
    </row>
    <row r="620" ht="12.75" customHeight="1">
      <c r="A620" s="8"/>
      <c r="B620" s="30"/>
      <c r="C620" s="11"/>
      <c r="D620" s="11"/>
      <c r="E620" s="24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41"/>
    </row>
    <row r="621" ht="12.75" customHeight="1">
      <c r="A621" s="8"/>
      <c r="B621" s="30"/>
      <c r="C621" s="11"/>
      <c r="D621" s="11"/>
      <c r="E621" s="24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41"/>
    </row>
    <row r="622" ht="12.75" customHeight="1">
      <c r="A622" s="8"/>
      <c r="B622" s="30"/>
      <c r="C622" s="11"/>
      <c r="D622" s="11"/>
      <c r="E622" s="24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41"/>
    </row>
    <row r="623" ht="12.75" customHeight="1">
      <c r="A623" s="8"/>
      <c r="B623" s="30"/>
      <c r="C623" s="11"/>
      <c r="D623" s="11"/>
      <c r="E623" s="24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41"/>
    </row>
    <row r="624" ht="12.75" customHeight="1">
      <c r="A624" s="8"/>
      <c r="B624" s="30"/>
      <c r="C624" s="11"/>
      <c r="D624" s="11"/>
      <c r="E624" s="24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41"/>
    </row>
    <row r="625" ht="12.75" customHeight="1">
      <c r="A625" s="8"/>
      <c r="B625" s="30"/>
      <c r="C625" s="11"/>
      <c r="D625" s="11"/>
      <c r="E625" s="24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41"/>
    </row>
    <row r="626" ht="12.75" customHeight="1">
      <c r="A626" s="8"/>
      <c r="B626" s="30"/>
      <c r="C626" s="11"/>
      <c r="D626" s="11"/>
      <c r="E626" s="24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41"/>
    </row>
    <row r="627" ht="12.75" customHeight="1">
      <c r="A627" s="8"/>
      <c r="B627" s="30"/>
      <c r="C627" s="11"/>
      <c r="D627" s="11"/>
      <c r="E627" s="24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41"/>
    </row>
    <row r="628" ht="12.75" customHeight="1">
      <c r="A628" s="8"/>
      <c r="B628" s="30"/>
      <c r="C628" s="11"/>
      <c r="D628" s="11"/>
      <c r="E628" s="24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41"/>
    </row>
    <row r="629" ht="12.75" customHeight="1">
      <c r="A629" s="8"/>
      <c r="B629" s="30"/>
      <c r="C629" s="11"/>
      <c r="D629" s="11"/>
      <c r="E629" s="24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41"/>
    </row>
    <row r="630" ht="12.75" customHeight="1">
      <c r="A630" s="8"/>
      <c r="B630" s="30"/>
      <c r="C630" s="11"/>
      <c r="D630" s="11"/>
      <c r="E630" s="24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41"/>
    </row>
    <row r="631" ht="12.75" customHeight="1">
      <c r="A631" s="8"/>
      <c r="B631" s="30"/>
      <c r="C631" s="11"/>
      <c r="D631" s="11"/>
      <c r="E631" s="24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41"/>
    </row>
    <row r="632" ht="12.75" customHeight="1">
      <c r="A632" s="8"/>
      <c r="B632" s="30"/>
      <c r="C632" s="11"/>
      <c r="D632" s="11"/>
      <c r="E632" s="24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7"/>
      <c r="T632" s="42"/>
      <c r="U632" s="41"/>
    </row>
    <row r="633" ht="12.75" customHeight="1">
      <c r="A633" s="8"/>
      <c r="B633" s="30"/>
      <c r="C633" s="11"/>
      <c r="D633" s="11"/>
      <c r="E633" s="24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41"/>
    </row>
    <row r="634" ht="12.75" customHeight="1">
      <c r="A634" s="8"/>
      <c r="B634" s="30"/>
      <c r="C634" s="11"/>
      <c r="D634" s="11"/>
      <c r="E634" s="24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41"/>
    </row>
    <row r="635" ht="12.75" customHeight="1">
      <c r="E635" s="28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40"/>
      <c r="T635" s="40"/>
      <c r="U635" s="41"/>
    </row>
    <row r="636" ht="12.75" customHeight="1">
      <c r="E636" s="28"/>
      <c r="S636" s="28"/>
    </row>
    <row r="637" ht="12.75" customHeight="1">
      <c r="E637" s="28"/>
      <c r="S637" s="28"/>
    </row>
    <row r="638" ht="12.75" customHeight="1">
      <c r="E638" s="28"/>
      <c r="S638" s="28"/>
    </row>
    <row r="639" ht="12.75" customHeight="1">
      <c r="E639" s="28"/>
      <c r="S639" s="28"/>
    </row>
    <row r="640" ht="12.75" customHeight="1">
      <c r="E640" s="28"/>
      <c r="S640" s="28"/>
    </row>
    <row r="641" ht="12.75" customHeight="1">
      <c r="E641" s="28"/>
      <c r="S641" s="28"/>
    </row>
    <row r="642" ht="12.75" customHeight="1">
      <c r="E642" s="28"/>
      <c r="S642" s="28"/>
    </row>
    <row r="643" ht="12.75" customHeight="1">
      <c r="E643" s="28"/>
      <c r="S643" s="28"/>
    </row>
    <row r="644" ht="12.75" customHeight="1">
      <c r="E644" s="28"/>
      <c r="S644" s="28"/>
    </row>
    <row r="645" ht="12.75" customHeight="1">
      <c r="E645" s="28"/>
      <c r="S645" s="28"/>
    </row>
    <row r="646" ht="12.75" customHeight="1">
      <c r="E646" s="28"/>
      <c r="S646" s="28"/>
    </row>
    <row r="647" ht="12.75" customHeight="1">
      <c r="E647" s="28"/>
      <c r="S647" s="28"/>
    </row>
    <row r="648" ht="12.75" customHeight="1">
      <c r="E648" s="28"/>
      <c r="S648" s="28"/>
    </row>
    <row r="649" ht="12.75" customHeight="1">
      <c r="E649" s="28"/>
      <c r="S649" s="28"/>
    </row>
    <row r="650" ht="12.75" customHeight="1">
      <c r="E650" s="28"/>
      <c r="S650" s="28"/>
    </row>
    <row r="651" ht="12.75" customHeight="1">
      <c r="E651" s="28"/>
      <c r="S651" s="28"/>
    </row>
    <row r="652" ht="12.75" customHeight="1">
      <c r="E652" s="28"/>
      <c r="S652" s="28"/>
    </row>
    <row r="653" ht="12.75" customHeight="1">
      <c r="E653" s="28"/>
      <c r="S653" s="28"/>
    </row>
    <row r="654" ht="12.75" customHeight="1">
      <c r="E654" s="28"/>
      <c r="S654" s="28"/>
    </row>
    <row r="655" ht="12.75" customHeight="1">
      <c r="E655" s="28"/>
      <c r="S655" s="28"/>
    </row>
    <row r="656" ht="12.75" customHeight="1">
      <c r="E656" s="28"/>
      <c r="S656" s="28"/>
    </row>
    <row r="657" ht="12.75" customHeight="1">
      <c r="E657" s="28"/>
      <c r="S657" s="28"/>
    </row>
    <row r="658" ht="12.75" customHeight="1">
      <c r="E658" s="28"/>
      <c r="S658" s="28"/>
    </row>
    <row r="659" ht="12.75" customHeight="1">
      <c r="E659" s="28"/>
      <c r="S659" s="28"/>
    </row>
    <row r="660" ht="12.75" customHeight="1">
      <c r="E660" s="28"/>
      <c r="S660" s="28"/>
    </row>
    <row r="661" ht="12.75" customHeight="1">
      <c r="E661" s="28"/>
      <c r="S661" s="28"/>
    </row>
    <row r="662" ht="12.75" customHeight="1">
      <c r="E662" s="28"/>
      <c r="S662" s="28"/>
    </row>
    <row r="663" ht="12.75" customHeight="1">
      <c r="E663" s="28"/>
      <c r="S663" s="28"/>
    </row>
    <row r="664" ht="12.75" customHeight="1">
      <c r="E664" s="28"/>
      <c r="S664" s="28"/>
    </row>
    <row r="665" ht="12.75" customHeight="1">
      <c r="E665" s="28"/>
      <c r="S665" s="28"/>
    </row>
    <row r="666" ht="12.75" customHeight="1">
      <c r="E666" s="28"/>
      <c r="S666" s="28"/>
    </row>
    <row r="667" ht="12.75" customHeight="1">
      <c r="E667" s="28"/>
      <c r="S667" s="28"/>
    </row>
    <row r="668" ht="12.75" customHeight="1">
      <c r="E668" s="28"/>
      <c r="S668" s="28"/>
    </row>
    <row r="669" ht="12.75" customHeight="1">
      <c r="E669" s="28"/>
      <c r="S669" s="28"/>
    </row>
    <row r="670" ht="12.75" customHeight="1">
      <c r="E670" s="28"/>
      <c r="S670" s="28"/>
    </row>
    <row r="671" ht="12.75" customHeight="1">
      <c r="E671" s="28"/>
      <c r="S671" s="28"/>
    </row>
    <row r="672" ht="12.75" customHeight="1">
      <c r="E672" s="28"/>
      <c r="S672" s="28"/>
    </row>
    <row r="673" ht="12.75" customHeight="1">
      <c r="E673" s="28"/>
      <c r="S673" s="28"/>
    </row>
    <row r="674" ht="12.75" customHeight="1">
      <c r="E674" s="28"/>
      <c r="S674" s="28"/>
    </row>
    <row r="675" ht="12.75" customHeight="1">
      <c r="E675" s="28"/>
      <c r="S675" s="28"/>
    </row>
    <row r="676" ht="12.75" customHeight="1">
      <c r="E676" s="28"/>
      <c r="S676" s="28"/>
    </row>
    <row r="677" ht="12.75" customHeight="1">
      <c r="E677" s="28"/>
      <c r="S677" s="28"/>
    </row>
    <row r="678" ht="12.75" customHeight="1">
      <c r="E678" s="28"/>
      <c r="S678" s="28"/>
    </row>
    <row r="679" ht="12.75" customHeight="1">
      <c r="E679" s="28"/>
      <c r="S679" s="28"/>
    </row>
    <row r="680" ht="12.75" customHeight="1">
      <c r="E680" s="28"/>
      <c r="S680" s="28"/>
    </row>
    <row r="681" ht="12.75" customHeight="1">
      <c r="E681" s="28"/>
      <c r="S681" s="28"/>
    </row>
    <row r="682" ht="12.75" customHeight="1">
      <c r="E682" s="28"/>
      <c r="S682" s="28"/>
    </row>
    <row r="683" ht="12.75" customHeight="1">
      <c r="E683" s="28"/>
      <c r="S683" s="28"/>
    </row>
    <row r="684" ht="12.75" customHeight="1">
      <c r="E684" s="28"/>
      <c r="S684" s="28"/>
    </row>
    <row r="685" ht="12.75" customHeight="1">
      <c r="E685" s="28"/>
      <c r="S685" s="28"/>
    </row>
    <row r="686" ht="12.75" customHeight="1">
      <c r="E686" s="28"/>
      <c r="S686" s="28"/>
    </row>
    <row r="687" ht="12.75" customHeight="1">
      <c r="E687" s="28"/>
      <c r="S687" s="28"/>
    </row>
    <row r="688" ht="12.75" customHeight="1">
      <c r="E688" s="28"/>
      <c r="S688" s="28"/>
    </row>
    <row r="689" ht="12.75" customHeight="1">
      <c r="E689" s="28"/>
      <c r="S689" s="28"/>
    </row>
    <row r="690" ht="12.75" customHeight="1">
      <c r="E690" s="28"/>
      <c r="S690" s="28"/>
    </row>
    <row r="691" ht="12.75" customHeight="1">
      <c r="E691" s="28"/>
      <c r="S691" s="28"/>
    </row>
    <row r="692" ht="12.75" customHeight="1">
      <c r="E692" s="28"/>
      <c r="S692" s="28"/>
    </row>
    <row r="693" ht="12.75" customHeight="1">
      <c r="E693" s="28"/>
      <c r="S693" s="28"/>
    </row>
    <row r="694" ht="12.75" customHeight="1">
      <c r="E694" s="28"/>
      <c r="S694" s="28"/>
    </row>
    <row r="695" ht="12.75" customHeight="1">
      <c r="E695" s="28"/>
      <c r="S695" s="28"/>
    </row>
    <row r="696" ht="12.75" customHeight="1">
      <c r="E696" s="28"/>
      <c r="S696" s="28"/>
    </row>
    <row r="697" ht="12.75" customHeight="1">
      <c r="E697" s="28"/>
      <c r="S697" s="28"/>
    </row>
    <row r="698" ht="12.75" customHeight="1">
      <c r="E698" s="28"/>
      <c r="S698" s="28"/>
    </row>
    <row r="699" ht="12.75" customHeight="1">
      <c r="E699" s="28"/>
      <c r="S699" s="28"/>
    </row>
    <row r="700" ht="12.75" customHeight="1">
      <c r="E700" s="28"/>
      <c r="S700" s="28"/>
    </row>
    <row r="701" ht="12.75" customHeight="1">
      <c r="E701" s="28"/>
      <c r="S701" s="28"/>
    </row>
    <row r="702" ht="12.75" customHeight="1">
      <c r="E702" s="28"/>
      <c r="S702" s="28"/>
    </row>
    <row r="703" ht="12.75" customHeight="1">
      <c r="E703" s="28"/>
      <c r="S703" s="28"/>
    </row>
    <row r="704" ht="12.75" customHeight="1">
      <c r="E704" s="28"/>
      <c r="S704" s="28"/>
    </row>
    <row r="705" ht="12.75" customHeight="1">
      <c r="E705" s="28"/>
      <c r="S705" s="28"/>
    </row>
    <row r="706" ht="12.75" customHeight="1">
      <c r="E706" s="28"/>
      <c r="S706" s="28"/>
    </row>
    <row r="707" ht="12.75" customHeight="1">
      <c r="E707" s="28"/>
      <c r="S707" s="28"/>
    </row>
    <row r="708" ht="12.75" customHeight="1">
      <c r="E708" s="28"/>
      <c r="S708" s="28"/>
    </row>
    <row r="709" ht="12.75" customHeight="1">
      <c r="E709" s="28"/>
      <c r="S709" s="28"/>
    </row>
    <row r="710" ht="12.75" customHeight="1">
      <c r="E710" s="28"/>
      <c r="S710" s="28"/>
    </row>
    <row r="711" ht="12.75" customHeight="1">
      <c r="E711" s="28"/>
      <c r="S711" s="28"/>
    </row>
    <row r="712" ht="12.75" customHeight="1">
      <c r="E712" s="28"/>
      <c r="S712" s="28"/>
    </row>
    <row r="713" ht="12.75" customHeight="1">
      <c r="E713" s="28"/>
      <c r="S713" s="28"/>
    </row>
    <row r="714" ht="12.75" customHeight="1">
      <c r="E714" s="28"/>
      <c r="S714" s="28"/>
    </row>
    <row r="715" ht="12.75" customHeight="1">
      <c r="E715" s="28"/>
      <c r="S715" s="28"/>
    </row>
    <row r="716" ht="12.75" customHeight="1">
      <c r="E716" s="28"/>
      <c r="S716" s="28"/>
    </row>
    <row r="717" ht="12.75" customHeight="1">
      <c r="E717" s="28"/>
      <c r="S717" s="28"/>
    </row>
    <row r="718" ht="12.75" customHeight="1">
      <c r="E718" s="28"/>
      <c r="S718" s="28"/>
    </row>
    <row r="719" ht="12.75" customHeight="1">
      <c r="E719" s="28"/>
      <c r="S719" s="28"/>
    </row>
    <row r="720" ht="12.75" customHeight="1">
      <c r="E720" s="28"/>
      <c r="S720" s="28"/>
    </row>
    <row r="721" ht="12.75" customHeight="1">
      <c r="E721" s="28"/>
      <c r="S721" s="28"/>
    </row>
    <row r="722" ht="12.75" customHeight="1">
      <c r="E722" s="28"/>
      <c r="S722" s="28"/>
    </row>
    <row r="723" ht="12.75" customHeight="1">
      <c r="E723" s="28"/>
      <c r="S723" s="28"/>
    </row>
    <row r="724" ht="12.75" customHeight="1">
      <c r="E724" s="28"/>
      <c r="S724" s="28"/>
    </row>
    <row r="725" ht="12.75" customHeight="1">
      <c r="E725" s="28"/>
      <c r="S725" s="28"/>
    </row>
    <row r="726" ht="12.75" customHeight="1">
      <c r="E726" s="28"/>
      <c r="S726" s="28"/>
    </row>
    <row r="727" ht="12.75" customHeight="1">
      <c r="E727" s="28"/>
      <c r="S727" s="28"/>
    </row>
    <row r="728" ht="12.75" customHeight="1">
      <c r="E728" s="28"/>
      <c r="S728" s="28"/>
    </row>
    <row r="729" ht="12.75" customHeight="1">
      <c r="E729" s="28"/>
      <c r="S729" s="28"/>
    </row>
    <row r="730" ht="12.75" customHeight="1">
      <c r="E730" s="28"/>
      <c r="S730" s="28"/>
    </row>
    <row r="731" ht="12.75" customHeight="1">
      <c r="E731" s="28"/>
      <c r="S731" s="28"/>
    </row>
    <row r="732" ht="12.75" customHeight="1">
      <c r="E732" s="28"/>
      <c r="S732" s="28"/>
    </row>
    <row r="733" ht="12.75" customHeight="1">
      <c r="E733" s="28"/>
      <c r="S733" s="28"/>
    </row>
    <row r="734" ht="12.75" customHeight="1">
      <c r="E734" s="28"/>
      <c r="S734" s="28"/>
    </row>
    <row r="735" ht="12.75" customHeight="1">
      <c r="E735" s="28"/>
      <c r="S735" s="28"/>
    </row>
    <row r="736" ht="12.75" customHeight="1">
      <c r="E736" s="28"/>
      <c r="S736" s="28"/>
    </row>
    <row r="737" ht="12.75" customHeight="1">
      <c r="E737" s="28"/>
      <c r="S737" s="28"/>
    </row>
    <row r="738" ht="12.75" customHeight="1">
      <c r="E738" s="28"/>
      <c r="S738" s="28"/>
    </row>
    <row r="739" ht="12.75" customHeight="1">
      <c r="E739" s="28"/>
      <c r="S739" s="28"/>
    </row>
    <row r="740" ht="12.75" customHeight="1">
      <c r="E740" s="28"/>
      <c r="S740" s="28"/>
    </row>
    <row r="741" ht="12.75" customHeight="1">
      <c r="E741" s="28"/>
      <c r="S741" s="28"/>
    </row>
    <row r="742" ht="12.75" customHeight="1">
      <c r="E742" s="28"/>
      <c r="S742" s="28"/>
    </row>
    <row r="743" ht="12.75" customHeight="1">
      <c r="E743" s="28"/>
      <c r="S743" s="28"/>
    </row>
    <row r="744" ht="12.75" customHeight="1">
      <c r="E744" s="28"/>
      <c r="S744" s="28"/>
    </row>
    <row r="745" ht="12.75" customHeight="1">
      <c r="E745" s="28"/>
      <c r="S745" s="28"/>
    </row>
    <row r="746" ht="12.75" customHeight="1">
      <c r="E746" s="28"/>
      <c r="S746" s="28"/>
    </row>
    <row r="747" ht="12.75" customHeight="1">
      <c r="E747" s="28"/>
      <c r="S747" s="28"/>
    </row>
    <row r="748" ht="12.75" customHeight="1">
      <c r="E748" s="28"/>
      <c r="S748" s="28"/>
    </row>
    <row r="749" ht="12.75" customHeight="1">
      <c r="E749" s="28"/>
      <c r="S749" s="28"/>
    </row>
    <row r="750" ht="12.75" customHeight="1">
      <c r="E750" s="28"/>
      <c r="S750" s="28"/>
    </row>
    <row r="751" ht="12.75" customHeight="1">
      <c r="E751" s="28"/>
      <c r="S751" s="28"/>
    </row>
    <row r="752" ht="12.75" customHeight="1">
      <c r="E752" s="28"/>
      <c r="S752" s="28"/>
    </row>
    <row r="753" ht="12.75" customHeight="1">
      <c r="E753" s="28"/>
      <c r="S753" s="28"/>
    </row>
    <row r="754" ht="12.75" customHeight="1">
      <c r="E754" s="28"/>
      <c r="S754" s="28"/>
    </row>
    <row r="755" ht="12.75" customHeight="1">
      <c r="E755" s="28"/>
      <c r="S755" s="28"/>
    </row>
    <row r="756" ht="12.75" customHeight="1">
      <c r="E756" s="28"/>
      <c r="S756" s="28"/>
    </row>
    <row r="757" ht="12.75" customHeight="1">
      <c r="E757" s="28"/>
      <c r="S757" s="28"/>
    </row>
    <row r="758" ht="12.75" customHeight="1">
      <c r="E758" s="28"/>
      <c r="S758" s="28"/>
    </row>
    <row r="759" ht="12.75" customHeight="1">
      <c r="E759" s="28"/>
      <c r="S759" s="28"/>
    </row>
    <row r="760" ht="12.75" customHeight="1">
      <c r="E760" s="28"/>
      <c r="S760" s="28"/>
    </row>
    <row r="761" ht="12.75" customHeight="1">
      <c r="E761" s="28"/>
      <c r="S761" s="28"/>
    </row>
    <row r="762" ht="12.75" customHeight="1">
      <c r="E762" s="28"/>
      <c r="S762" s="28"/>
    </row>
    <row r="763" ht="12.75" customHeight="1">
      <c r="E763" s="28"/>
      <c r="S763" s="28"/>
    </row>
    <row r="764" ht="12.75" customHeight="1">
      <c r="E764" s="28"/>
      <c r="S764" s="28"/>
    </row>
    <row r="765" ht="12.75" customHeight="1">
      <c r="E765" s="28"/>
      <c r="S765" s="28"/>
    </row>
    <row r="766" ht="12.75" customHeight="1">
      <c r="E766" s="28"/>
      <c r="S766" s="28"/>
    </row>
    <row r="767" ht="12.75" customHeight="1">
      <c r="E767" s="28"/>
      <c r="S767" s="28"/>
    </row>
    <row r="768" ht="12.75" customHeight="1">
      <c r="E768" s="28"/>
      <c r="S768" s="28"/>
    </row>
    <row r="769" ht="12.75" customHeight="1">
      <c r="E769" s="28"/>
      <c r="S769" s="28"/>
    </row>
    <row r="770" ht="12.75" customHeight="1">
      <c r="E770" s="28"/>
      <c r="S770" s="28"/>
    </row>
    <row r="771" ht="12.75" customHeight="1">
      <c r="E771" s="28"/>
      <c r="S771" s="28"/>
    </row>
    <row r="772" ht="12.75" customHeight="1">
      <c r="E772" s="28"/>
      <c r="S772" s="28"/>
    </row>
    <row r="773" ht="12.75" customHeight="1">
      <c r="E773" s="28"/>
      <c r="S773" s="28"/>
    </row>
    <row r="774" ht="12.75" customHeight="1">
      <c r="E774" s="28"/>
      <c r="S774" s="28"/>
    </row>
    <row r="775" ht="12.75" customHeight="1">
      <c r="E775" s="28"/>
      <c r="S775" s="28"/>
    </row>
    <row r="776" ht="12.75" customHeight="1">
      <c r="E776" s="28"/>
      <c r="S776" s="28"/>
    </row>
    <row r="777" ht="12.75" customHeight="1">
      <c r="E777" s="28"/>
      <c r="S777" s="28"/>
    </row>
    <row r="778" ht="12.75" customHeight="1">
      <c r="E778" s="28"/>
      <c r="S778" s="28"/>
    </row>
    <row r="779" ht="12.75" customHeight="1">
      <c r="E779" s="28"/>
      <c r="S779" s="28"/>
    </row>
    <row r="780" ht="12.75" customHeight="1">
      <c r="E780" s="28"/>
      <c r="S780" s="28"/>
    </row>
    <row r="781" ht="12.75" customHeight="1">
      <c r="E781" s="28"/>
      <c r="S781" s="28"/>
    </row>
    <row r="782" ht="12.75" customHeight="1">
      <c r="E782" s="28"/>
      <c r="S782" s="28"/>
    </row>
    <row r="783" ht="12.75" customHeight="1">
      <c r="E783" s="28"/>
      <c r="S783" s="28"/>
    </row>
    <row r="784" ht="12.75" customHeight="1">
      <c r="E784" s="28"/>
      <c r="S784" s="28"/>
    </row>
    <row r="785" ht="12.75" customHeight="1">
      <c r="E785" s="28"/>
      <c r="S785" s="28"/>
    </row>
    <row r="786" ht="12.75" customHeight="1">
      <c r="E786" s="28"/>
      <c r="S786" s="28"/>
    </row>
    <row r="787" ht="12.75" customHeight="1">
      <c r="E787" s="28"/>
      <c r="S787" s="28"/>
    </row>
    <row r="788" ht="12.75" customHeight="1">
      <c r="E788" s="28"/>
      <c r="S788" s="28"/>
    </row>
    <row r="789" ht="12.75" customHeight="1">
      <c r="E789" s="28"/>
      <c r="S789" s="28"/>
    </row>
    <row r="790" ht="12.75" customHeight="1">
      <c r="E790" s="28"/>
      <c r="S790" s="28"/>
    </row>
    <row r="791" ht="12.75" customHeight="1">
      <c r="E791" s="28"/>
      <c r="S791" s="28"/>
    </row>
    <row r="792" ht="12.75" customHeight="1">
      <c r="E792" s="28"/>
      <c r="S792" s="28"/>
    </row>
    <row r="793" ht="12.75" customHeight="1">
      <c r="E793" s="28"/>
      <c r="S793" s="28"/>
    </row>
    <row r="794" ht="12.75" customHeight="1">
      <c r="E794" s="28"/>
      <c r="S794" s="28"/>
    </row>
    <row r="795" ht="12.75" customHeight="1">
      <c r="E795" s="28"/>
      <c r="S795" s="28"/>
    </row>
    <row r="796" ht="12.75" customHeight="1">
      <c r="E796" s="28"/>
      <c r="S796" s="28"/>
    </row>
    <row r="797" ht="12.75" customHeight="1">
      <c r="E797" s="28"/>
      <c r="S797" s="28"/>
    </row>
    <row r="798" ht="12.75" customHeight="1">
      <c r="E798" s="28"/>
      <c r="S798" s="28"/>
    </row>
    <row r="799" ht="12.75" customHeight="1">
      <c r="E799" s="28"/>
      <c r="S799" s="28"/>
    </row>
    <row r="800" ht="12.75" customHeight="1">
      <c r="E800" s="28"/>
      <c r="S800" s="28"/>
    </row>
    <row r="801" ht="12.75" customHeight="1">
      <c r="E801" s="28"/>
      <c r="S801" s="28"/>
    </row>
    <row r="802" ht="12.75" customHeight="1">
      <c r="E802" s="28"/>
      <c r="S802" s="28"/>
    </row>
    <row r="803" ht="12.75" customHeight="1">
      <c r="E803" s="28"/>
      <c r="S803" s="28"/>
    </row>
    <row r="804" ht="12.75" customHeight="1">
      <c r="E804" s="28"/>
      <c r="S804" s="28"/>
    </row>
    <row r="805" ht="12.75" customHeight="1">
      <c r="E805" s="28"/>
      <c r="S805" s="28"/>
    </row>
    <row r="806" ht="12.75" customHeight="1">
      <c r="E806" s="28"/>
      <c r="S806" s="28"/>
    </row>
    <row r="807" ht="12.75" customHeight="1">
      <c r="E807" s="28"/>
      <c r="S807" s="28"/>
    </row>
    <row r="808" ht="12.75" customHeight="1">
      <c r="E808" s="28"/>
      <c r="S808" s="28"/>
    </row>
    <row r="809" ht="12.75" customHeight="1">
      <c r="E809" s="28"/>
      <c r="S809" s="28"/>
    </row>
    <row r="810" ht="12.75" customHeight="1">
      <c r="E810" s="28"/>
      <c r="S810" s="28"/>
    </row>
    <row r="811" ht="12.75" customHeight="1">
      <c r="E811" s="28"/>
      <c r="S811" s="28"/>
    </row>
    <row r="812" ht="12.75" customHeight="1">
      <c r="E812" s="28"/>
      <c r="S812" s="28"/>
    </row>
    <row r="813" ht="12.75" customHeight="1">
      <c r="E813" s="28"/>
      <c r="S813" s="28"/>
    </row>
    <row r="814" ht="12.75" customHeight="1">
      <c r="E814" s="28"/>
      <c r="S814" s="28"/>
    </row>
    <row r="815" ht="12.75" customHeight="1">
      <c r="E815" s="28"/>
      <c r="S815" s="28"/>
    </row>
    <row r="816" ht="12.75" customHeight="1">
      <c r="E816" s="28"/>
      <c r="S816" s="28"/>
    </row>
    <row r="817" ht="12.75" customHeight="1">
      <c r="E817" s="28"/>
      <c r="S817" s="28"/>
    </row>
    <row r="818" ht="12.75" customHeight="1">
      <c r="E818" s="28"/>
      <c r="S818" s="28"/>
    </row>
    <row r="819" ht="12.75" customHeight="1">
      <c r="E819" s="28"/>
      <c r="S819" s="28"/>
    </row>
    <row r="820" ht="12.75" customHeight="1">
      <c r="E820" s="28"/>
      <c r="S820" s="28"/>
    </row>
    <row r="821" ht="12.75" customHeight="1">
      <c r="E821" s="28"/>
      <c r="S821" s="28"/>
    </row>
    <row r="822" ht="12.75" customHeight="1">
      <c r="E822" s="28"/>
      <c r="S822" s="28"/>
    </row>
    <row r="823" ht="12.75" customHeight="1">
      <c r="E823" s="28"/>
      <c r="S823" s="28"/>
    </row>
    <row r="824" ht="12.75" customHeight="1">
      <c r="E824" s="28"/>
      <c r="S824" s="28"/>
    </row>
    <row r="825" ht="12.75" customHeight="1">
      <c r="E825" s="28"/>
      <c r="S825" s="28"/>
    </row>
    <row r="826" ht="12.75" customHeight="1">
      <c r="E826" s="28"/>
      <c r="S826" s="28"/>
    </row>
    <row r="827" ht="12.75" customHeight="1">
      <c r="E827" s="28"/>
      <c r="S827" s="28"/>
    </row>
    <row r="828" ht="12.75" customHeight="1">
      <c r="E828" s="28"/>
      <c r="S828" s="28"/>
    </row>
    <row r="829" ht="12.75" customHeight="1">
      <c r="E829" s="28"/>
      <c r="S829" s="28"/>
    </row>
    <row r="830" ht="12.75" customHeight="1">
      <c r="E830" s="28"/>
      <c r="S830" s="28"/>
    </row>
    <row r="831" ht="12.75" customHeight="1">
      <c r="E831" s="28"/>
      <c r="S831" s="28"/>
    </row>
    <row r="832" ht="12.75" customHeight="1">
      <c r="E832" s="28"/>
      <c r="S832" s="28"/>
    </row>
    <row r="833" ht="12.75" customHeight="1">
      <c r="E833" s="28"/>
      <c r="S833" s="28"/>
    </row>
    <row r="834" ht="12.75" customHeight="1">
      <c r="E834" s="28"/>
      <c r="S834" s="28"/>
    </row>
    <row r="835" ht="12.75" customHeight="1">
      <c r="E835" s="28"/>
      <c r="S835" s="28"/>
    </row>
    <row r="836" ht="12.75" customHeight="1">
      <c r="E836" s="28"/>
      <c r="S836" s="28"/>
    </row>
    <row r="837" ht="12.75" customHeight="1">
      <c r="E837" s="28"/>
      <c r="S837" s="28"/>
    </row>
    <row r="838" ht="12.75" customHeight="1">
      <c r="E838" s="28"/>
      <c r="S838" s="28"/>
    </row>
    <row r="839" ht="12.75" customHeight="1">
      <c r="E839" s="28"/>
      <c r="S839" s="28"/>
    </row>
    <row r="840" ht="12.75" customHeight="1">
      <c r="E840" s="28"/>
      <c r="S840" s="28"/>
    </row>
    <row r="841" ht="12.75" customHeight="1">
      <c r="E841" s="28"/>
      <c r="S841" s="28"/>
    </row>
    <row r="842" ht="12.75" customHeight="1">
      <c r="E842" s="28"/>
      <c r="S842" s="28"/>
    </row>
    <row r="843" ht="12.75" customHeight="1">
      <c r="E843" s="28"/>
      <c r="S843" s="28"/>
    </row>
    <row r="844" ht="12.75" customHeight="1">
      <c r="E844" s="28"/>
      <c r="S844" s="28"/>
    </row>
    <row r="845" ht="12.75" customHeight="1">
      <c r="E845" s="28"/>
      <c r="S845" s="28"/>
    </row>
    <row r="846" ht="12.75" customHeight="1">
      <c r="E846" s="28"/>
      <c r="S846" s="28"/>
    </row>
    <row r="847" ht="12.75" customHeight="1">
      <c r="E847" s="28"/>
      <c r="S847" s="28"/>
    </row>
    <row r="848" ht="12.75" customHeight="1">
      <c r="E848" s="28"/>
      <c r="S848" s="28"/>
    </row>
    <row r="849" ht="12.75" customHeight="1">
      <c r="E849" s="28"/>
      <c r="S849" s="28"/>
    </row>
    <row r="850" ht="12.75" customHeight="1">
      <c r="E850" s="28"/>
      <c r="S850" s="28"/>
    </row>
    <row r="851" ht="12.75" customHeight="1">
      <c r="E851" s="28"/>
      <c r="S851" s="28"/>
    </row>
    <row r="852" ht="12.75" customHeight="1">
      <c r="E852" s="28"/>
      <c r="S852" s="28"/>
    </row>
    <row r="853" ht="12.75" customHeight="1">
      <c r="E853" s="28"/>
      <c r="S853" s="28"/>
    </row>
    <row r="854" ht="12.75" customHeight="1">
      <c r="E854" s="28"/>
      <c r="S854" s="28"/>
    </row>
    <row r="855" ht="12.75" customHeight="1">
      <c r="E855" s="28"/>
      <c r="S855" s="28"/>
    </row>
    <row r="856" ht="12.75" customHeight="1">
      <c r="E856" s="28"/>
      <c r="S856" s="28"/>
    </row>
    <row r="857" ht="12.75" customHeight="1">
      <c r="E857" s="28"/>
      <c r="S857" s="28"/>
    </row>
    <row r="858" ht="12.75" customHeight="1">
      <c r="E858" s="28"/>
      <c r="S858" s="28"/>
    </row>
    <row r="859" ht="12.75" customHeight="1">
      <c r="E859" s="28"/>
      <c r="S859" s="28"/>
    </row>
    <row r="860" ht="12.75" customHeight="1">
      <c r="E860" s="28"/>
      <c r="S860" s="28"/>
    </row>
    <row r="861" ht="12.75" customHeight="1">
      <c r="E861" s="28"/>
      <c r="S861" s="28"/>
    </row>
    <row r="862" ht="12.75" customHeight="1">
      <c r="E862" s="28"/>
      <c r="S862" s="28"/>
    </row>
    <row r="863" ht="12.75" customHeight="1">
      <c r="E863" s="28"/>
      <c r="S863" s="28"/>
    </row>
    <row r="864" ht="12.75" customHeight="1">
      <c r="E864" s="28"/>
      <c r="S864" s="28"/>
    </row>
    <row r="865" ht="12.75" customHeight="1">
      <c r="E865" s="28"/>
      <c r="S865" s="28"/>
    </row>
    <row r="866" ht="12.75" customHeight="1">
      <c r="E866" s="28"/>
      <c r="S866" s="28"/>
    </row>
    <row r="867" ht="12.75" customHeight="1">
      <c r="E867" s="28"/>
      <c r="S867" s="28"/>
    </row>
    <row r="868" ht="12.75" customHeight="1">
      <c r="E868" s="28"/>
      <c r="S868" s="28"/>
    </row>
    <row r="869" ht="12.75" customHeight="1">
      <c r="E869" s="28"/>
      <c r="S869" s="28"/>
    </row>
    <row r="870" ht="12.75" customHeight="1">
      <c r="E870" s="28"/>
      <c r="S870" s="28"/>
    </row>
    <row r="871" ht="12.75" customHeight="1">
      <c r="E871" s="28"/>
      <c r="S871" s="28"/>
    </row>
    <row r="872" ht="12.75" customHeight="1">
      <c r="E872" s="28"/>
      <c r="S872" s="28"/>
    </row>
    <row r="873" ht="12.75" customHeight="1">
      <c r="E873" s="28"/>
      <c r="S873" s="28"/>
    </row>
    <row r="874" ht="12.75" customHeight="1">
      <c r="E874" s="28"/>
      <c r="S874" s="28"/>
    </row>
    <row r="875" ht="12.75" customHeight="1">
      <c r="E875" s="28"/>
      <c r="S875" s="28"/>
    </row>
    <row r="876" ht="12.75" customHeight="1">
      <c r="E876" s="28"/>
      <c r="S876" s="28"/>
    </row>
    <row r="877" ht="12.75" customHeight="1">
      <c r="E877" s="28"/>
      <c r="S877" s="28"/>
    </row>
    <row r="878" ht="12.75" customHeight="1">
      <c r="E878" s="28"/>
      <c r="S878" s="28"/>
    </row>
    <row r="879" ht="12.75" customHeight="1">
      <c r="E879" s="28"/>
      <c r="S879" s="28"/>
    </row>
    <row r="880" ht="12.75" customHeight="1">
      <c r="E880" s="28"/>
      <c r="S880" s="28"/>
    </row>
    <row r="881" ht="12.75" customHeight="1">
      <c r="E881" s="28"/>
      <c r="S881" s="28"/>
    </row>
    <row r="882" ht="12.75" customHeight="1">
      <c r="E882" s="28"/>
      <c r="S882" s="28"/>
    </row>
    <row r="883" ht="12.75" customHeight="1">
      <c r="E883" s="28"/>
      <c r="S883" s="28"/>
    </row>
    <row r="884" ht="12.75" customHeight="1">
      <c r="E884" s="28"/>
      <c r="S884" s="28"/>
    </row>
    <row r="885" ht="12.75" customHeight="1">
      <c r="E885" s="28"/>
      <c r="S885" s="28"/>
    </row>
    <row r="886" ht="12.75" customHeight="1">
      <c r="E886" s="28"/>
      <c r="S886" s="28"/>
    </row>
    <row r="887" ht="12.75" customHeight="1">
      <c r="E887" s="28"/>
      <c r="S887" s="28"/>
    </row>
    <row r="888" ht="12.75" customHeight="1">
      <c r="E888" s="28"/>
      <c r="S888" s="28"/>
    </row>
    <row r="889" ht="12.75" customHeight="1">
      <c r="E889" s="28"/>
      <c r="S889" s="28"/>
    </row>
    <row r="890" ht="12.75" customHeight="1">
      <c r="E890" s="28"/>
      <c r="S890" s="28"/>
    </row>
    <row r="891" ht="12.75" customHeight="1">
      <c r="E891" s="28"/>
      <c r="S891" s="28"/>
    </row>
    <row r="892" ht="12.75" customHeight="1">
      <c r="E892" s="28"/>
      <c r="S892" s="28"/>
    </row>
    <row r="893" ht="12.75" customHeight="1">
      <c r="E893" s="28"/>
      <c r="S893" s="28"/>
    </row>
    <row r="894" ht="12.75" customHeight="1">
      <c r="E894" s="28"/>
      <c r="S894" s="28"/>
    </row>
    <row r="895" ht="12.75" customHeight="1">
      <c r="E895" s="28"/>
      <c r="S895" s="28"/>
    </row>
    <row r="896" ht="12.75" customHeight="1">
      <c r="E896" s="28"/>
      <c r="S896" s="28"/>
    </row>
    <row r="897" ht="12.75" customHeight="1">
      <c r="E897" s="28"/>
      <c r="S897" s="28"/>
    </row>
    <row r="898" ht="12.75" customHeight="1">
      <c r="E898" s="28"/>
      <c r="S898" s="28"/>
    </row>
    <row r="899" ht="12.75" customHeight="1">
      <c r="E899" s="28"/>
      <c r="S899" s="28"/>
    </row>
    <row r="900" ht="12.75" customHeight="1">
      <c r="E900" s="28"/>
      <c r="S900" s="28"/>
    </row>
    <row r="901" ht="12.75" customHeight="1">
      <c r="E901" s="28"/>
      <c r="S901" s="28"/>
    </row>
    <row r="902" ht="12.75" customHeight="1">
      <c r="E902" s="28"/>
      <c r="S902" s="28"/>
    </row>
    <row r="903" ht="12.75" customHeight="1">
      <c r="E903" s="28"/>
      <c r="S903" s="28"/>
    </row>
    <row r="904" ht="12.75" customHeight="1">
      <c r="E904" s="28"/>
      <c r="S904" s="28"/>
    </row>
    <row r="905" ht="12.75" customHeight="1">
      <c r="E905" s="28"/>
      <c r="S905" s="28"/>
    </row>
    <row r="906" ht="12.75" customHeight="1">
      <c r="E906" s="28"/>
      <c r="S906" s="28"/>
    </row>
    <row r="907" ht="12.75" customHeight="1">
      <c r="E907" s="28"/>
      <c r="S907" s="28"/>
    </row>
    <row r="908" ht="12.75" customHeight="1">
      <c r="E908" s="28"/>
      <c r="S908" s="28"/>
    </row>
    <row r="909" ht="12.75" customHeight="1">
      <c r="E909" s="28"/>
      <c r="S909" s="28"/>
    </row>
    <row r="910" ht="12.75" customHeight="1">
      <c r="E910" s="28"/>
      <c r="S910" s="28"/>
    </row>
    <row r="911" ht="12.75" customHeight="1">
      <c r="E911" s="28"/>
      <c r="S911" s="28"/>
    </row>
    <row r="912" ht="12.75" customHeight="1">
      <c r="E912" s="28"/>
      <c r="S912" s="28"/>
    </row>
    <row r="913" ht="12.75" customHeight="1">
      <c r="E913" s="28"/>
      <c r="S913" s="28"/>
    </row>
    <row r="914" ht="12.75" customHeight="1">
      <c r="E914" s="28"/>
      <c r="S914" s="28"/>
    </row>
    <row r="915" ht="12.75" customHeight="1">
      <c r="E915" s="28"/>
      <c r="S915" s="28"/>
    </row>
    <row r="916" ht="12.75" customHeight="1">
      <c r="E916" s="28"/>
      <c r="S916" s="28"/>
    </row>
    <row r="917" ht="12.75" customHeight="1">
      <c r="E917" s="28"/>
      <c r="S917" s="28"/>
    </row>
    <row r="918" ht="12.75" customHeight="1">
      <c r="E918" s="28"/>
      <c r="S918" s="28"/>
    </row>
    <row r="919" ht="12.75" customHeight="1">
      <c r="E919" s="28"/>
      <c r="S919" s="28"/>
    </row>
    <row r="920" ht="12.75" customHeight="1">
      <c r="E920" s="28"/>
      <c r="S920" s="28"/>
    </row>
    <row r="921" ht="12.75" customHeight="1">
      <c r="E921" s="28"/>
      <c r="S921" s="28"/>
    </row>
    <row r="922" ht="12.75" customHeight="1">
      <c r="E922" s="28"/>
      <c r="S922" s="28"/>
    </row>
    <row r="923" ht="12.75" customHeight="1">
      <c r="E923" s="28"/>
      <c r="S923" s="28"/>
    </row>
    <row r="924" ht="12.75" customHeight="1">
      <c r="E924" s="28"/>
      <c r="S924" s="28"/>
    </row>
    <row r="925" ht="12.75" customHeight="1">
      <c r="E925" s="28"/>
      <c r="S925" s="28"/>
    </row>
    <row r="926" ht="12.75" customHeight="1">
      <c r="E926" s="28"/>
      <c r="S926" s="28"/>
    </row>
    <row r="927" ht="12.75" customHeight="1">
      <c r="E927" s="28"/>
      <c r="S927" s="28"/>
    </row>
    <row r="928" ht="12.75" customHeight="1">
      <c r="E928" s="28"/>
      <c r="S928" s="28"/>
    </row>
    <row r="929" ht="12.75" customHeight="1">
      <c r="E929" s="28"/>
      <c r="S929" s="28"/>
    </row>
    <row r="930" ht="12.75" customHeight="1">
      <c r="E930" s="28"/>
      <c r="S930" s="28"/>
    </row>
    <row r="931" ht="12.75" customHeight="1">
      <c r="E931" s="28"/>
      <c r="S931" s="28"/>
    </row>
    <row r="932" ht="12.75" customHeight="1">
      <c r="E932" s="28"/>
      <c r="S932" s="28"/>
    </row>
    <row r="933" ht="12.75" customHeight="1">
      <c r="E933" s="28"/>
      <c r="S933" s="28"/>
    </row>
    <row r="934" ht="12.75" customHeight="1">
      <c r="E934" s="28"/>
      <c r="S934" s="28"/>
    </row>
    <row r="935" ht="12.75" customHeight="1">
      <c r="E935" s="28"/>
      <c r="S935" s="28"/>
    </row>
    <row r="936" ht="12.75" customHeight="1">
      <c r="E936" s="28"/>
      <c r="S936" s="28"/>
    </row>
    <row r="937" ht="12.75" customHeight="1">
      <c r="E937" s="28"/>
      <c r="S937" s="28"/>
    </row>
    <row r="938" ht="12.75" customHeight="1">
      <c r="E938" s="28"/>
      <c r="S938" s="28"/>
    </row>
    <row r="939" ht="12.75" customHeight="1">
      <c r="E939" s="28"/>
      <c r="S939" s="28"/>
    </row>
    <row r="940" ht="12.75" customHeight="1">
      <c r="E940" s="28"/>
      <c r="S940" s="28"/>
    </row>
    <row r="941" ht="12.75" customHeight="1">
      <c r="E941" s="28"/>
      <c r="S941" s="28"/>
    </row>
    <row r="942" ht="12.75" customHeight="1">
      <c r="E942" s="28"/>
      <c r="S942" s="28"/>
    </row>
    <row r="943" ht="12.75" customHeight="1">
      <c r="E943" s="28"/>
      <c r="S943" s="28"/>
    </row>
    <row r="944" ht="12.75" customHeight="1">
      <c r="E944" s="28"/>
      <c r="S944" s="28"/>
    </row>
    <row r="945" ht="12.75" customHeight="1">
      <c r="E945" s="28"/>
      <c r="S945" s="28"/>
    </row>
    <row r="946" ht="12.75" customHeight="1">
      <c r="E946" s="28"/>
      <c r="S946" s="28"/>
    </row>
    <row r="947" ht="12.75" customHeight="1">
      <c r="E947" s="28"/>
      <c r="S947" s="28"/>
    </row>
    <row r="948" ht="12.75" customHeight="1">
      <c r="E948" s="28"/>
      <c r="S948" s="28"/>
    </row>
    <row r="949" ht="12.75" customHeight="1">
      <c r="E949" s="28"/>
      <c r="S949" s="28"/>
    </row>
    <row r="950" ht="12.75" customHeight="1">
      <c r="E950" s="28"/>
      <c r="S950" s="28"/>
    </row>
    <row r="951" ht="12.75" customHeight="1">
      <c r="E951" s="28"/>
      <c r="S951" s="28"/>
    </row>
    <row r="952" ht="12.75" customHeight="1">
      <c r="E952" s="28"/>
      <c r="S952" s="28"/>
    </row>
    <row r="953" ht="12.75" customHeight="1">
      <c r="E953" s="28"/>
      <c r="S953" s="28"/>
    </row>
    <row r="954" ht="12.75" customHeight="1">
      <c r="E954" s="28"/>
      <c r="S954" s="28"/>
    </row>
    <row r="955" ht="12.75" customHeight="1">
      <c r="E955" s="28"/>
      <c r="S955" s="28"/>
    </row>
    <row r="956" ht="12.75" customHeight="1">
      <c r="E956" s="28"/>
      <c r="S956" s="28"/>
    </row>
    <row r="957" ht="12.75" customHeight="1">
      <c r="E957" s="28"/>
      <c r="S957" s="28"/>
    </row>
    <row r="958" ht="12.75" customHeight="1">
      <c r="E958" s="28"/>
      <c r="S958" s="28"/>
    </row>
    <row r="959" ht="12.75" customHeight="1">
      <c r="E959" s="28"/>
      <c r="S959" s="28"/>
    </row>
    <row r="960" ht="12.75" customHeight="1">
      <c r="E960" s="28"/>
      <c r="S960" s="28"/>
    </row>
    <row r="961" ht="12.75" customHeight="1">
      <c r="E961" s="28"/>
      <c r="S961" s="28"/>
    </row>
    <row r="962" ht="12.75" customHeight="1">
      <c r="E962" s="28"/>
      <c r="S962" s="28"/>
    </row>
    <row r="963" ht="12.75" customHeight="1">
      <c r="E963" s="28"/>
      <c r="S963" s="28"/>
    </row>
    <row r="964" ht="12.75" customHeight="1">
      <c r="E964" s="28"/>
      <c r="S964" s="28"/>
    </row>
    <row r="965" ht="12.75" customHeight="1">
      <c r="E965" s="28"/>
      <c r="S965" s="28"/>
    </row>
    <row r="966" ht="12.75" customHeight="1">
      <c r="E966" s="28"/>
      <c r="S966" s="28"/>
    </row>
    <row r="967" ht="12.75" customHeight="1">
      <c r="E967" s="28"/>
      <c r="S967" s="28"/>
    </row>
    <row r="968" ht="12.75" customHeight="1">
      <c r="E968" s="28"/>
      <c r="S968" s="28"/>
    </row>
    <row r="969" ht="12.75" customHeight="1">
      <c r="E969" s="28"/>
      <c r="S969" s="28"/>
    </row>
    <row r="970" ht="12.75" customHeight="1">
      <c r="E970" s="28"/>
      <c r="S970" s="28"/>
    </row>
    <row r="971" ht="12.75" customHeight="1">
      <c r="E971" s="28"/>
      <c r="S971" s="28"/>
    </row>
    <row r="972" ht="12.75" customHeight="1">
      <c r="E972" s="28"/>
      <c r="S972" s="28"/>
    </row>
    <row r="973" ht="12.75" customHeight="1">
      <c r="E973" s="28"/>
      <c r="S973" s="28"/>
    </row>
    <row r="974" ht="12.75" customHeight="1">
      <c r="E974" s="28"/>
      <c r="S974" s="28"/>
    </row>
    <row r="975" ht="12.75" customHeight="1">
      <c r="E975" s="28"/>
      <c r="S975" s="28"/>
    </row>
    <row r="976" ht="12.75" customHeight="1">
      <c r="E976" s="28"/>
      <c r="S976" s="28"/>
    </row>
    <row r="977" ht="12.75" customHeight="1">
      <c r="E977" s="28"/>
      <c r="S977" s="28"/>
    </row>
    <row r="978" ht="12.75" customHeight="1">
      <c r="E978" s="28"/>
      <c r="S978" s="28"/>
    </row>
    <row r="979" ht="12.75" customHeight="1">
      <c r="E979" s="28"/>
      <c r="S979" s="28"/>
    </row>
    <row r="980" ht="12.75" customHeight="1">
      <c r="E980" s="28"/>
      <c r="S980" s="28"/>
    </row>
    <row r="981" ht="12.75" customHeight="1">
      <c r="E981" s="28"/>
      <c r="S981" s="28"/>
    </row>
    <row r="982" ht="12.75" customHeight="1">
      <c r="E982" s="28"/>
      <c r="S982" s="28"/>
    </row>
    <row r="983" ht="12.75" customHeight="1">
      <c r="E983" s="28"/>
      <c r="S983" s="28"/>
    </row>
    <row r="984" ht="12.75" customHeight="1">
      <c r="E984" s="28"/>
      <c r="S984" s="28"/>
    </row>
    <row r="985" ht="12.75" customHeight="1">
      <c r="E985" s="28"/>
      <c r="S985" s="28"/>
    </row>
    <row r="986" ht="12.75" customHeight="1">
      <c r="E986" s="28"/>
      <c r="S986" s="28"/>
    </row>
    <row r="987" ht="12.75" customHeight="1">
      <c r="E987" s="28"/>
      <c r="S987" s="28"/>
    </row>
    <row r="988" ht="12.75" customHeight="1">
      <c r="E988" s="28"/>
      <c r="S988" s="28"/>
    </row>
    <row r="989" ht="12.75" customHeight="1">
      <c r="E989" s="28"/>
      <c r="S989" s="28"/>
    </row>
    <row r="990" ht="12.75" customHeight="1">
      <c r="E990" s="28"/>
      <c r="S990" s="28"/>
    </row>
    <row r="991" ht="12.75" customHeight="1">
      <c r="E991" s="28"/>
      <c r="S991" s="28"/>
    </row>
    <row r="992" ht="12.75" customHeight="1">
      <c r="E992" s="28"/>
      <c r="S992" s="28"/>
    </row>
    <row r="993" ht="12.75" customHeight="1">
      <c r="E993" s="28"/>
      <c r="S993" s="28"/>
    </row>
    <row r="994" ht="12.75" customHeight="1">
      <c r="E994" s="28"/>
      <c r="S994" s="28"/>
    </row>
    <row r="995" ht="12.75" customHeight="1">
      <c r="E995" s="28"/>
      <c r="S995" s="28"/>
    </row>
    <row r="996" ht="12.75" customHeight="1">
      <c r="E996" s="28"/>
      <c r="S996" s="28"/>
    </row>
    <row r="997" ht="12.75" customHeight="1">
      <c r="E997" s="28"/>
      <c r="S997" s="28"/>
    </row>
  </sheetData>
  <customSheetViews>
    <customSheetView guid="{7A9FFBAB-D417-43AC-9251-BEAD4004B47E}" filter="1" showAutoFilter="1">
      <autoFilter ref="$W$9:$Y$24"/>
    </customSheetView>
    <customSheetView guid="{74752024-F669-43B8-B3F3-7053A46F592A}" filter="1" showAutoFilter="1">
      <autoFilter ref="$X$16:$X$17"/>
    </customSheetView>
    <customSheetView guid="{B6123A8F-D7D4-464F-815E-2170AECCC855}" filter="1" showAutoFilter="1">
      <autoFilter ref="$A$599:$AA$635"/>
    </customSheetView>
  </customSheetViews>
  <conditionalFormatting sqref="C2:D634">
    <cfRule type="colorScale" priority="1">
      <colorScale>
        <cfvo type="min"/>
        <cfvo type="max"/>
        <color rgb="FFFFFFFF"/>
        <color rgb="FF57BB8A"/>
      </colorScale>
    </cfRule>
  </conditionalFormatting>
  <conditionalFormatting sqref="C1:D1">
    <cfRule type="colorScale" priority="2">
      <colorScale>
        <cfvo type="min"/>
        <cfvo type="max"/>
        <color rgb="FFFFFFFF"/>
        <color rgb="FF57BB8A"/>
      </colorScale>
    </cfRule>
  </conditionalFormatting>
  <conditionalFormatting sqref="U2:U634">
    <cfRule type="colorScale" priority="3">
      <colorScale>
        <cfvo type="min"/>
        <cfvo type="max"/>
        <color rgb="FF57BB8A"/>
        <color rgb="FFFFFFFF"/>
      </colorScale>
    </cfRule>
  </conditionalFormatting>
  <printOptions/>
  <pageMargins bottom="0.787401575" footer="0.0" header="0.0" left="0.511811024" right="0.511811024" top="0.787401575"/>
  <pageSetup paperSize="9" orientation="portrait"/>
  <drawing r:id="rId1"/>
</worksheet>
</file>