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moise\OneDrive\Escritorio\Regresión lineal\"/>
    </mc:Choice>
  </mc:AlternateContent>
  <xr:revisionPtr revIDLastSave="0" documentId="13_ncr:1_{90A8630E-1B7D-44D7-86BE-764D537A7C0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" sheetId="7" r:id="rId1"/>
    <sheet name="Tabla de datos" sheetId="14" r:id="rId2"/>
    <sheet name="Calculos" sheetId="1" r:id="rId3"/>
    <sheet name="Homocedasticidad" sheetId="3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Calculos!$B$403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5" i="1" l="1"/>
  <c r="E158" i="1"/>
  <c r="E151" i="1"/>
  <c r="H82" i="3" l="1"/>
  <c r="E81" i="3"/>
  <c r="H80" i="3"/>
  <c r="E80" i="3"/>
  <c r="H79" i="3"/>
  <c r="E79" i="3"/>
  <c r="E77" i="3"/>
  <c r="E76" i="3"/>
  <c r="E75" i="3"/>
  <c r="E73" i="3"/>
  <c r="E72" i="3"/>
  <c r="E71" i="3"/>
  <c r="E70" i="3"/>
  <c r="E69" i="3"/>
  <c r="E68" i="3"/>
  <c r="E67" i="3"/>
  <c r="I56" i="3"/>
  <c r="H56" i="3"/>
  <c r="G56" i="3"/>
  <c r="F56" i="3"/>
  <c r="E56" i="3"/>
  <c r="I55" i="3"/>
  <c r="H55" i="3"/>
  <c r="G55" i="3"/>
  <c r="F55" i="3"/>
  <c r="E55" i="3"/>
  <c r="T54" i="3"/>
  <c r="S54" i="3"/>
  <c r="R54" i="3"/>
  <c r="Q54" i="3"/>
  <c r="O54" i="3"/>
  <c r="T53" i="3"/>
  <c r="S53" i="3"/>
  <c r="R53" i="3"/>
  <c r="Q53" i="3"/>
  <c r="O53" i="3"/>
  <c r="T52" i="3"/>
  <c r="S52" i="3"/>
  <c r="R52" i="3"/>
  <c r="Q52" i="3"/>
  <c r="O52" i="3"/>
  <c r="T51" i="3"/>
  <c r="S51" i="3"/>
  <c r="R51" i="3"/>
  <c r="Q51" i="3"/>
  <c r="O51" i="3"/>
  <c r="T50" i="3"/>
  <c r="S50" i="3"/>
  <c r="R50" i="3"/>
  <c r="Q50" i="3"/>
  <c r="O50" i="3"/>
  <c r="T49" i="3"/>
  <c r="S49" i="3"/>
  <c r="R49" i="3"/>
  <c r="Q49" i="3"/>
  <c r="O49" i="3"/>
  <c r="T48" i="3"/>
  <c r="S48" i="3"/>
  <c r="R48" i="3"/>
  <c r="Q48" i="3"/>
  <c r="O48" i="3"/>
  <c r="T47" i="3"/>
  <c r="S47" i="3"/>
  <c r="R47" i="3"/>
  <c r="Q47" i="3"/>
  <c r="O47" i="3"/>
  <c r="T46" i="3"/>
  <c r="S46" i="3"/>
  <c r="R46" i="3"/>
  <c r="Q46" i="3"/>
  <c r="O46" i="3"/>
  <c r="T45" i="3"/>
  <c r="S45" i="3"/>
  <c r="R45" i="3"/>
  <c r="Q45" i="3"/>
  <c r="O45" i="3"/>
  <c r="T44" i="3"/>
  <c r="S44" i="3"/>
  <c r="R44" i="3"/>
  <c r="Q44" i="3"/>
  <c r="O44" i="3"/>
  <c r="T43" i="3"/>
  <c r="S43" i="3"/>
  <c r="R43" i="3"/>
  <c r="Q43" i="3"/>
  <c r="O43" i="3"/>
  <c r="T42" i="3"/>
  <c r="S42" i="3"/>
  <c r="R42" i="3"/>
  <c r="Q42" i="3"/>
  <c r="O42" i="3"/>
  <c r="T41" i="3"/>
  <c r="S41" i="3"/>
  <c r="R41" i="3"/>
  <c r="Q41" i="3"/>
  <c r="O41" i="3"/>
  <c r="T40" i="3"/>
  <c r="S40" i="3"/>
  <c r="R40" i="3"/>
  <c r="Q40" i="3"/>
  <c r="O40" i="3"/>
  <c r="T39" i="3"/>
  <c r="S39" i="3"/>
  <c r="R39" i="3"/>
  <c r="Q39" i="3"/>
  <c r="O39" i="3"/>
  <c r="T38" i="3"/>
  <c r="S38" i="3"/>
  <c r="R38" i="3"/>
  <c r="Q38" i="3"/>
  <c r="O38" i="3"/>
  <c r="T37" i="3"/>
  <c r="S37" i="3"/>
  <c r="R37" i="3"/>
  <c r="Q37" i="3"/>
  <c r="O37" i="3"/>
  <c r="T36" i="3"/>
  <c r="S36" i="3"/>
  <c r="R36" i="3"/>
  <c r="Q36" i="3"/>
  <c r="O36" i="3"/>
  <c r="T35" i="3"/>
  <c r="S35" i="3"/>
  <c r="R35" i="3"/>
  <c r="Q35" i="3"/>
  <c r="O35" i="3"/>
  <c r="T34" i="3"/>
  <c r="S34" i="3"/>
  <c r="R34" i="3"/>
  <c r="Q34" i="3"/>
  <c r="O34" i="3"/>
  <c r="T33" i="3"/>
  <c r="S33" i="3"/>
  <c r="R33" i="3"/>
  <c r="Q33" i="3"/>
  <c r="O33" i="3"/>
  <c r="T32" i="3"/>
  <c r="S32" i="3"/>
  <c r="R32" i="3"/>
  <c r="Q32" i="3"/>
  <c r="O32" i="3"/>
  <c r="T31" i="3"/>
  <c r="S31" i="3"/>
  <c r="R31" i="3"/>
  <c r="Q31" i="3"/>
  <c r="O31" i="3"/>
  <c r="T30" i="3"/>
  <c r="S30" i="3"/>
  <c r="R30" i="3"/>
  <c r="Q30" i="3"/>
  <c r="O30" i="3"/>
  <c r="T29" i="3"/>
  <c r="S29" i="3"/>
  <c r="R29" i="3"/>
  <c r="Q29" i="3"/>
  <c r="O29" i="3"/>
  <c r="T28" i="3"/>
  <c r="S28" i="3"/>
  <c r="R28" i="3"/>
  <c r="Q28" i="3"/>
  <c r="O28" i="3"/>
  <c r="T27" i="3"/>
  <c r="S27" i="3"/>
  <c r="R27" i="3"/>
  <c r="Q27" i="3"/>
  <c r="O27" i="3"/>
  <c r="T26" i="3"/>
  <c r="S26" i="3"/>
  <c r="R26" i="3"/>
  <c r="Q26" i="3"/>
  <c r="O26" i="3"/>
  <c r="T25" i="3"/>
  <c r="S25" i="3"/>
  <c r="R25" i="3"/>
  <c r="Q25" i="3"/>
  <c r="O25" i="3"/>
  <c r="T24" i="3"/>
  <c r="S24" i="3"/>
  <c r="R24" i="3"/>
  <c r="Q24" i="3"/>
  <c r="O24" i="3"/>
  <c r="T23" i="3"/>
  <c r="S23" i="3"/>
  <c r="R23" i="3"/>
  <c r="Q23" i="3"/>
  <c r="O23" i="3"/>
  <c r="T22" i="3"/>
  <c r="S22" i="3"/>
  <c r="R22" i="3"/>
  <c r="Q22" i="3"/>
  <c r="O22" i="3"/>
  <c r="T21" i="3"/>
  <c r="S21" i="3"/>
  <c r="R21" i="3"/>
  <c r="Q21" i="3"/>
  <c r="O21" i="3"/>
  <c r="T20" i="3"/>
  <c r="S20" i="3"/>
  <c r="R20" i="3"/>
  <c r="Q20" i="3"/>
  <c r="O20" i="3"/>
  <c r="T19" i="3"/>
  <c r="S19" i="3"/>
  <c r="R19" i="3"/>
  <c r="Q19" i="3"/>
  <c r="O19" i="3"/>
  <c r="T18" i="3"/>
  <c r="S18" i="3"/>
  <c r="R18" i="3"/>
  <c r="Q18" i="3"/>
  <c r="O18" i="3"/>
  <c r="T17" i="3"/>
  <c r="S17" i="3"/>
  <c r="R17" i="3"/>
  <c r="Q17" i="3"/>
  <c r="O17" i="3"/>
  <c r="T16" i="3"/>
  <c r="S16" i="3"/>
  <c r="R16" i="3"/>
  <c r="Q16" i="3"/>
  <c r="O16" i="3"/>
  <c r="T15" i="3"/>
  <c r="S15" i="3"/>
  <c r="R15" i="3"/>
  <c r="Q15" i="3"/>
  <c r="O15" i="3"/>
  <c r="T14" i="3"/>
  <c r="S14" i="3"/>
  <c r="R14" i="3"/>
  <c r="Q14" i="3"/>
  <c r="O14" i="3"/>
  <c r="T13" i="3"/>
  <c r="S13" i="3"/>
  <c r="R13" i="3"/>
  <c r="Q13" i="3"/>
  <c r="O13" i="3"/>
  <c r="T12" i="3"/>
  <c r="S12" i="3"/>
  <c r="R12" i="3"/>
  <c r="Q12" i="3"/>
  <c r="O12" i="3"/>
  <c r="T11" i="3"/>
  <c r="S11" i="3"/>
  <c r="R11" i="3"/>
  <c r="Q11" i="3"/>
  <c r="O11" i="3"/>
  <c r="T10" i="3"/>
  <c r="S10" i="3"/>
  <c r="R10" i="3"/>
  <c r="Q10" i="3"/>
  <c r="O10" i="3"/>
  <c r="T9" i="3"/>
  <c r="S9" i="3"/>
  <c r="R9" i="3"/>
  <c r="Q9" i="3"/>
  <c r="O9" i="3"/>
  <c r="T8" i="3"/>
  <c r="S8" i="3"/>
  <c r="R8" i="3"/>
  <c r="Q8" i="3"/>
  <c r="O8" i="3"/>
  <c r="T7" i="3"/>
  <c r="S7" i="3"/>
  <c r="R7" i="3"/>
  <c r="Q7" i="3"/>
  <c r="T6" i="3"/>
  <c r="S6" i="3"/>
  <c r="R6" i="3"/>
  <c r="Q6" i="3"/>
  <c r="T5" i="3"/>
  <c r="S5" i="3"/>
  <c r="R5" i="3"/>
  <c r="Q5" i="3"/>
  <c r="D248" i="1"/>
  <c r="C248" i="1"/>
  <c r="D247" i="1"/>
  <c r="C247" i="1"/>
  <c r="D246" i="1"/>
  <c r="C246" i="1"/>
  <c r="D245" i="1"/>
  <c r="C245" i="1"/>
  <c r="D244" i="1"/>
  <c r="C244" i="1"/>
  <c r="D243" i="1"/>
  <c r="C243" i="1"/>
  <c r="G236" i="1"/>
  <c r="F236" i="1"/>
  <c r="D234" i="1"/>
  <c r="G233" i="1"/>
  <c r="F233" i="1"/>
  <c r="D232" i="1"/>
  <c r="D231" i="1"/>
  <c r="G230" i="1"/>
  <c r="G220" i="1"/>
  <c r="J219" i="1"/>
  <c r="J218" i="1"/>
  <c r="E213" i="1"/>
  <c r="AD212" i="1"/>
  <c r="AC212" i="1"/>
  <c r="AB212" i="1"/>
  <c r="AD211" i="1"/>
  <c r="AC211" i="1"/>
  <c r="AB211" i="1"/>
  <c r="Y211" i="1"/>
  <c r="X211" i="1"/>
  <c r="W211" i="1"/>
  <c r="V211" i="1"/>
  <c r="U211" i="1"/>
  <c r="E211" i="1"/>
  <c r="AD210" i="1"/>
  <c r="AC210" i="1"/>
  <c r="AB210" i="1"/>
  <c r="Z210" i="1"/>
  <c r="Y210" i="1"/>
  <c r="X210" i="1"/>
  <c r="W210" i="1"/>
  <c r="V210" i="1"/>
  <c r="U210" i="1"/>
  <c r="E210" i="1"/>
  <c r="AD209" i="1"/>
  <c r="AC209" i="1"/>
  <c r="AB209" i="1"/>
  <c r="Z209" i="1"/>
  <c r="Y209" i="1"/>
  <c r="X209" i="1"/>
  <c r="W209" i="1"/>
  <c r="V209" i="1"/>
  <c r="U209" i="1"/>
  <c r="AJ208" i="1"/>
  <c r="AI208" i="1"/>
  <c r="AH208" i="1"/>
  <c r="AD208" i="1"/>
  <c r="AC208" i="1"/>
  <c r="AB208" i="1"/>
  <c r="Z208" i="1"/>
  <c r="Y208" i="1"/>
  <c r="X208" i="1"/>
  <c r="W208" i="1"/>
  <c r="V208" i="1"/>
  <c r="U208" i="1"/>
  <c r="AJ207" i="1"/>
  <c r="AI207" i="1"/>
  <c r="AH207" i="1"/>
  <c r="AD207" i="1"/>
  <c r="AC207" i="1"/>
  <c r="AB207" i="1"/>
  <c r="Z207" i="1"/>
  <c r="Y207" i="1"/>
  <c r="X207" i="1"/>
  <c r="W207" i="1"/>
  <c r="V207" i="1"/>
  <c r="U207" i="1"/>
  <c r="AJ206" i="1"/>
  <c r="AI206" i="1"/>
  <c r="AH206" i="1"/>
  <c r="AD206" i="1"/>
  <c r="AC206" i="1"/>
  <c r="AB206" i="1"/>
  <c r="Z206" i="1"/>
  <c r="Y206" i="1"/>
  <c r="X206" i="1"/>
  <c r="W206" i="1"/>
  <c r="V206" i="1"/>
  <c r="U206" i="1"/>
  <c r="AJ205" i="1"/>
  <c r="AI205" i="1"/>
  <c r="AH205" i="1"/>
  <c r="AD205" i="1"/>
  <c r="AC205" i="1"/>
  <c r="AB205" i="1"/>
  <c r="Z205" i="1"/>
  <c r="X205" i="1"/>
  <c r="W205" i="1"/>
  <c r="V205" i="1"/>
  <c r="U205" i="1"/>
  <c r="E205" i="1"/>
  <c r="E203" i="1"/>
  <c r="AJ202" i="1"/>
  <c r="AI202" i="1"/>
  <c r="AH202" i="1"/>
  <c r="U202" i="1"/>
  <c r="E202" i="1"/>
  <c r="U200" i="1"/>
  <c r="U199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H184" i="1"/>
  <c r="E183" i="1"/>
  <c r="H182" i="1"/>
  <c r="E182" i="1"/>
  <c r="H181" i="1"/>
  <c r="E181" i="1"/>
  <c r="J170" i="1"/>
  <c r="I170" i="1"/>
  <c r="E169" i="1"/>
  <c r="D169" i="1"/>
  <c r="E166" i="1"/>
  <c r="D166" i="1"/>
  <c r="G165" i="1"/>
  <c r="E159" i="1"/>
  <c r="E157" i="1"/>
  <c r="E156" i="1"/>
  <c r="E155" i="1"/>
  <c r="E152" i="1"/>
  <c r="E150" i="1"/>
  <c r="E149" i="1"/>
  <c r="E148" i="1"/>
  <c r="E144" i="1"/>
  <c r="E143" i="1"/>
  <c r="E142" i="1"/>
  <c r="E141" i="1"/>
  <c r="E140" i="1"/>
  <c r="E139" i="1"/>
  <c r="F129" i="1"/>
  <c r="E129" i="1"/>
  <c r="G128" i="1"/>
  <c r="F128" i="1"/>
  <c r="E128" i="1"/>
  <c r="J127" i="1"/>
  <c r="I127" i="1"/>
  <c r="H127" i="1"/>
  <c r="G127" i="1"/>
  <c r="E127" i="1"/>
  <c r="E122" i="1"/>
  <c r="E121" i="1"/>
  <c r="E120" i="1"/>
  <c r="E119" i="1"/>
  <c r="E107" i="1"/>
  <c r="E106" i="1"/>
  <c r="E105" i="1"/>
  <c r="E104" i="1"/>
  <c r="E103" i="1"/>
  <c r="E102" i="1"/>
  <c r="E101" i="1"/>
  <c r="L62" i="1"/>
  <c r="K62" i="1"/>
  <c r="J62" i="1"/>
  <c r="I62" i="1"/>
  <c r="H62" i="1"/>
  <c r="G62" i="1"/>
  <c r="F62" i="1"/>
  <c r="E62" i="1"/>
  <c r="D62" i="1"/>
  <c r="L61" i="1"/>
  <c r="K61" i="1"/>
  <c r="J61" i="1"/>
  <c r="I61" i="1"/>
  <c r="H61" i="1"/>
  <c r="G61" i="1"/>
  <c r="F61" i="1"/>
  <c r="E61" i="1"/>
  <c r="D61" i="1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K63" i="14"/>
  <c r="J63" i="14"/>
  <c r="I63" i="14"/>
  <c r="H63" i="14"/>
  <c r="G63" i="14"/>
  <c r="F63" i="14"/>
  <c r="E63" i="14"/>
  <c r="D63" i="14"/>
  <c r="A63" i="14"/>
  <c r="K62" i="14"/>
  <c r="J62" i="14"/>
  <c r="I62" i="14"/>
  <c r="H62" i="14"/>
  <c r="G62" i="14"/>
  <c r="F62" i="14"/>
  <c r="E62" i="14"/>
  <c r="D62" i="14"/>
  <c r="A62" i="14"/>
  <c r="K61" i="14"/>
  <c r="J61" i="14"/>
  <c r="I61" i="14"/>
  <c r="H61" i="14"/>
  <c r="G61" i="14"/>
  <c r="F61" i="14"/>
  <c r="E61" i="14"/>
  <c r="D61" i="14"/>
  <c r="A61" i="14"/>
  <c r="K60" i="14"/>
  <c r="J60" i="14"/>
  <c r="I60" i="14"/>
  <c r="H60" i="14"/>
  <c r="G60" i="14"/>
  <c r="F60" i="14"/>
  <c r="E60" i="14"/>
  <c r="D60" i="14"/>
  <c r="A60" i="14"/>
  <c r="K59" i="14"/>
  <c r="J59" i="14"/>
  <c r="I59" i="14"/>
  <c r="H59" i="14"/>
  <c r="G59" i="14"/>
  <c r="F59" i="14"/>
  <c r="E59" i="14"/>
  <c r="D59" i="14"/>
  <c r="A59" i="14"/>
  <c r="K58" i="14"/>
  <c r="J58" i="14"/>
  <c r="I58" i="14"/>
  <c r="H58" i="14"/>
  <c r="G58" i="14"/>
  <c r="F58" i="14"/>
  <c r="E58" i="14"/>
  <c r="D58" i="14"/>
  <c r="A58" i="14"/>
  <c r="K57" i="14"/>
  <c r="J57" i="14"/>
  <c r="I57" i="14"/>
  <c r="H57" i="14"/>
  <c r="G57" i="14"/>
  <c r="F57" i="14"/>
  <c r="E57" i="14"/>
  <c r="D57" i="14"/>
  <c r="A57" i="14"/>
  <c r="K56" i="14"/>
  <c r="J56" i="14"/>
  <c r="I56" i="14"/>
  <c r="H56" i="14"/>
  <c r="G56" i="14"/>
  <c r="F56" i="14"/>
  <c r="E56" i="14"/>
  <c r="D56" i="14"/>
  <c r="A56" i="14"/>
  <c r="K55" i="14"/>
  <c r="J55" i="14"/>
  <c r="I55" i="14"/>
  <c r="H55" i="14"/>
  <c r="G55" i="14"/>
  <c r="F55" i="14"/>
  <c r="E55" i="14"/>
  <c r="D55" i="14"/>
  <c r="A55" i="14"/>
  <c r="K54" i="14"/>
  <c r="J54" i="14"/>
  <c r="I54" i="14"/>
  <c r="H54" i="14"/>
  <c r="G54" i="14"/>
  <c r="F54" i="14"/>
  <c r="E54" i="14"/>
  <c r="D54" i="14"/>
  <c r="A54" i="14"/>
  <c r="K53" i="14"/>
  <c r="J53" i="14"/>
  <c r="I53" i="14"/>
  <c r="H53" i="14"/>
  <c r="G53" i="14"/>
  <c r="F53" i="14"/>
  <c r="E53" i="14"/>
  <c r="D53" i="14"/>
  <c r="A53" i="14"/>
  <c r="K52" i="14"/>
  <c r="J52" i="14"/>
  <c r="I52" i="14"/>
  <c r="H52" i="14"/>
  <c r="G52" i="14"/>
  <c r="F52" i="14"/>
  <c r="E52" i="14"/>
  <c r="D52" i="14"/>
  <c r="A52" i="14"/>
  <c r="K51" i="14"/>
  <c r="J51" i="14"/>
  <c r="I51" i="14"/>
  <c r="H51" i="14"/>
  <c r="G51" i="14"/>
  <c r="F51" i="14"/>
  <c r="E51" i="14"/>
  <c r="D51" i="14"/>
  <c r="A51" i="14"/>
  <c r="K50" i="14"/>
  <c r="J50" i="14"/>
  <c r="I50" i="14"/>
  <c r="H50" i="14"/>
  <c r="G50" i="14"/>
  <c r="F50" i="14"/>
  <c r="E50" i="14"/>
  <c r="D50" i="14"/>
  <c r="A50" i="14"/>
  <c r="K49" i="14"/>
  <c r="J49" i="14"/>
  <c r="I49" i="14"/>
  <c r="H49" i="14"/>
  <c r="G49" i="14"/>
  <c r="F49" i="14"/>
  <c r="E49" i="14"/>
  <c r="D49" i="14"/>
  <c r="A49" i="14"/>
  <c r="K48" i="14"/>
  <c r="J48" i="14"/>
  <c r="I48" i="14"/>
  <c r="H48" i="14"/>
  <c r="G48" i="14"/>
  <c r="F48" i="14"/>
  <c r="E48" i="14"/>
  <c r="D48" i="14"/>
  <c r="A48" i="14"/>
  <c r="K47" i="14"/>
  <c r="J47" i="14"/>
  <c r="I47" i="14"/>
  <c r="H47" i="14"/>
  <c r="G47" i="14"/>
  <c r="F47" i="14"/>
  <c r="E47" i="14"/>
  <c r="D47" i="14"/>
  <c r="A47" i="14"/>
  <c r="K46" i="14"/>
  <c r="J46" i="14"/>
  <c r="I46" i="14"/>
  <c r="H46" i="14"/>
  <c r="G46" i="14"/>
  <c r="F46" i="14"/>
  <c r="E46" i="14"/>
  <c r="D46" i="14"/>
  <c r="A46" i="14"/>
  <c r="K45" i="14"/>
  <c r="J45" i="14"/>
  <c r="I45" i="14"/>
  <c r="H45" i="14"/>
  <c r="G45" i="14"/>
  <c r="F45" i="14"/>
  <c r="E45" i="14"/>
  <c r="D45" i="14"/>
  <c r="A45" i="14"/>
  <c r="K44" i="14"/>
  <c r="J44" i="14"/>
  <c r="I44" i="14"/>
  <c r="H44" i="14"/>
  <c r="G44" i="14"/>
  <c r="F44" i="14"/>
  <c r="E44" i="14"/>
  <c r="D44" i="14"/>
  <c r="A44" i="14"/>
  <c r="K43" i="14"/>
  <c r="J43" i="14"/>
  <c r="I43" i="14"/>
  <c r="H43" i="14"/>
  <c r="G43" i="14"/>
  <c r="F43" i="14"/>
  <c r="E43" i="14"/>
  <c r="D43" i="14"/>
  <c r="A43" i="14"/>
  <c r="K42" i="14"/>
  <c r="J42" i="14"/>
  <c r="I42" i="14"/>
  <c r="H42" i="14"/>
  <c r="G42" i="14"/>
  <c r="F42" i="14"/>
  <c r="E42" i="14"/>
  <c r="D42" i="14"/>
  <c r="A42" i="14"/>
  <c r="K41" i="14"/>
  <c r="J41" i="14"/>
  <c r="I41" i="14"/>
  <c r="H41" i="14"/>
  <c r="G41" i="14"/>
  <c r="F41" i="14"/>
  <c r="E41" i="14"/>
  <c r="D41" i="14"/>
  <c r="A41" i="14"/>
  <c r="K40" i="14"/>
  <c r="J40" i="14"/>
  <c r="I40" i="14"/>
  <c r="H40" i="14"/>
  <c r="G40" i="14"/>
  <c r="F40" i="14"/>
  <c r="E40" i="14"/>
  <c r="D40" i="14"/>
  <c r="A40" i="14"/>
  <c r="K39" i="14"/>
  <c r="J39" i="14"/>
  <c r="I39" i="14"/>
  <c r="H39" i="14"/>
  <c r="G39" i="14"/>
  <c r="F39" i="14"/>
  <c r="E39" i="14"/>
  <c r="D39" i="14"/>
  <c r="A39" i="14"/>
  <c r="K38" i="14"/>
  <c r="J38" i="14"/>
  <c r="I38" i="14"/>
  <c r="H38" i="14"/>
  <c r="G38" i="14"/>
  <c r="F38" i="14"/>
  <c r="E38" i="14"/>
  <c r="D38" i="14"/>
  <c r="A38" i="14"/>
  <c r="K37" i="14"/>
  <c r="J37" i="14"/>
  <c r="I37" i="14"/>
  <c r="H37" i="14"/>
  <c r="G37" i="14"/>
  <c r="F37" i="14"/>
  <c r="E37" i="14"/>
  <c r="D37" i="14"/>
  <c r="A37" i="14"/>
  <c r="K36" i="14"/>
  <c r="J36" i="14"/>
  <c r="I36" i="14"/>
  <c r="H36" i="14"/>
  <c r="G36" i="14"/>
  <c r="F36" i="14"/>
  <c r="E36" i="14"/>
  <c r="D36" i="14"/>
  <c r="A36" i="14"/>
  <c r="K35" i="14"/>
  <c r="J35" i="14"/>
  <c r="I35" i="14"/>
  <c r="H35" i="14"/>
  <c r="G35" i="14"/>
  <c r="F35" i="14"/>
  <c r="E35" i="14"/>
  <c r="D35" i="14"/>
  <c r="A35" i="14"/>
  <c r="K34" i="14"/>
  <c r="J34" i="14"/>
  <c r="I34" i="14"/>
  <c r="H34" i="14"/>
  <c r="G34" i="14"/>
  <c r="F34" i="14"/>
  <c r="E34" i="14"/>
  <c r="D34" i="14"/>
  <c r="A34" i="14"/>
  <c r="K33" i="14"/>
  <c r="J33" i="14"/>
  <c r="I33" i="14"/>
  <c r="H33" i="14"/>
  <c r="G33" i="14"/>
  <c r="F33" i="14"/>
  <c r="E33" i="14"/>
  <c r="D33" i="14"/>
  <c r="A33" i="14"/>
  <c r="K32" i="14"/>
  <c r="J32" i="14"/>
  <c r="I32" i="14"/>
  <c r="H32" i="14"/>
  <c r="G32" i="14"/>
  <c r="F32" i="14"/>
  <c r="E32" i="14"/>
  <c r="D32" i="14"/>
  <c r="A32" i="14"/>
  <c r="K31" i="14"/>
  <c r="J31" i="14"/>
  <c r="I31" i="14"/>
  <c r="H31" i="14"/>
  <c r="G31" i="14"/>
  <c r="F31" i="14"/>
  <c r="E31" i="14"/>
  <c r="D31" i="14"/>
  <c r="A31" i="14"/>
  <c r="K30" i="14"/>
  <c r="J30" i="14"/>
  <c r="I30" i="14"/>
  <c r="H30" i="14"/>
  <c r="G30" i="14"/>
  <c r="F30" i="14"/>
  <c r="E30" i="14"/>
  <c r="D30" i="14"/>
  <c r="A30" i="14"/>
  <c r="K29" i="14"/>
  <c r="J29" i="14"/>
  <c r="I29" i="14"/>
  <c r="H29" i="14"/>
  <c r="G29" i="14"/>
  <c r="F29" i="14"/>
  <c r="E29" i="14"/>
  <c r="D29" i="14"/>
  <c r="A29" i="14"/>
  <c r="K28" i="14"/>
  <c r="J28" i="14"/>
  <c r="I28" i="14"/>
  <c r="H28" i="14"/>
  <c r="G28" i="14"/>
  <c r="F28" i="14"/>
  <c r="E28" i="14"/>
  <c r="D28" i="14"/>
  <c r="A28" i="14"/>
  <c r="K27" i="14"/>
  <c r="J27" i="14"/>
  <c r="I27" i="14"/>
  <c r="H27" i="14"/>
  <c r="G27" i="14"/>
  <c r="F27" i="14"/>
  <c r="E27" i="14"/>
  <c r="D27" i="14"/>
  <c r="A27" i="14"/>
  <c r="K26" i="14"/>
  <c r="J26" i="14"/>
  <c r="I26" i="14"/>
  <c r="H26" i="14"/>
  <c r="G26" i="14"/>
  <c r="F26" i="14"/>
  <c r="E26" i="14"/>
  <c r="D26" i="14"/>
  <c r="A26" i="14"/>
  <c r="K25" i="14"/>
  <c r="J25" i="14"/>
  <c r="I25" i="14"/>
  <c r="H25" i="14"/>
  <c r="G25" i="14"/>
  <c r="F25" i="14"/>
  <c r="E25" i="14"/>
  <c r="D25" i="14"/>
  <c r="A25" i="14"/>
  <c r="K24" i="14"/>
  <c r="J24" i="14"/>
  <c r="I24" i="14"/>
  <c r="H24" i="14"/>
  <c r="G24" i="14"/>
  <c r="F24" i="14"/>
  <c r="E24" i="14"/>
  <c r="D24" i="14"/>
  <c r="A24" i="14"/>
  <c r="K23" i="14"/>
  <c r="J23" i="14"/>
  <c r="I23" i="14"/>
  <c r="H23" i="14"/>
  <c r="G23" i="14"/>
  <c r="F23" i="14"/>
  <c r="E23" i="14"/>
  <c r="D23" i="14"/>
  <c r="A23" i="14"/>
  <c r="K22" i="14"/>
  <c r="J22" i="14"/>
  <c r="I22" i="14"/>
  <c r="H22" i="14"/>
  <c r="G22" i="14"/>
  <c r="F22" i="14"/>
  <c r="E22" i="14"/>
  <c r="D22" i="14"/>
  <c r="A22" i="14"/>
  <c r="K21" i="14"/>
  <c r="J21" i="14"/>
  <c r="I21" i="14"/>
  <c r="H21" i="14"/>
  <c r="G21" i="14"/>
  <c r="F21" i="14"/>
  <c r="E21" i="14"/>
  <c r="D21" i="14"/>
  <c r="A21" i="14"/>
  <c r="K20" i="14"/>
  <c r="J20" i="14"/>
  <c r="I20" i="14"/>
  <c r="H20" i="14"/>
  <c r="G20" i="14"/>
  <c r="F20" i="14"/>
  <c r="E20" i="14"/>
  <c r="D20" i="14"/>
  <c r="A20" i="14"/>
  <c r="K19" i="14"/>
  <c r="J19" i="14"/>
  <c r="I19" i="14"/>
  <c r="H19" i="14"/>
  <c r="G19" i="14"/>
  <c r="F19" i="14"/>
  <c r="E19" i="14"/>
  <c r="D19" i="14"/>
  <c r="A19" i="14"/>
  <c r="K18" i="14"/>
  <c r="J18" i="14"/>
  <c r="I18" i="14"/>
  <c r="H18" i="14"/>
  <c r="G18" i="14"/>
  <c r="F18" i="14"/>
  <c r="E18" i="14"/>
  <c r="D18" i="14"/>
  <c r="A18" i="14"/>
  <c r="K17" i="14"/>
  <c r="J17" i="14"/>
  <c r="I17" i="14"/>
  <c r="H17" i="14"/>
  <c r="G17" i="14"/>
  <c r="F17" i="14"/>
  <c r="E17" i="14"/>
  <c r="D17" i="14"/>
  <c r="A17" i="14"/>
  <c r="K16" i="14"/>
  <c r="J16" i="14"/>
  <c r="I16" i="14"/>
  <c r="H16" i="14"/>
  <c r="G16" i="14"/>
  <c r="F16" i="14"/>
  <c r="E16" i="14"/>
  <c r="D16" i="14"/>
  <c r="A16" i="14"/>
  <c r="K15" i="14"/>
  <c r="J15" i="14"/>
  <c r="I15" i="14"/>
  <c r="H15" i="14"/>
  <c r="G15" i="14"/>
  <c r="F15" i="14"/>
  <c r="E15" i="14"/>
  <c r="D15" i="14"/>
  <c r="A15" i="14"/>
  <c r="K14" i="14"/>
  <c r="J14" i="14"/>
  <c r="I14" i="14"/>
  <c r="H14" i="14"/>
  <c r="G14" i="14"/>
  <c r="F14" i="14"/>
  <c r="E14" i="14"/>
  <c r="D14" i="14"/>
  <c r="A14" i="14"/>
  <c r="K13" i="14"/>
  <c r="J13" i="14"/>
  <c r="I13" i="14"/>
  <c r="H13" i="14"/>
  <c r="G13" i="14"/>
  <c r="F13" i="14"/>
  <c r="E13" i="14"/>
  <c r="D13" i="14"/>
  <c r="A13" i="14"/>
  <c r="K12" i="14"/>
  <c r="J12" i="14"/>
  <c r="I12" i="14"/>
  <c r="H12" i="14"/>
  <c r="G12" i="14"/>
  <c r="F12" i="14"/>
  <c r="E12" i="14"/>
  <c r="D12" i="14"/>
  <c r="A12" i="14"/>
  <c r="K11" i="14"/>
  <c r="J11" i="14"/>
  <c r="I11" i="14"/>
  <c r="H11" i="14"/>
  <c r="G11" i="14"/>
  <c r="F11" i="14"/>
  <c r="E11" i="14"/>
  <c r="D11" i="14"/>
  <c r="A11" i="14"/>
  <c r="K10" i="14"/>
  <c r="J10" i="14"/>
  <c r="I10" i="14"/>
  <c r="H10" i="14"/>
  <c r="G10" i="14"/>
  <c r="F10" i="14"/>
  <c r="E10" i="14"/>
  <c r="D10" i="14"/>
  <c r="A10" i="14"/>
  <c r="K9" i="14"/>
  <c r="J9" i="14"/>
  <c r="I9" i="14"/>
  <c r="H9" i="14"/>
  <c r="G9" i="14"/>
  <c r="F9" i="14"/>
  <c r="E9" i="14"/>
  <c r="D9" i="14"/>
  <c r="A9" i="14"/>
  <c r="K8" i="14"/>
  <c r="J8" i="14"/>
  <c r="I8" i="14"/>
  <c r="H8" i="14"/>
  <c r="G8" i="14"/>
  <c r="F8" i="14"/>
  <c r="E8" i="14"/>
  <c r="D8" i="14"/>
  <c r="A8" i="14"/>
  <c r="K7" i="14"/>
  <c r="J7" i="14"/>
  <c r="I7" i="14"/>
  <c r="H7" i="14"/>
  <c r="G7" i="14"/>
  <c r="F7" i="14"/>
  <c r="E7" i="14"/>
  <c r="D7" i="14"/>
  <c r="A7" i="14"/>
  <c r="K6" i="14"/>
  <c r="J6" i="14"/>
  <c r="I6" i="14"/>
  <c r="H6" i="14"/>
  <c r="G6" i="14"/>
  <c r="F6" i="14"/>
  <c r="E6" i="14"/>
  <c r="D6" i="14"/>
  <c r="K5" i="14"/>
  <c r="J5" i="14"/>
  <c r="I5" i="14"/>
  <c r="H5" i="14"/>
  <c r="G5" i="14"/>
  <c r="F5" i="14"/>
  <c r="E5" i="14"/>
  <c r="D5" i="14"/>
  <c r="K4" i="14"/>
  <c r="J4" i="14"/>
  <c r="H4" i="14"/>
  <c r="G4" i="14"/>
  <c r="F4" i="14"/>
  <c r="E4" i="14"/>
  <c r="D4" i="14"/>
</calcChain>
</file>

<file path=xl/sharedStrings.xml><?xml version="1.0" encoding="utf-8"?>
<sst xmlns="http://schemas.openxmlformats.org/spreadsheetml/2006/main" count="220" uniqueCount="154">
  <si>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</si>
  <si>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</si>
  <si>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</si>
  <si>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</si>
  <si>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</si>
  <si>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</si>
  <si>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</si>
  <si>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</si>
  <si>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</si>
  <si>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</si>
  <si>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</si>
  <si>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</si>
  <si>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</si>
  <si>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</si>
  <si>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</si>
  <si>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</si>
  <si>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</si>
  <si>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</si>
  <si>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</si>
  <si>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</si>
  <si>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</si>
  <si>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</si>
  <si>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</si>
  <si>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</si>
  <si>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</t>
  </si>
  <si>
    <t>Y</t>
  </si>
  <si>
    <t xml:space="preserve"> (en unidades de 1000)</t>
  </si>
  <si>
    <t>#</t>
  </si>
  <si>
    <t>Nombre de X</t>
  </si>
  <si>
    <t>Nombre de Y</t>
  </si>
  <si>
    <t>X^2</t>
  </si>
  <si>
    <t>Y^2</t>
  </si>
  <si>
    <t>XY</t>
  </si>
  <si>
    <t>Y_barra</t>
  </si>
  <si>
    <t>eI</t>
  </si>
  <si>
    <t>(ei-ei-1)^2</t>
  </si>
  <si>
    <t>ei^2</t>
  </si>
  <si>
    <t>ez</t>
  </si>
  <si>
    <t>Reordenados</t>
  </si>
  <si>
    <t>CASO:</t>
  </si>
  <si>
    <t>e</t>
  </si>
  <si>
    <t>Promedio</t>
  </si>
  <si>
    <t>Step 1:</t>
  </si>
  <si>
    <t>Paso 1. Identificar las variables</t>
  </si>
  <si>
    <t>¿Que tipo de relación?</t>
  </si>
  <si>
    <t>Step 2:</t>
  </si>
  <si>
    <t>Paso 2. Estimar B_0 y B_1 a partir de b0 y b1. Método de los mínimos cuadrados.</t>
  </si>
  <si>
    <t>n</t>
  </si>
  <si>
    <t>avg_X</t>
  </si>
  <si>
    <t>avg_Y</t>
  </si>
  <si>
    <t>SSx</t>
  </si>
  <si>
    <t xml:space="preserve">SSy </t>
  </si>
  <si>
    <t>SSxy</t>
  </si>
  <si>
    <t>b1</t>
  </si>
  <si>
    <t>b0</t>
  </si>
  <si>
    <t>Step 3.1:</t>
  </si>
  <si>
    <t>Paso 3. Determinar si B_0 y B_1 son significativos. 3.1. Realizar un ANOVA (prueba de hipótesis para B_1 utilizando D. Fisher)</t>
  </si>
  <si>
    <t>SST</t>
  </si>
  <si>
    <t>SSR</t>
  </si>
  <si>
    <t>SSE</t>
  </si>
  <si>
    <t>α</t>
  </si>
  <si>
    <t>Tabla ANOVA</t>
  </si>
  <si>
    <t>Fuente de varianza</t>
  </si>
  <si>
    <t>Suma de cuadrados</t>
  </si>
  <si>
    <t>Grados de libertad</t>
  </si>
  <si>
    <t>Cuadrados medios</t>
  </si>
  <si>
    <t>f_o</t>
  </si>
  <si>
    <t>f_critico</t>
  </si>
  <si>
    <t>valor P</t>
  </si>
  <si>
    <t>Regresión (SSR)</t>
  </si>
  <si>
    <t>Error (SSE)</t>
  </si>
  <si>
    <t>Total (SST)</t>
  </si>
  <si>
    <t>Planteamiento de las hipótesis H0: B_1 = 0 y H1:B_1 ≠ 0.</t>
  </si>
  <si>
    <t>Step 3.2:</t>
  </si>
  <si>
    <t>Paso 3. Determinar si B_0 y B_1 son significativos. 3.2. Realizar pruebas de hipótesis para B_0 y B_1 utilizando D. T de Student.</t>
  </si>
  <si>
    <t>s_e^2</t>
  </si>
  <si>
    <t>Para B_0</t>
  </si>
  <si>
    <t>Denominador</t>
  </si>
  <si>
    <t>Planteamiento de las hipótesis H0: B_0 = 0 y H1:B_0 ≠ 0.</t>
  </si>
  <si>
    <t>Numerador</t>
  </si>
  <si>
    <t>t_o</t>
  </si>
  <si>
    <r>
      <rPr>
        <sz val="11"/>
        <color theme="1"/>
        <rFont val="Calibri"/>
        <charset val="134"/>
        <scheme val="minor"/>
      </rPr>
      <t>t</t>
    </r>
    <r>
      <rPr>
        <sz val="8"/>
        <rFont val="Comic Sans MS"/>
        <charset val="134"/>
      </rPr>
      <t>48,0.005</t>
    </r>
  </si>
  <si>
    <t>Valor P</t>
  </si>
  <si>
    <t>Para B_1</t>
  </si>
  <si>
    <t>Step 3.3:</t>
  </si>
  <si>
    <t>Paso 3. Determinar si B_0 y B_1 son significativos. 3.3. Estimar intervalos de confianza para B_0 y B_1.</t>
  </si>
  <si>
    <t>Intervalo de confianza del 99% para  β0</t>
  </si>
  <si>
    <t>tcritico</t>
  </si>
  <si>
    <t>Intervalo de confianza del 99% para β1</t>
  </si>
  <si>
    <t>Bo</t>
  </si>
  <si>
    <t>B1</t>
  </si>
  <si>
    <t>Step 4:</t>
  </si>
  <si>
    <t>Paso 4. Escribir la recta ajustada definitiva</t>
  </si>
  <si>
    <t>4.3. Si 𝛽_0≠0 y 𝛽_1≠0 la recta sería igual a la preliminar (𝑦 ̂=𝑏0+𝑏1∙𝑥).</t>
  </si>
  <si>
    <t>Y =   + X</t>
  </si>
  <si>
    <t>Step 5:</t>
  </si>
  <si>
    <t>Paso 5. Verificar qué tan buena es la recta.</t>
  </si>
  <si>
    <t>Cov(X,Y)</t>
  </si>
  <si>
    <t>r (correlación)</t>
  </si>
  <si>
    <t>V(X)</t>
  </si>
  <si>
    <t>V(Y)</t>
  </si>
  <si>
    <t>R^2 (coef. determinación)</t>
  </si>
  <si>
    <t>Step 6.1:</t>
  </si>
  <si>
    <t>Paso 6. Verificar supuestos sobre los errores. 6.1. Verificar si los errores distribuyen normal con µ= 0 y σ^2 = s_e^2</t>
  </si>
  <si>
    <t>NORMALIDAD</t>
  </si>
  <si>
    <t># de clase</t>
  </si>
  <si>
    <t>Ho: los residuos o errores se ajustan a una distribución normal con media µ= 0 y varianza σ^2 estimada con s_e^2 = 342341</t>
  </si>
  <si>
    <t>A</t>
  </si>
  <si>
    <t>agarrarr reordenados</t>
  </si>
  <si>
    <t>H1: los residuos o errores no se ajustan a una distribución normal con media µ= 0 y varianza σ^2 estimada con s_e^2 = 342341</t>
  </si>
  <si>
    <t>P</t>
  </si>
  <si>
    <t>X^2_o</t>
  </si>
  <si>
    <t>s_^2</t>
  </si>
  <si>
    <t>total</t>
  </si>
  <si>
    <t>X crítico</t>
  </si>
  <si>
    <t>Clase</t>
  </si>
  <si>
    <t>Límites</t>
  </si>
  <si>
    <t>Fronteras</t>
  </si>
  <si>
    <t>Fronteras Zi</t>
  </si>
  <si>
    <t>prob</t>
  </si>
  <si>
    <t>oi</t>
  </si>
  <si>
    <t>ei</t>
  </si>
  <si>
    <t>(oi-ei)^2/ei</t>
  </si>
  <si>
    <t>P(Z &lt; -3.2236)</t>
  </si>
  <si>
    <t>1, 2, 3, 4</t>
  </si>
  <si>
    <t>P(-3.2236 &lt; Z &lt; -2.3916)</t>
  </si>
  <si>
    <t>Step 6.2:</t>
  </si>
  <si>
    <t>Paso 6. Verificar supuestos sobre los errores. 6.3. Verificar si los errores tienen una varianza constante (Homocedasticidad).</t>
  </si>
  <si>
    <t>Estadistico:</t>
  </si>
  <si>
    <t>Critico</t>
  </si>
  <si>
    <t>P(Z &gt; 0.9364)</t>
  </si>
  <si>
    <t>Step 6.3:</t>
  </si>
  <si>
    <t>Paso 6. Verificar supuestos sobre los errores. 6.2. Verificar si los errores son independientes.</t>
  </si>
  <si>
    <t>INDEPENDENCIA</t>
  </si>
  <si>
    <t>Suma (ei-ei-1)^2</t>
  </si>
  <si>
    <t>Suma ei^2</t>
  </si>
  <si>
    <t>Ho: los residuos son independientes</t>
  </si>
  <si>
    <t>DW</t>
  </si>
  <si>
    <t>H1: los residuos son dependientes</t>
  </si>
  <si>
    <t>Step 7:</t>
  </si>
  <si>
    <t>Paso 7. Inferencias para Y.</t>
  </si>
  <si>
    <t>x0</t>
  </si>
  <si>
    <t>Ingreso promedio</t>
  </si>
  <si>
    <t>yo_barra</t>
  </si>
  <si>
    <t>V(Y|x0)</t>
  </si>
  <si>
    <t>V(E(y/xo))</t>
  </si>
  <si>
    <t>Intervalo de confianza del 99% para E(y|x0)</t>
  </si>
  <si>
    <r>
      <rPr>
        <sz val="11"/>
        <rFont val="Calibri"/>
        <charset val="134"/>
        <scheme val="minor"/>
      </rPr>
      <t xml:space="preserve">Este intervalo sirve para predecir un valor individual de </t>
    </r>
    <r>
      <rPr>
        <b/>
        <sz val="11"/>
        <rFont val="Calibri"/>
        <charset val="134"/>
        <scheme val="minor"/>
      </rPr>
      <t>y</t>
    </r>
    <r>
      <rPr>
        <sz val="11"/>
        <rFont val="Calibri"/>
        <charset val="134"/>
        <scheme val="minor"/>
      </rPr>
      <t xml:space="preserve"> para un valor dado de </t>
    </r>
    <r>
      <rPr>
        <b/>
        <sz val="11"/>
        <rFont val="Calibri"/>
        <charset val="134"/>
        <scheme val="minor"/>
      </rPr>
      <t>x0</t>
    </r>
  </si>
  <si>
    <r>
      <rPr>
        <b/>
        <sz val="11"/>
        <rFont val="Calibri"/>
        <charset val="134"/>
        <scheme val="minor"/>
      </rPr>
      <t>t</t>
    </r>
    <r>
      <rPr>
        <sz val="8"/>
        <rFont val="Calibri"/>
        <charset val="134"/>
        <scheme val="minor"/>
      </rPr>
      <t>48,0.005</t>
    </r>
  </si>
  <si>
    <t>Intervalo de predicción del 99% para Y|x0</t>
  </si>
  <si>
    <r>
      <rPr>
        <sz val="11"/>
        <rFont val="Calibri"/>
        <charset val="134"/>
        <scheme val="minor"/>
      </rPr>
      <t xml:space="preserve">Este intervalo sirve para predecir un valor individual de </t>
    </r>
    <r>
      <rPr>
        <b/>
        <sz val="11"/>
        <rFont val="Calibri"/>
        <charset val="134"/>
        <scheme val="minor"/>
      </rPr>
      <t>y</t>
    </r>
    <r>
      <rPr>
        <sz val="11"/>
        <rFont val="Calibri"/>
        <charset val="134"/>
        <scheme val="minor"/>
      </rPr>
      <t xml:space="preserve"> para un valor dado de </t>
    </r>
    <r>
      <rPr>
        <b/>
        <sz val="11"/>
        <rFont val="Calibri"/>
        <charset val="134"/>
        <scheme val="minor"/>
      </rPr>
      <t>x</t>
    </r>
    <r>
      <rPr>
        <sz val="11"/>
        <rFont val="Calibri"/>
        <charset val="134"/>
        <scheme val="minor"/>
      </rPr>
      <t>0</t>
    </r>
  </si>
  <si>
    <r>
      <rPr>
        <sz val="11"/>
        <rFont val="Calibri"/>
        <charset val="134"/>
        <scheme val="minor"/>
      </rPr>
      <t xml:space="preserve">Este intervalo sirve para predecir un valor individual de </t>
    </r>
    <r>
      <rPr>
        <b/>
        <sz val="11"/>
        <rFont val="Calibri"/>
        <charset val="134"/>
        <scheme val="minor"/>
      </rPr>
      <t>y</t>
    </r>
    <r>
      <rPr>
        <sz val="11"/>
        <rFont val="Calibri"/>
        <charset val="134"/>
        <scheme val="minor"/>
      </rPr>
      <t xml:space="preserve"> para un valor dado de </t>
    </r>
    <r>
      <rPr>
        <b/>
        <sz val="11"/>
        <rFont val="Calibri"/>
        <charset val="134"/>
        <scheme val="minor"/>
      </rPr>
      <t>x</t>
    </r>
    <r>
      <rPr>
        <sz val="11"/>
        <rFont val="Calibri"/>
        <charset val="134"/>
        <scheme val="minor"/>
      </rPr>
      <t>1</t>
    </r>
  </si>
  <si>
    <r>
      <rPr>
        <b/>
        <sz val="11"/>
        <rFont val="Calibri"/>
        <charset val="134"/>
        <scheme val="minor"/>
      </rPr>
      <t>r:</t>
    </r>
    <r>
      <rPr>
        <sz val="11"/>
        <rFont val="Calibri"/>
        <charset val="134"/>
        <scheme val="minor"/>
      </rPr>
      <t xml:space="preserve"> Medida de asociación lineal. En este caso hay una fuerte correlación entre lo invertido en publicidad y los ingresos mensuales.</t>
    </r>
  </si>
  <si>
    <r>
      <rPr>
        <b/>
        <sz val="11"/>
        <rFont val="Comic Sans MS"/>
        <charset val="134"/>
      </rPr>
      <t>R^2:</t>
    </r>
    <r>
      <rPr>
        <sz val="11"/>
        <rFont val="Comic Sans MS"/>
        <charset val="134"/>
      </rPr>
      <t xml:space="preserve"> Medida de la variabilidad explicada por el modelo ajustado. En este caso hay buen ajuste.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</si>
</sst>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"/>
    <numFmt numFmtId="167" formatCode="0.000000"/>
    <numFmt numFmtId="168" formatCode="_-* #,##0.00000000_-;\-* #,##0.00000000_-;_-* &quot;-&quot;??_-;_-@_-"/>
    <numFmt numFmtId="169" formatCode="0.0000"/>
    <numFmt numFmtId="170" formatCode="0.0000000"/>
  </numFmts>
  <fonts count="13">
    <font>
      <sz val="11"/>
      <color theme="1"/>
      <name val="Calibri"/>
      <charset val="134"/>
      <scheme val="minor"/>
    </font>
    <font>
      <b/>
      <sz val="11"/>
      <name val="Comic Sans MS"/>
      <charset val="134"/>
    </font>
    <font>
      <sz val="11"/>
      <name val="Comic Sans MS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name val="Arial"/>
      <charset val="134"/>
    </font>
    <font>
      <i/>
      <sz val="11"/>
      <color theme="1"/>
      <name val="Calibri"/>
      <charset val="134"/>
      <scheme val="minor"/>
    </font>
    <font>
      <sz val="8"/>
      <name val="Comic Sans MS"/>
      <charset val="134"/>
    </font>
    <font>
      <sz val="8"/>
      <name val="Calibri"/>
      <charset val="134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8" fillId="0" borderId="0"/>
  </cellStyleXfs>
  <cellXfs count="20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2" fontId="4" fillId="3" borderId="8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2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3" borderId="9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4" borderId="11" xfId="0" applyFill="1" applyBorder="1"/>
    <xf numFmtId="164" fontId="0" fillId="4" borderId="11" xfId="1" applyFont="1" applyFill="1" applyBorder="1"/>
    <xf numFmtId="2" fontId="0" fillId="4" borderId="11" xfId="0" applyNumberFormat="1" applyFill="1" applyBorder="1"/>
    <xf numFmtId="164" fontId="0" fillId="4" borderId="11" xfId="0" applyNumberFormat="1" applyFill="1" applyBorder="1"/>
    <xf numFmtId="0" fontId="0" fillId="4" borderId="8" xfId="0" applyFill="1" applyBorder="1"/>
    <xf numFmtId="164" fontId="0" fillId="4" borderId="8" xfId="0" applyNumberFormat="1" applyFill="1" applyBorder="1"/>
    <xf numFmtId="165" fontId="0" fillId="4" borderId="11" xfId="0" applyNumberFormat="1" applyFill="1" applyBorder="1"/>
    <xf numFmtId="165" fontId="1" fillId="0" borderId="1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3" fillId="3" borderId="7" xfId="0" applyNumberFormat="1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164" fontId="3" fillId="3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3" borderId="8" xfId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43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/>
    </xf>
    <xf numFmtId="164" fontId="4" fillId="0" borderId="19" xfId="0" applyNumberFormat="1" applyFont="1" applyBorder="1" applyAlignment="1">
      <alignment vertical="center"/>
    </xf>
    <xf numFmtId="165" fontId="4" fillId="2" borderId="19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vertical="center"/>
    </xf>
    <xf numFmtId="0" fontId="4" fillId="0" borderId="23" xfId="0" applyFont="1" applyBorder="1" applyAlignment="1">
      <alignment horizontal="center"/>
    </xf>
    <xf numFmtId="0" fontId="6" fillId="4" borderId="0" xfId="0" applyFont="1" applyFill="1"/>
    <xf numFmtId="164" fontId="0" fillId="0" borderId="0" xfId="0" applyNumberFormat="1"/>
    <xf numFmtId="164" fontId="0" fillId="0" borderId="0" xfId="1" applyFont="1"/>
    <xf numFmtId="166" fontId="4" fillId="0" borderId="0" xfId="0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4" borderId="11" xfId="0" applyFont="1" applyFill="1" applyBorder="1"/>
    <xf numFmtId="165" fontId="4" fillId="0" borderId="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165" fontId="0" fillId="0" borderId="0" xfId="0" applyNumberFormat="1"/>
    <xf numFmtId="0" fontId="7" fillId="5" borderId="14" xfId="0" applyFont="1" applyFill="1" applyBorder="1"/>
    <xf numFmtId="0" fontId="3" fillId="6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8" fontId="2" fillId="4" borderId="1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70" fontId="3" fillId="0" borderId="13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0" xfId="0" applyFont="1"/>
    <xf numFmtId="0" fontId="4" fillId="4" borderId="11" xfId="0" applyFont="1" applyFill="1" applyBorder="1" applyAlignment="1">
      <alignment horizontal="center"/>
    </xf>
    <xf numFmtId="165" fontId="4" fillId="4" borderId="11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64" fontId="2" fillId="0" borderId="0" xfId="0" applyNumberFormat="1" applyFont="1"/>
    <xf numFmtId="0" fontId="3" fillId="0" borderId="19" xfId="0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166" fontId="4" fillId="0" borderId="19" xfId="0" applyNumberFormat="1" applyFont="1" applyBorder="1" applyAlignment="1">
      <alignment horizontal="center"/>
    </xf>
    <xf numFmtId="169" fontId="4" fillId="0" borderId="19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2" fontId="3" fillId="3" borderId="19" xfId="0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0" fontId="8" fillId="0" borderId="0" xfId="4" applyAlignment="1">
      <alignment horizontal="center"/>
    </xf>
    <xf numFmtId="2" fontId="8" fillId="0" borderId="0" xfId="4" applyNumberFormat="1" applyAlignment="1">
      <alignment horizontal="center"/>
    </xf>
    <xf numFmtId="0" fontId="8" fillId="0" borderId="0" xfId="4"/>
    <xf numFmtId="0" fontId="3" fillId="3" borderId="11" xfId="0" applyFont="1" applyFill="1" applyBorder="1" applyAlignment="1">
      <alignment horizontal="center"/>
    </xf>
    <xf numFmtId="0" fontId="9" fillId="0" borderId="27" xfId="0" applyFont="1" applyBorder="1" applyAlignment="1">
      <alignment horizontal="centerContinuous"/>
    </xf>
    <xf numFmtId="0" fontId="0" fillId="0" borderId="6" xfId="0" applyBorder="1"/>
    <xf numFmtId="0" fontId="9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9" xfId="0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165" fontId="1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5">
    <cellStyle name="Millares" xfId="1" builtinId="3"/>
    <cellStyle name="Millares 2" xfId="2" xr:uid="{00000000-0005-0000-0000-000031000000}"/>
    <cellStyle name="Normal" xfId="0" builtinId="0"/>
    <cellStyle name="Normal 2" xfId="3" xr:uid="{00000000-0005-0000-0000-000032000000}"/>
    <cellStyle name="Normal 3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218</xdr:row>
      <xdr:rowOff>0</xdr:rowOff>
    </xdr:from>
    <xdr:to>
      <xdr:col>20</xdr:col>
      <xdr:colOff>538849</xdr:colOff>
      <xdr:row>248</xdr:row>
      <xdr:rowOff>72391</xdr:rowOff>
    </xdr:to>
    <xdr:pic>
      <xdr:nvPicPr>
        <xdr:cNvPr id="3" name="Picture 6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716625" y="45518070"/>
          <a:ext cx="5996305" cy="7054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5" sqref="B5"/>
    </sheetView>
  </sheetViews>
  <sheetFormatPr baseColWidth="10" defaultColWidth="9.140625" defaultRowHeight="15"/>
  <sheetData>
    <row r="1" spans="1:9">
      <c r="A1" t="s">
        <v>0</v>
      </c>
    </row>
    <row r="3" spans="1:9">
      <c r="A3" s="121" t="s">
        <v>1</v>
      </c>
      <c r="B3" s="121"/>
    </row>
    <row r="4" spans="1:9">
      <c r="A4" t="s">
        <v>2</v>
      </c>
      <c r="B4">
        <v>2.3833361483196602E-2</v>
      </c>
    </row>
    <row r="5" spans="1:9">
      <c r="A5" t="s">
        <v>3</v>
      </c>
      <c r="B5">
        <v>5.6802911958872104E-4</v>
      </c>
    </row>
    <row r="6" spans="1:9">
      <c r="A6" t="s">
        <v>4</v>
      </c>
      <c r="B6">
        <v>-2.02534702737532E-2</v>
      </c>
    </row>
    <row r="7" spans="1:9">
      <c r="A7" t="s">
        <v>5</v>
      </c>
      <c r="B7">
        <v>922490.76183409803</v>
      </c>
    </row>
    <row r="8" spans="1:9">
      <c r="A8" s="122" t="s">
        <v>6</v>
      </c>
      <c r="B8" s="122">
        <v>50</v>
      </c>
    </row>
    <row r="10" spans="1:9">
      <c r="A10" t="s">
        <v>7</v>
      </c>
    </row>
    <row r="11" spans="1:9">
      <c r="A11" s="123"/>
      <c r="B11" s="123" t="s">
        <v>8</v>
      </c>
      <c r="C11" s="123" t="s">
        <v>9</v>
      </c>
      <c r="D11" s="123" t="s">
        <v>10</v>
      </c>
      <c r="E11" s="123" t="s">
        <v>11</v>
      </c>
      <c r="F11" s="123" t="s">
        <v>12</v>
      </c>
    </row>
    <row r="12" spans="1:9">
      <c r="A12" t="s">
        <v>13</v>
      </c>
      <c r="B12">
        <v>1</v>
      </c>
      <c r="C12">
        <v>23215746385.2187</v>
      </c>
      <c r="D12">
        <v>23215746385.2187</v>
      </c>
      <c r="E12">
        <v>2.7280894082505901E-2</v>
      </c>
      <c r="F12">
        <v>0.86950440265550299</v>
      </c>
    </row>
    <row r="13" spans="1:9">
      <c r="A13" t="s">
        <v>14</v>
      </c>
      <c r="B13">
        <v>48</v>
      </c>
      <c r="C13">
        <v>40847481872124.203</v>
      </c>
      <c r="D13">
        <v>850989205669.25403</v>
      </c>
    </row>
    <row r="14" spans="1:9">
      <c r="A14" s="122" t="s">
        <v>15</v>
      </c>
      <c r="B14" s="122">
        <v>49</v>
      </c>
      <c r="C14" s="122">
        <v>40870697618509.398</v>
      </c>
      <c r="D14" s="122"/>
      <c r="E14" s="122"/>
      <c r="F14" s="122"/>
    </row>
    <row r="16" spans="1:9">
      <c r="A16" s="123"/>
      <c r="B16" s="123" t="s">
        <v>16</v>
      </c>
      <c r="C16" s="123" t="s">
        <v>5</v>
      </c>
      <c r="D16" s="123" t="s">
        <v>17</v>
      </c>
      <c r="E16" s="123" t="s">
        <v>18</v>
      </c>
      <c r="F16" s="123" t="s">
        <v>19</v>
      </c>
      <c r="G16" s="123" t="s">
        <v>20</v>
      </c>
      <c r="H16" s="123" t="s">
        <v>21</v>
      </c>
      <c r="I16" s="123" t="s">
        <v>22</v>
      </c>
    </row>
    <row r="17" spans="1:9">
      <c r="A17" t="s">
        <v>23</v>
      </c>
      <c r="B17">
        <v>268249.169134219</v>
      </c>
      <c r="C17">
        <v>388253.983324275</v>
      </c>
      <c r="D17">
        <v>0.69091156988896496</v>
      </c>
      <c r="E17">
        <v>0.49294901116253997</v>
      </c>
      <c r="F17">
        <v>-512387.78452362801</v>
      </c>
      <c r="G17">
        <v>1048886.12279207</v>
      </c>
      <c r="H17">
        <v>-512387.78452362801</v>
      </c>
      <c r="I17">
        <v>1048886.12279207</v>
      </c>
    </row>
    <row r="18" spans="1:9">
      <c r="A18" s="122" t="s">
        <v>24</v>
      </c>
      <c r="B18" s="122">
        <v>78.324292328639601</v>
      </c>
      <c r="C18" s="122">
        <v>474.20614767865601</v>
      </c>
      <c r="D18" s="122">
        <v>0.16516928916264501</v>
      </c>
      <c r="E18" s="122">
        <v>0.86950440265553297</v>
      </c>
      <c r="F18" s="122">
        <v>-875.13107047315498</v>
      </c>
      <c r="G18" s="122">
        <v>1031.77965513043</v>
      </c>
      <c r="H18" s="122">
        <v>-875.13107047315498</v>
      </c>
      <c r="I18" s="122">
        <v>1031.77965513043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2"/>
  <sheetViews>
    <sheetView topLeftCell="E1" workbookViewId="0">
      <selection activeCell="M62" sqref="M62"/>
    </sheetView>
  </sheetViews>
  <sheetFormatPr baseColWidth="10" defaultColWidth="9.140625" defaultRowHeight="15"/>
  <cols>
    <col min="1" max="1" width="11" customWidth="1"/>
    <col min="2" max="2" width="25.42578125" customWidth="1"/>
    <col min="3" max="3" width="20.42578125" customWidth="1"/>
    <col min="4" max="4" width="21.85546875" customWidth="1"/>
    <col min="5" max="5" width="25.140625" customWidth="1"/>
    <col min="6" max="6" width="21.7109375" customWidth="1"/>
    <col min="7" max="7" width="22.140625" customWidth="1"/>
    <col min="8" max="8" width="17.7109375" customWidth="1"/>
    <col min="9" max="9" width="21.5703125" customWidth="1"/>
    <col min="10" max="10" width="22.28515625" customWidth="1"/>
    <col min="11" max="11" width="22.140625" customWidth="1"/>
    <col min="12" max="12" width="15.5703125" customWidth="1"/>
    <col min="13" max="13" width="19.85546875" customWidth="1"/>
  </cols>
  <sheetData>
    <row r="1" spans="1:13" ht="18">
      <c r="A1" s="8"/>
      <c r="B1" s="3" t="s">
        <v>24</v>
      </c>
      <c r="C1" s="3" t="s">
        <v>25</v>
      </c>
      <c r="D1" s="8"/>
      <c r="E1" s="8"/>
      <c r="F1" s="8"/>
      <c r="G1" s="8"/>
      <c r="H1" s="8"/>
    </row>
    <row r="2" spans="1:13" ht="16.5">
      <c r="A2" s="8"/>
      <c r="B2" s="124" t="s">
        <v>26</v>
      </c>
      <c r="C2" s="124"/>
      <c r="D2" s="8"/>
      <c r="E2" s="8"/>
      <c r="F2" s="8"/>
      <c r="G2" s="8"/>
      <c r="H2" s="8"/>
    </row>
    <row r="3" spans="1:13">
      <c r="A3" s="5" t="s">
        <v>27</v>
      </c>
      <c r="B3" s="117" t="s">
        <v>28</v>
      </c>
      <c r="C3" s="117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10" t="s">
        <v>35</v>
      </c>
      <c r="J3" s="10" t="s">
        <v>36</v>
      </c>
      <c r="K3" s="10" t="s">
        <v>37</v>
      </c>
      <c r="L3" s="120" t="s">
        <v>38</v>
      </c>
      <c r="M3" s="10" t="s">
        <v>37</v>
      </c>
    </row>
    <row r="4" spans="1:13">
      <c r="A4" s="11">
        <v>1</v>
      </c>
      <c r="B4" s="11"/>
      <c r="C4" s="11"/>
      <c r="D4" s="11">
        <f t="shared" ref="D4:D63" si="0">B4^2</f>
        <v>0</v>
      </c>
      <c r="E4" s="11">
        <f t="shared" ref="E4:E63" si="1">C4^2</f>
        <v>0</v>
      </c>
      <c r="F4" s="12">
        <f t="shared" ref="F4:F63" si="2">B4*C4</f>
        <v>0</v>
      </c>
      <c r="G4" s="12" t="e">
        <f>Calculos!$E$107+B4*Calculos!$E$106</f>
        <v>#DIV/0!</v>
      </c>
      <c r="H4" s="12" t="e">
        <f t="shared" ref="H4:H63" si="3">G4-C4</f>
        <v>#DIV/0!</v>
      </c>
      <c r="J4" s="20" t="e">
        <f t="shared" ref="J4:J63" si="4">H4^2</f>
        <v>#DIV/0!</v>
      </c>
      <c r="K4" t="e">
        <f>H4/SQRT(Calculos!$G$128)</f>
        <v>#DIV/0!</v>
      </c>
    </row>
    <row r="5" spans="1:13">
      <c r="A5" s="14">
        <v>2</v>
      </c>
      <c r="B5" s="14"/>
      <c r="C5" s="14"/>
      <c r="D5" s="14">
        <f t="shared" si="0"/>
        <v>0</v>
      </c>
      <c r="E5" s="14">
        <f t="shared" si="1"/>
        <v>0</v>
      </c>
      <c r="F5" s="15">
        <f t="shared" si="2"/>
        <v>0</v>
      </c>
      <c r="G5" s="15" t="e">
        <f>Calculos!$E$107+B5*Calculos!$E$106</f>
        <v>#DIV/0!</v>
      </c>
      <c r="H5" s="15" t="e">
        <f t="shared" si="3"/>
        <v>#DIV/0!</v>
      </c>
      <c r="I5" s="20" t="e">
        <f t="shared" ref="I5:I63" si="5">(H5-H4)^2</f>
        <v>#DIV/0!</v>
      </c>
      <c r="J5" s="20" t="e">
        <f t="shared" si="4"/>
        <v>#DIV/0!</v>
      </c>
      <c r="K5" t="e">
        <f>H5/SQRT(Calculos!$G$128)</f>
        <v>#DIV/0!</v>
      </c>
    </row>
    <row r="6" spans="1:13">
      <c r="A6" s="14">
        <v>3</v>
      </c>
      <c r="B6" s="14"/>
      <c r="C6" s="14"/>
      <c r="D6" s="14">
        <f t="shared" si="0"/>
        <v>0</v>
      </c>
      <c r="E6" s="14">
        <f t="shared" si="1"/>
        <v>0</v>
      </c>
      <c r="F6" s="15">
        <f t="shared" si="2"/>
        <v>0</v>
      </c>
      <c r="G6" s="15" t="e">
        <f>Calculos!$E$107+B6*Calculos!$E$106</f>
        <v>#DIV/0!</v>
      </c>
      <c r="H6" s="15" t="e">
        <f t="shared" si="3"/>
        <v>#DIV/0!</v>
      </c>
      <c r="I6" s="20" t="e">
        <f t="shared" si="5"/>
        <v>#DIV/0!</v>
      </c>
      <c r="J6" s="20" t="e">
        <f t="shared" si="4"/>
        <v>#DIV/0!</v>
      </c>
      <c r="K6" t="e">
        <f>H6/SQRT(Calculos!$G$128)</f>
        <v>#DIV/0!</v>
      </c>
    </row>
    <row r="7" spans="1:13">
      <c r="A7" s="14">
        <f t="shared" ref="A7:A70" si="6">+A6+1</f>
        <v>4</v>
      </c>
      <c r="B7" s="14"/>
      <c r="C7" s="14"/>
      <c r="D7" s="14">
        <f t="shared" si="0"/>
        <v>0</v>
      </c>
      <c r="E7" s="14">
        <f t="shared" si="1"/>
        <v>0</v>
      </c>
      <c r="F7" s="15">
        <f t="shared" si="2"/>
        <v>0</v>
      </c>
      <c r="G7" s="15" t="e">
        <f>Calculos!$E$107+B7*Calculos!$E$106</f>
        <v>#DIV/0!</v>
      </c>
      <c r="H7" s="15" t="e">
        <f t="shared" si="3"/>
        <v>#DIV/0!</v>
      </c>
      <c r="I7" s="20" t="e">
        <f t="shared" si="5"/>
        <v>#DIV/0!</v>
      </c>
      <c r="J7" s="20" t="e">
        <f t="shared" si="4"/>
        <v>#DIV/0!</v>
      </c>
      <c r="K7" t="e">
        <f>H7/SQRT(Calculos!$G$128)</f>
        <v>#DIV/0!</v>
      </c>
    </row>
    <row r="8" spans="1:13">
      <c r="A8" s="14">
        <f t="shared" si="6"/>
        <v>5</v>
      </c>
      <c r="B8" s="14"/>
      <c r="C8" s="14"/>
      <c r="D8" s="14">
        <f t="shared" si="0"/>
        <v>0</v>
      </c>
      <c r="E8" s="14">
        <f t="shared" si="1"/>
        <v>0</v>
      </c>
      <c r="F8" s="15">
        <f t="shared" si="2"/>
        <v>0</v>
      </c>
      <c r="G8" s="15" t="e">
        <f>Calculos!$E$107+B8*Calculos!$E$106</f>
        <v>#DIV/0!</v>
      </c>
      <c r="H8" s="15" t="e">
        <f t="shared" si="3"/>
        <v>#DIV/0!</v>
      </c>
      <c r="I8" s="20" t="e">
        <f t="shared" si="5"/>
        <v>#DIV/0!</v>
      </c>
      <c r="J8" s="20" t="e">
        <f t="shared" si="4"/>
        <v>#DIV/0!</v>
      </c>
      <c r="K8" t="e">
        <f>H8/SQRT(Calculos!$G$128)</f>
        <v>#DIV/0!</v>
      </c>
    </row>
    <row r="9" spans="1:13">
      <c r="A9" s="14">
        <f t="shared" si="6"/>
        <v>6</v>
      </c>
      <c r="B9" s="14"/>
      <c r="C9" s="14"/>
      <c r="D9" s="14">
        <f t="shared" si="0"/>
        <v>0</v>
      </c>
      <c r="E9" s="14">
        <f t="shared" si="1"/>
        <v>0</v>
      </c>
      <c r="F9" s="15">
        <f t="shared" si="2"/>
        <v>0</v>
      </c>
      <c r="G9" s="15" t="e">
        <f>Calculos!$E$107+B9*Calculos!$E$106</f>
        <v>#DIV/0!</v>
      </c>
      <c r="H9" s="15" t="e">
        <f t="shared" si="3"/>
        <v>#DIV/0!</v>
      </c>
      <c r="I9" s="20" t="e">
        <f t="shared" si="5"/>
        <v>#DIV/0!</v>
      </c>
      <c r="J9" s="20" t="e">
        <f t="shared" si="4"/>
        <v>#DIV/0!</v>
      </c>
      <c r="K9" t="e">
        <f>H9/SQRT(Calculos!$G$128)</f>
        <v>#DIV/0!</v>
      </c>
    </row>
    <row r="10" spans="1:13">
      <c r="A10" s="14">
        <f t="shared" si="6"/>
        <v>7</v>
      </c>
      <c r="B10" s="14"/>
      <c r="C10" s="14"/>
      <c r="D10" s="14">
        <f t="shared" si="0"/>
        <v>0</v>
      </c>
      <c r="E10" s="14">
        <f t="shared" si="1"/>
        <v>0</v>
      </c>
      <c r="F10" s="15">
        <f t="shared" si="2"/>
        <v>0</v>
      </c>
      <c r="G10" s="15" t="e">
        <f>Calculos!$E$107+B10*Calculos!$E$106</f>
        <v>#DIV/0!</v>
      </c>
      <c r="H10" s="15" t="e">
        <f t="shared" si="3"/>
        <v>#DIV/0!</v>
      </c>
      <c r="I10" s="20" t="e">
        <f t="shared" si="5"/>
        <v>#DIV/0!</v>
      </c>
      <c r="J10" s="20" t="e">
        <f t="shared" si="4"/>
        <v>#DIV/0!</v>
      </c>
      <c r="K10" t="e">
        <f>H10/SQRT(Calculos!$G$128)</f>
        <v>#DIV/0!</v>
      </c>
    </row>
    <row r="11" spans="1:13">
      <c r="A11" s="14">
        <f t="shared" si="6"/>
        <v>8</v>
      </c>
      <c r="B11" s="14"/>
      <c r="C11" s="14"/>
      <c r="D11" s="14">
        <f t="shared" si="0"/>
        <v>0</v>
      </c>
      <c r="E11" s="14">
        <f t="shared" si="1"/>
        <v>0</v>
      </c>
      <c r="F11" s="15">
        <f t="shared" si="2"/>
        <v>0</v>
      </c>
      <c r="G11" s="15" t="e">
        <f>Calculos!$E$107+B11*Calculos!$E$106</f>
        <v>#DIV/0!</v>
      </c>
      <c r="H11" s="15" t="e">
        <f t="shared" si="3"/>
        <v>#DIV/0!</v>
      </c>
      <c r="I11" s="20" t="e">
        <f t="shared" si="5"/>
        <v>#DIV/0!</v>
      </c>
      <c r="J11" s="20" t="e">
        <f t="shared" si="4"/>
        <v>#DIV/0!</v>
      </c>
      <c r="K11" t="e">
        <f>H11/SQRT(Calculos!$G$128)</f>
        <v>#DIV/0!</v>
      </c>
    </row>
    <row r="12" spans="1:13">
      <c r="A12" s="14">
        <f t="shared" si="6"/>
        <v>9</v>
      </c>
      <c r="B12" s="14"/>
      <c r="C12" s="14"/>
      <c r="D12" s="14">
        <f t="shared" si="0"/>
        <v>0</v>
      </c>
      <c r="E12" s="14">
        <f t="shared" si="1"/>
        <v>0</v>
      </c>
      <c r="F12" s="15">
        <f t="shared" si="2"/>
        <v>0</v>
      </c>
      <c r="G12" s="15" t="e">
        <f>Calculos!$E$107+B12*Calculos!$E$106</f>
        <v>#DIV/0!</v>
      </c>
      <c r="H12" s="15" t="e">
        <f t="shared" si="3"/>
        <v>#DIV/0!</v>
      </c>
      <c r="I12" s="20" t="e">
        <f t="shared" si="5"/>
        <v>#DIV/0!</v>
      </c>
      <c r="J12" s="20" t="e">
        <f t="shared" si="4"/>
        <v>#DIV/0!</v>
      </c>
      <c r="K12" t="e">
        <f>H12/SQRT(Calculos!$G$128)</f>
        <v>#DIV/0!</v>
      </c>
    </row>
    <row r="13" spans="1:13">
      <c r="A13" s="14">
        <f t="shared" si="6"/>
        <v>10</v>
      </c>
      <c r="B13" s="14"/>
      <c r="C13" s="14"/>
      <c r="D13" s="14">
        <f t="shared" si="0"/>
        <v>0</v>
      </c>
      <c r="E13" s="14">
        <f t="shared" si="1"/>
        <v>0</v>
      </c>
      <c r="F13" s="15">
        <f t="shared" si="2"/>
        <v>0</v>
      </c>
      <c r="G13" s="15" t="e">
        <f>Calculos!$E$107+B13*Calculos!$E$106</f>
        <v>#DIV/0!</v>
      </c>
      <c r="H13" s="15" t="e">
        <f t="shared" si="3"/>
        <v>#DIV/0!</v>
      </c>
      <c r="I13" s="20" t="e">
        <f t="shared" si="5"/>
        <v>#DIV/0!</v>
      </c>
      <c r="J13" s="20" t="e">
        <f t="shared" si="4"/>
        <v>#DIV/0!</v>
      </c>
      <c r="K13" t="e">
        <f>H13/SQRT(Calculos!$G$128)</f>
        <v>#DIV/0!</v>
      </c>
    </row>
    <row r="14" spans="1:13">
      <c r="A14" s="14">
        <f t="shared" si="6"/>
        <v>11</v>
      </c>
      <c r="B14" s="14"/>
      <c r="C14" s="14"/>
      <c r="D14" s="14">
        <f t="shared" si="0"/>
        <v>0</v>
      </c>
      <c r="E14" s="14">
        <f t="shared" si="1"/>
        <v>0</v>
      </c>
      <c r="F14" s="15">
        <f t="shared" si="2"/>
        <v>0</v>
      </c>
      <c r="G14" s="15" t="e">
        <f>Calculos!$E$107+B14*Calculos!$E$106</f>
        <v>#DIV/0!</v>
      </c>
      <c r="H14" s="15" t="e">
        <f t="shared" si="3"/>
        <v>#DIV/0!</v>
      </c>
      <c r="I14" s="20" t="e">
        <f t="shared" si="5"/>
        <v>#DIV/0!</v>
      </c>
      <c r="J14" s="20" t="e">
        <f t="shared" si="4"/>
        <v>#DIV/0!</v>
      </c>
      <c r="K14" t="e">
        <f>H14/SQRT(Calculos!$G$128)</f>
        <v>#DIV/0!</v>
      </c>
    </row>
    <row r="15" spans="1:13">
      <c r="A15" s="14">
        <f t="shared" si="6"/>
        <v>12</v>
      </c>
      <c r="B15" s="14"/>
      <c r="C15" s="14"/>
      <c r="D15" s="14">
        <f t="shared" si="0"/>
        <v>0</v>
      </c>
      <c r="E15" s="14">
        <f t="shared" si="1"/>
        <v>0</v>
      </c>
      <c r="F15" s="15">
        <f t="shared" si="2"/>
        <v>0</v>
      </c>
      <c r="G15" s="15" t="e">
        <f>Calculos!$E$107+B15*Calculos!$E$106</f>
        <v>#DIV/0!</v>
      </c>
      <c r="H15" s="15" t="e">
        <f t="shared" si="3"/>
        <v>#DIV/0!</v>
      </c>
      <c r="I15" s="20" t="e">
        <f t="shared" si="5"/>
        <v>#DIV/0!</v>
      </c>
      <c r="J15" s="20" t="e">
        <f t="shared" si="4"/>
        <v>#DIV/0!</v>
      </c>
      <c r="K15" t="e">
        <f>H15/SQRT(Calculos!$G$128)</f>
        <v>#DIV/0!</v>
      </c>
    </row>
    <row r="16" spans="1:13">
      <c r="A16" s="14">
        <f t="shared" si="6"/>
        <v>13</v>
      </c>
      <c r="B16" s="14"/>
      <c r="C16" s="14"/>
      <c r="D16" s="14">
        <f t="shared" si="0"/>
        <v>0</v>
      </c>
      <c r="E16" s="14">
        <f t="shared" si="1"/>
        <v>0</v>
      </c>
      <c r="F16" s="15">
        <f t="shared" si="2"/>
        <v>0</v>
      </c>
      <c r="G16" s="15" t="e">
        <f>Calculos!$E$107+B16*Calculos!$E$106</f>
        <v>#DIV/0!</v>
      </c>
      <c r="H16" s="15" t="e">
        <f t="shared" si="3"/>
        <v>#DIV/0!</v>
      </c>
      <c r="I16" s="20" t="e">
        <f t="shared" si="5"/>
        <v>#DIV/0!</v>
      </c>
      <c r="J16" s="20" t="e">
        <f t="shared" si="4"/>
        <v>#DIV/0!</v>
      </c>
      <c r="K16" t="e">
        <f>H16/SQRT(Calculos!$G$128)</f>
        <v>#DIV/0!</v>
      </c>
    </row>
    <row r="17" spans="1:11">
      <c r="A17" s="14">
        <f t="shared" si="6"/>
        <v>14</v>
      </c>
      <c r="B17" s="14"/>
      <c r="C17" s="14"/>
      <c r="D17" s="14">
        <f t="shared" si="0"/>
        <v>0</v>
      </c>
      <c r="E17" s="14">
        <f t="shared" si="1"/>
        <v>0</v>
      </c>
      <c r="F17" s="15">
        <f t="shared" si="2"/>
        <v>0</v>
      </c>
      <c r="G17" s="15" t="e">
        <f>Calculos!$E$107+B17*Calculos!$E$106</f>
        <v>#DIV/0!</v>
      </c>
      <c r="H17" s="15" t="e">
        <f t="shared" si="3"/>
        <v>#DIV/0!</v>
      </c>
      <c r="I17" s="20" t="e">
        <f t="shared" si="5"/>
        <v>#DIV/0!</v>
      </c>
      <c r="J17" s="20" t="e">
        <f t="shared" si="4"/>
        <v>#DIV/0!</v>
      </c>
      <c r="K17" t="e">
        <f>H17/SQRT(Calculos!$G$128)</f>
        <v>#DIV/0!</v>
      </c>
    </row>
    <row r="18" spans="1:11">
      <c r="A18" s="14">
        <f t="shared" si="6"/>
        <v>15</v>
      </c>
      <c r="B18" s="14"/>
      <c r="C18" s="14"/>
      <c r="D18" s="14">
        <f t="shared" si="0"/>
        <v>0</v>
      </c>
      <c r="E18" s="14">
        <f t="shared" si="1"/>
        <v>0</v>
      </c>
      <c r="F18" s="15">
        <f t="shared" si="2"/>
        <v>0</v>
      </c>
      <c r="G18" s="15" t="e">
        <f>Calculos!$E$107+B18*Calculos!$E$106</f>
        <v>#DIV/0!</v>
      </c>
      <c r="H18" s="15" t="e">
        <f t="shared" si="3"/>
        <v>#DIV/0!</v>
      </c>
      <c r="I18" s="20" t="e">
        <f t="shared" si="5"/>
        <v>#DIV/0!</v>
      </c>
      <c r="J18" s="20" t="e">
        <f t="shared" si="4"/>
        <v>#DIV/0!</v>
      </c>
      <c r="K18" t="e">
        <f>H18/SQRT(Calculos!$G$128)</f>
        <v>#DIV/0!</v>
      </c>
    </row>
    <row r="19" spans="1:11">
      <c r="A19" s="14">
        <f t="shared" si="6"/>
        <v>16</v>
      </c>
      <c r="B19" s="14"/>
      <c r="C19" s="14"/>
      <c r="D19" s="14">
        <f t="shared" si="0"/>
        <v>0</v>
      </c>
      <c r="E19" s="14">
        <f t="shared" si="1"/>
        <v>0</v>
      </c>
      <c r="F19" s="15">
        <f t="shared" si="2"/>
        <v>0</v>
      </c>
      <c r="G19" s="15" t="e">
        <f>Calculos!$E$107+B19*Calculos!$E$106</f>
        <v>#DIV/0!</v>
      </c>
      <c r="H19" s="15" t="e">
        <f t="shared" si="3"/>
        <v>#DIV/0!</v>
      </c>
      <c r="I19" s="20" t="e">
        <f t="shared" si="5"/>
        <v>#DIV/0!</v>
      </c>
      <c r="J19" s="20" t="e">
        <f t="shared" si="4"/>
        <v>#DIV/0!</v>
      </c>
      <c r="K19" t="e">
        <f>H19/SQRT(Calculos!$G$128)</f>
        <v>#DIV/0!</v>
      </c>
    </row>
    <row r="20" spans="1:11">
      <c r="A20" s="14">
        <f t="shared" si="6"/>
        <v>17</v>
      </c>
      <c r="B20" s="14"/>
      <c r="C20" s="14"/>
      <c r="D20" s="14">
        <f t="shared" si="0"/>
        <v>0</v>
      </c>
      <c r="E20" s="14">
        <f t="shared" si="1"/>
        <v>0</v>
      </c>
      <c r="F20" s="15">
        <f t="shared" si="2"/>
        <v>0</v>
      </c>
      <c r="G20" s="15" t="e">
        <f>Calculos!$E$107+B20*Calculos!$E$106</f>
        <v>#DIV/0!</v>
      </c>
      <c r="H20" s="15" t="e">
        <f t="shared" si="3"/>
        <v>#DIV/0!</v>
      </c>
      <c r="I20" s="20" t="e">
        <f t="shared" si="5"/>
        <v>#DIV/0!</v>
      </c>
      <c r="J20" s="20" t="e">
        <f t="shared" si="4"/>
        <v>#DIV/0!</v>
      </c>
      <c r="K20" t="e">
        <f>H20/SQRT(Calculos!$G$128)</f>
        <v>#DIV/0!</v>
      </c>
    </row>
    <row r="21" spans="1:11">
      <c r="A21" s="14">
        <f t="shared" si="6"/>
        <v>18</v>
      </c>
      <c r="B21" s="14"/>
      <c r="C21" s="14"/>
      <c r="D21" s="14">
        <f t="shared" si="0"/>
        <v>0</v>
      </c>
      <c r="E21" s="14">
        <f t="shared" si="1"/>
        <v>0</v>
      </c>
      <c r="F21" s="15">
        <f t="shared" si="2"/>
        <v>0</v>
      </c>
      <c r="G21" s="15" t="e">
        <f>Calculos!$E$107+B21*Calculos!$E$106</f>
        <v>#DIV/0!</v>
      </c>
      <c r="H21" s="15" t="e">
        <f t="shared" si="3"/>
        <v>#DIV/0!</v>
      </c>
      <c r="I21" s="20" t="e">
        <f t="shared" si="5"/>
        <v>#DIV/0!</v>
      </c>
      <c r="J21" s="20" t="e">
        <f t="shared" si="4"/>
        <v>#DIV/0!</v>
      </c>
      <c r="K21" t="e">
        <f>H21/SQRT(Calculos!$G$128)</f>
        <v>#DIV/0!</v>
      </c>
    </row>
    <row r="22" spans="1:11">
      <c r="A22" s="14">
        <f t="shared" si="6"/>
        <v>19</v>
      </c>
      <c r="B22" s="14"/>
      <c r="C22" s="14"/>
      <c r="D22" s="14">
        <f t="shared" si="0"/>
        <v>0</v>
      </c>
      <c r="E22" s="14">
        <f t="shared" si="1"/>
        <v>0</v>
      </c>
      <c r="F22" s="15">
        <f t="shared" si="2"/>
        <v>0</v>
      </c>
      <c r="G22" s="15" t="e">
        <f>Calculos!$E$107+B22*Calculos!$E$106</f>
        <v>#DIV/0!</v>
      </c>
      <c r="H22" s="15" t="e">
        <f t="shared" si="3"/>
        <v>#DIV/0!</v>
      </c>
      <c r="I22" s="20" t="e">
        <f t="shared" si="5"/>
        <v>#DIV/0!</v>
      </c>
      <c r="J22" s="20" t="e">
        <f t="shared" si="4"/>
        <v>#DIV/0!</v>
      </c>
      <c r="K22" t="e">
        <f>H22/SQRT(Calculos!$G$128)</f>
        <v>#DIV/0!</v>
      </c>
    </row>
    <row r="23" spans="1:11">
      <c r="A23" s="14">
        <f t="shared" si="6"/>
        <v>20</v>
      </c>
      <c r="B23" s="14"/>
      <c r="C23" s="14"/>
      <c r="D23" s="14">
        <f t="shared" si="0"/>
        <v>0</v>
      </c>
      <c r="E23" s="14">
        <f t="shared" si="1"/>
        <v>0</v>
      </c>
      <c r="F23" s="15">
        <f t="shared" si="2"/>
        <v>0</v>
      </c>
      <c r="G23" s="15" t="e">
        <f>Calculos!$E$107+B23*Calculos!$E$106</f>
        <v>#DIV/0!</v>
      </c>
      <c r="H23" s="15" t="e">
        <f t="shared" si="3"/>
        <v>#DIV/0!</v>
      </c>
      <c r="I23" s="20" t="e">
        <f t="shared" si="5"/>
        <v>#DIV/0!</v>
      </c>
      <c r="J23" s="20" t="e">
        <f t="shared" si="4"/>
        <v>#DIV/0!</v>
      </c>
      <c r="K23" t="e">
        <f>H23/SQRT(Calculos!$G$128)</f>
        <v>#DIV/0!</v>
      </c>
    </row>
    <row r="24" spans="1:11">
      <c r="A24" s="14">
        <f t="shared" si="6"/>
        <v>21</v>
      </c>
      <c r="B24" s="14"/>
      <c r="C24" s="14"/>
      <c r="D24" s="14">
        <f t="shared" si="0"/>
        <v>0</v>
      </c>
      <c r="E24" s="14">
        <f t="shared" si="1"/>
        <v>0</v>
      </c>
      <c r="F24" s="15">
        <f t="shared" si="2"/>
        <v>0</v>
      </c>
      <c r="G24" s="15" t="e">
        <f>Calculos!$E$107+B24*Calculos!$E$106</f>
        <v>#DIV/0!</v>
      </c>
      <c r="H24" s="15" t="e">
        <f t="shared" si="3"/>
        <v>#DIV/0!</v>
      </c>
      <c r="I24" s="20" t="e">
        <f t="shared" si="5"/>
        <v>#DIV/0!</v>
      </c>
      <c r="J24" s="20" t="e">
        <f t="shared" si="4"/>
        <v>#DIV/0!</v>
      </c>
      <c r="K24" t="e">
        <f>H24/SQRT(Calculos!$G$128)</f>
        <v>#DIV/0!</v>
      </c>
    </row>
    <row r="25" spans="1:11">
      <c r="A25" s="14">
        <f t="shared" si="6"/>
        <v>22</v>
      </c>
      <c r="B25" s="14"/>
      <c r="C25" s="14"/>
      <c r="D25" s="14">
        <f t="shared" si="0"/>
        <v>0</v>
      </c>
      <c r="E25" s="14">
        <f t="shared" si="1"/>
        <v>0</v>
      </c>
      <c r="F25" s="15">
        <f t="shared" si="2"/>
        <v>0</v>
      </c>
      <c r="G25" s="15" t="e">
        <f>Calculos!$E$107+B25*Calculos!$E$106</f>
        <v>#DIV/0!</v>
      </c>
      <c r="H25" s="15" t="e">
        <f t="shared" si="3"/>
        <v>#DIV/0!</v>
      </c>
      <c r="I25" s="20" t="e">
        <f t="shared" si="5"/>
        <v>#DIV/0!</v>
      </c>
      <c r="J25" s="20" t="e">
        <f t="shared" si="4"/>
        <v>#DIV/0!</v>
      </c>
      <c r="K25" t="e">
        <f>H25/SQRT(Calculos!$G$128)</f>
        <v>#DIV/0!</v>
      </c>
    </row>
    <row r="26" spans="1:11">
      <c r="A26" s="14">
        <f t="shared" si="6"/>
        <v>23</v>
      </c>
      <c r="B26" s="14"/>
      <c r="C26" s="14"/>
      <c r="D26" s="14">
        <f t="shared" si="0"/>
        <v>0</v>
      </c>
      <c r="E26" s="14">
        <f t="shared" si="1"/>
        <v>0</v>
      </c>
      <c r="F26" s="15">
        <f t="shared" si="2"/>
        <v>0</v>
      </c>
      <c r="G26" s="15" t="e">
        <f>Calculos!$E$107+B26*Calculos!$E$106</f>
        <v>#DIV/0!</v>
      </c>
      <c r="H26" s="15" t="e">
        <f t="shared" si="3"/>
        <v>#DIV/0!</v>
      </c>
      <c r="I26" s="20" t="e">
        <f t="shared" si="5"/>
        <v>#DIV/0!</v>
      </c>
      <c r="J26" s="20" t="e">
        <f t="shared" si="4"/>
        <v>#DIV/0!</v>
      </c>
      <c r="K26" t="e">
        <f>H26/SQRT(Calculos!$G$128)</f>
        <v>#DIV/0!</v>
      </c>
    </row>
    <row r="27" spans="1:11">
      <c r="A27" s="14">
        <f t="shared" si="6"/>
        <v>24</v>
      </c>
      <c r="B27" s="14"/>
      <c r="C27" s="14"/>
      <c r="D27" s="14">
        <f t="shared" si="0"/>
        <v>0</v>
      </c>
      <c r="E27" s="14">
        <f t="shared" si="1"/>
        <v>0</v>
      </c>
      <c r="F27" s="15">
        <f t="shared" si="2"/>
        <v>0</v>
      </c>
      <c r="G27" s="15" t="e">
        <f>Calculos!$E$107+B27*Calculos!$E$106</f>
        <v>#DIV/0!</v>
      </c>
      <c r="H27" s="15" t="e">
        <f t="shared" si="3"/>
        <v>#DIV/0!</v>
      </c>
      <c r="I27" s="20" t="e">
        <f t="shared" si="5"/>
        <v>#DIV/0!</v>
      </c>
      <c r="J27" s="20" t="e">
        <f t="shared" si="4"/>
        <v>#DIV/0!</v>
      </c>
      <c r="K27" t="e">
        <f>H27/SQRT(Calculos!$G$128)</f>
        <v>#DIV/0!</v>
      </c>
    </row>
    <row r="28" spans="1:11">
      <c r="A28" s="14">
        <f t="shared" si="6"/>
        <v>25</v>
      </c>
      <c r="B28" s="14"/>
      <c r="C28" s="14"/>
      <c r="D28" s="14">
        <f t="shared" si="0"/>
        <v>0</v>
      </c>
      <c r="E28" s="14">
        <f t="shared" si="1"/>
        <v>0</v>
      </c>
      <c r="F28" s="15">
        <f t="shared" si="2"/>
        <v>0</v>
      </c>
      <c r="G28" s="15" t="e">
        <f>Calculos!$E$107+B28*Calculos!$E$106</f>
        <v>#DIV/0!</v>
      </c>
      <c r="H28" s="15" t="e">
        <f t="shared" si="3"/>
        <v>#DIV/0!</v>
      </c>
      <c r="I28" s="20" t="e">
        <f t="shared" si="5"/>
        <v>#DIV/0!</v>
      </c>
      <c r="J28" s="20" t="e">
        <f t="shared" si="4"/>
        <v>#DIV/0!</v>
      </c>
      <c r="K28" t="e">
        <f>H28/SQRT(Calculos!$G$128)</f>
        <v>#DIV/0!</v>
      </c>
    </row>
    <row r="29" spans="1:11">
      <c r="A29" s="14">
        <f t="shared" si="6"/>
        <v>26</v>
      </c>
      <c r="B29" s="14"/>
      <c r="C29" s="14"/>
      <c r="D29" s="14">
        <f t="shared" si="0"/>
        <v>0</v>
      </c>
      <c r="E29" s="14">
        <f t="shared" si="1"/>
        <v>0</v>
      </c>
      <c r="F29" s="15">
        <f t="shared" si="2"/>
        <v>0</v>
      </c>
      <c r="G29" s="15" t="e">
        <f>Calculos!$E$107+B29*Calculos!$E$106</f>
        <v>#DIV/0!</v>
      </c>
      <c r="H29" s="15" t="e">
        <f t="shared" si="3"/>
        <v>#DIV/0!</v>
      </c>
      <c r="I29" s="20" t="e">
        <f t="shared" si="5"/>
        <v>#DIV/0!</v>
      </c>
      <c r="J29" s="20" t="e">
        <f t="shared" si="4"/>
        <v>#DIV/0!</v>
      </c>
      <c r="K29" t="e">
        <f>H29/SQRT(Calculos!$G$128)</f>
        <v>#DIV/0!</v>
      </c>
    </row>
    <row r="30" spans="1:11">
      <c r="A30" s="14">
        <f t="shared" si="6"/>
        <v>27</v>
      </c>
      <c r="B30" s="14"/>
      <c r="C30" s="14"/>
      <c r="D30" s="14">
        <f t="shared" si="0"/>
        <v>0</v>
      </c>
      <c r="E30" s="14">
        <f t="shared" si="1"/>
        <v>0</v>
      </c>
      <c r="F30" s="15">
        <f t="shared" si="2"/>
        <v>0</v>
      </c>
      <c r="G30" s="15" t="e">
        <f>Calculos!$E$107+B30*Calculos!$E$106</f>
        <v>#DIV/0!</v>
      </c>
      <c r="H30" s="15" t="e">
        <f t="shared" si="3"/>
        <v>#DIV/0!</v>
      </c>
      <c r="I30" s="20" t="e">
        <f t="shared" si="5"/>
        <v>#DIV/0!</v>
      </c>
      <c r="J30" s="20" t="e">
        <f t="shared" si="4"/>
        <v>#DIV/0!</v>
      </c>
      <c r="K30" t="e">
        <f>H30/SQRT(Calculos!$G$128)</f>
        <v>#DIV/0!</v>
      </c>
    </row>
    <row r="31" spans="1:11">
      <c r="A31" s="14">
        <f t="shared" si="6"/>
        <v>28</v>
      </c>
      <c r="B31" s="14"/>
      <c r="C31" s="14"/>
      <c r="D31" s="14">
        <f t="shared" si="0"/>
        <v>0</v>
      </c>
      <c r="E31" s="14">
        <f t="shared" si="1"/>
        <v>0</v>
      </c>
      <c r="F31" s="15">
        <f t="shared" si="2"/>
        <v>0</v>
      </c>
      <c r="G31" s="15" t="e">
        <f>Calculos!$E$107+B31*Calculos!$E$106</f>
        <v>#DIV/0!</v>
      </c>
      <c r="H31" s="15" t="e">
        <f t="shared" si="3"/>
        <v>#DIV/0!</v>
      </c>
      <c r="I31" s="20" t="e">
        <f t="shared" si="5"/>
        <v>#DIV/0!</v>
      </c>
      <c r="J31" s="20" t="e">
        <f t="shared" si="4"/>
        <v>#DIV/0!</v>
      </c>
      <c r="K31" t="e">
        <f>H31/SQRT(Calculos!$G$128)</f>
        <v>#DIV/0!</v>
      </c>
    </row>
    <row r="32" spans="1:11">
      <c r="A32" s="14">
        <f t="shared" si="6"/>
        <v>29</v>
      </c>
      <c r="B32" s="14"/>
      <c r="C32" s="14"/>
      <c r="D32" s="14">
        <f t="shared" si="0"/>
        <v>0</v>
      </c>
      <c r="E32" s="14">
        <f t="shared" si="1"/>
        <v>0</v>
      </c>
      <c r="F32" s="15">
        <f t="shared" si="2"/>
        <v>0</v>
      </c>
      <c r="G32" s="15" t="e">
        <f>Calculos!$E$107+B32*Calculos!$E$106</f>
        <v>#DIV/0!</v>
      </c>
      <c r="H32" s="15" t="e">
        <f t="shared" si="3"/>
        <v>#DIV/0!</v>
      </c>
      <c r="I32" s="20" t="e">
        <f t="shared" si="5"/>
        <v>#DIV/0!</v>
      </c>
      <c r="J32" s="20" t="e">
        <f t="shared" si="4"/>
        <v>#DIV/0!</v>
      </c>
      <c r="K32" t="e">
        <f>H32/SQRT(Calculos!$G$128)</f>
        <v>#DIV/0!</v>
      </c>
    </row>
    <row r="33" spans="1:11">
      <c r="A33" s="14">
        <f t="shared" si="6"/>
        <v>30</v>
      </c>
      <c r="B33" s="14"/>
      <c r="C33" s="14"/>
      <c r="D33" s="14">
        <f t="shared" si="0"/>
        <v>0</v>
      </c>
      <c r="E33" s="14">
        <f t="shared" si="1"/>
        <v>0</v>
      </c>
      <c r="F33" s="15">
        <f t="shared" si="2"/>
        <v>0</v>
      </c>
      <c r="G33" s="15" t="e">
        <f>Calculos!$E$107+B33*Calculos!$E$106</f>
        <v>#DIV/0!</v>
      </c>
      <c r="H33" s="15" t="e">
        <f t="shared" si="3"/>
        <v>#DIV/0!</v>
      </c>
      <c r="I33" s="20" t="e">
        <f t="shared" si="5"/>
        <v>#DIV/0!</v>
      </c>
      <c r="J33" s="20" t="e">
        <f t="shared" si="4"/>
        <v>#DIV/0!</v>
      </c>
      <c r="K33" t="e">
        <f>H33/SQRT(Calculos!$G$128)</f>
        <v>#DIV/0!</v>
      </c>
    </row>
    <row r="34" spans="1:11">
      <c r="A34" s="14">
        <f t="shared" si="6"/>
        <v>31</v>
      </c>
      <c r="B34" s="14"/>
      <c r="C34" s="14"/>
      <c r="D34" s="14">
        <f t="shared" si="0"/>
        <v>0</v>
      </c>
      <c r="E34" s="14">
        <f t="shared" si="1"/>
        <v>0</v>
      </c>
      <c r="F34" s="15">
        <f t="shared" si="2"/>
        <v>0</v>
      </c>
      <c r="G34" s="15" t="e">
        <f>Calculos!$E$107+B34*Calculos!$E$106</f>
        <v>#DIV/0!</v>
      </c>
      <c r="H34" s="15" t="e">
        <f t="shared" si="3"/>
        <v>#DIV/0!</v>
      </c>
      <c r="I34" s="20" t="e">
        <f t="shared" si="5"/>
        <v>#DIV/0!</v>
      </c>
      <c r="J34" s="20" t="e">
        <f t="shared" si="4"/>
        <v>#DIV/0!</v>
      </c>
      <c r="K34" t="e">
        <f>H34/SQRT(Calculos!$G$128)</f>
        <v>#DIV/0!</v>
      </c>
    </row>
    <row r="35" spans="1:11">
      <c r="A35" s="14">
        <f t="shared" si="6"/>
        <v>32</v>
      </c>
      <c r="B35" s="14"/>
      <c r="C35" s="14"/>
      <c r="D35" s="14">
        <f t="shared" si="0"/>
        <v>0</v>
      </c>
      <c r="E35" s="14">
        <f t="shared" si="1"/>
        <v>0</v>
      </c>
      <c r="F35" s="15">
        <f t="shared" si="2"/>
        <v>0</v>
      </c>
      <c r="G35" s="15" t="e">
        <f>Calculos!$E$107+B35*Calculos!$E$106</f>
        <v>#DIV/0!</v>
      </c>
      <c r="H35" s="15" t="e">
        <f t="shared" si="3"/>
        <v>#DIV/0!</v>
      </c>
      <c r="I35" s="20" t="e">
        <f t="shared" si="5"/>
        <v>#DIV/0!</v>
      </c>
      <c r="J35" s="20" t="e">
        <f t="shared" si="4"/>
        <v>#DIV/0!</v>
      </c>
      <c r="K35" t="e">
        <f>H35/SQRT(Calculos!$G$128)</f>
        <v>#DIV/0!</v>
      </c>
    </row>
    <row r="36" spans="1:11">
      <c r="A36" s="14">
        <f t="shared" si="6"/>
        <v>33</v>
      </c>
      <c r="B36" s="14"/>
      <c r="C36" s="14"/>
      <c r="D36" s="14">
        <f t="shared" si="0"/>
        <v>0</v>
      </c>
      <c r="E36" s="14">
        <f t="shared" si="1"/>
        <v>0</v>
      </c>
      <c r="F36" s="15">
        <f t="shared" si="2"/>
        <v>0</v>
      </c>
      <c r="G36" s="15" t="e">
        <f>Calculos!$E$107+B36*Calculos!$E$106</f>
        <v>#DIV/0!</v>
      </c>
      <c r="H36" s="15" t="e">
        <f t="shared" si="3"/>
        <v>#DIV/0!</v>
      </c>
      <c r="I36" s="20" t="e">
        <f t="shared" si="5"/>
        <v>#DIV/0!</v>
      </c>
      <c r="J36" s="20" t="e">
        <f t="shared" si="4"/>
        <v>#DIV/0!</v>
      </c>
      <c r="K36" t="e">
        <f>H36/SQRT(Calculos!$G$128)</f>
        <v>#DIV/0!</v>
      </c>
    </row>
    <row r="37" spans="1:11">
      <c r="A37" s="14">
        <f t="shared" si="6"/>
        <v>34</v>
      </c>
      <c r="B37" s="14"/>
      <c r="C37" s="14"/>
      <c r="D37" s="14">
        <f t="shared" si="0"/>
        <v>0</v>
      </c>
      <c r="E37" s="14">
        <f t="shared" si="1"/>
        <v>0</v>
      </c>
      <c r="F37" s="15">
        <f t="shared" si="2"/>
        <v>0</v>
      </c>
      <c r="G37" s="15" t="e">
        <f>Calculos!$E$107+B37*Calculos!$E$106</f>
        <v>#DIV/0!</v>
      </c>
      <c r="H37" s="15" t="e">
        <f t="shared" si="3"/>
        <v>#DIV/0!</v>
      </c>
      <c r="I37" s="20" t="e">
        <f t="shared" si="5"/>
        <v>#DIV/0!</v>
      </c>
      <c r="J37" s="20" t="e">
        <f t="shared" si="4"/>
        <v>#DIV/0!</v>
      </c>
      <c r="K37" t="e">
        <f>H37/SQRT(Calculos!$G$128)</f>
        <v>#DIV/0!</v>
      </c>
    </row>
    <row r="38" spans="1:11">
      <c r="A38" s="14">
        <f t="shared" si="6"/>
        <v>35</v>
      </c>
      <c r="B38" s="14"/>
      <c r="C38" s="14"/>
      <c r="D38" s="14">
        <f t="shared" si="0"/>
        <v>0</v>
      </c>
      <c r="E38" s="14">
        <f t="shared" si="1"/>
        <v>0</v>
      </c>
      <c r="F38" s="15">
        <f t="shared" si="2"/>
        <v>0</v>
      </c>
      <c r="G38" s="15" t="e">
        <f>Calculos!$E$107+B38*Calculos!$E$106</f>
        <v>#DIV/0!</v>
      </c>
      <c r="H38" s="15" t="e">
        <f t="shared" si="3"/>
        <v>#DIV/0!</v>
      </c>
      <c r="I38" s="20" t="e">
        <f t="shared" si="5"/>
        <v>#DIV/0!</v>
      </c>
      <c r="J38" s="20" t="e">
        <f t="shared" si="4"/>
        <v>#DIV/0!</v>
      </c>
      <c r="K38" t="e">
        <f>H38/SQRT(Calculos!$G$128)</f>
        <v>#DIV/0!</v>
      </c>
    </row>
    <row r="39" spans="1:11">
      <c r="A39" s="14">
        <f t="shared" si="6"/>
        <v>36</v>
      </c>
      <c r="B39" s="14"/>
      <c r="C39" s="14"/>
      <c r="D39" s="14">
        <f t="shared" si="0"/>
        <v>0</v>
      </c>
      <c r="E39" s="14">
        <f t="shared" si="1"/>
        <v>0</v>
      </c>
      <c r="F39" s="15">
        <f t="shared" si="2"/>
        <v>0</v>
      </c>
      <c r="G39" s="15" t="e">
        <f>Calculos!$E$107+B39*Calculos!$E$106</f>
        <v>#DIV/0!</v>
      </c>
      <c r="H39" s="15" t="e">
        <f t="shared" si="3"/>
        <v>#DIV/0!</v>
      </c>
      <c r="I39" s="20" t="e">
        <f t="shared" si="5"/>
        <v>#DIV/0!</v>
      </c>
      <c r="J39" s="20" t="e">
        <f t="shared" si="4"/>
        <v>#DIV/0!</v>
      </c>
      <c r="K39" t="e">
        <f>H39/SQRT(Calculos!$G$128)</f>
        <v>#DIV/0!</v>
      </c>
    </row>
    <row r="40" spans="1:11">
      <c r="A40" s="14">
        <f t="shared" si="6"/>
        <v>37</v>
      </c>
      <c r="B40" s="14"/>
      <c r="C40" s="14"/>
      <c r="D40" s="14">
        <f t="shared" si="0"/>
        <v>0</v>
      </c>
      <c r="E40" s="14">
        <f t="shared" si="1"/>
        <v>0</v>
      </c>
      <c r="F40" s="15">
        <f t="shared" si="2"/>
        <v>0</v>
      </c>
      <c r="G40" s="15" t="e">
        <f>Calculos!$E$107+B40*Calculos!$E$106</f>
        <v>#DIV/0!</v>
      </c>
      <c r="H40" s="15" t="e">
        <f t="shared" si="3"/>
        <v>#DIV/0!</v>
      </c>
      <c r="I40" s="20" t="e">
        <f t="shared" si="5"/>
        <v>#DIV/0!</v>
      </c>
      <c r="J40" s="20" t="e">
        <f t="shared" si="4"/>
        <v>#DIV/0!</v>
      </c>
      <c r="K40" t="e">
        <f>H40/SQRT(Calculos!$G$128)</f>
        <v>#DIV/0!</v>
      </c>
    </row>
    <row r="41" spans="1:11">
      <c r="A41" s="14">
        <f t="shared" si="6"/>
        <v>38</v>
      </c>
      <c r="B41" s="14"/>
      <c r="C41" s="14"/>
      <c r="D41" s="14">
        <f t="shared" si="0"/>
        <v>0</v>
      </c>
      <c r="E41" s="14">
        <f t="shared" si="1"/>
        <v>0</v>
      </c>
      <c r="F41" s="15">
        <f t="shared" si="2"/>
        <v>0</v>
      </c>
      <c r="G41" s="15" t="e">
        <f>Calculos!$E$107+B41*Calculos!$E$106</f>
        <v>#DIV/0!</v>
      </c>
      <c r="H41" s="15" t="e">
        <f t="shared" si="3"/>
        <v>#DIV/0!</v>
      </c>
      <c r="I41" s="20" t="e">
        <f t="shared" si="5"/>
        <v>#DIV/0!</v>
      </c>
      <c r="J41" s="20" t="e">
        <f t="shared" si="4"/>
        <v>#DIV/0!</v>
      </c>
      <c r="K41" t="e">
        <f>H41/SQRT(Calculos!$G$128)</f>
        <v>#DIV/0!</v>
      </c>
    </row>
    <row r="42" spans="1:11">
      <c r="A42" s="14">
        <f t="shared" si="6"/>
        <v>39</v>
      </c>
      <c r="B42" s="14"/>
      <c r="C42" s="14"/>
      <c r="D42" s="14">
        <f t="shared" si="0"/>
        <v>0</v>
      </c>
      <c r="E42" s="14">
        <f t="shared" si="1"/>
        <v>0</v>
      </c>
      <c r="F42" s="15">
        <f t="shared" si="2"/>
        <v>0</v>
      </c>
      <c r="G42" s="15" t="e">
        <f>Calculos!$E$107+B42*Calculos!$E$106</f>
        <v>#DIV/0!</v>
      </c>
      <c r="H42" s="15" t="e">
        <f t="shared" si="3"/>
        <v>#DIV/0!</v>
      </c>
      <c r="I42" s="20" t="e">
        <f t="shared" si="5"/>
        <v>#DIV/0!</v>
      </c>
      <c r="J42" s="20" t="e">
        <f t="shared" si="4"/>
        <v>#DIV/0!</v>
      </c>
      <c r="K42" t="e">
        <f>H42/SQRT(Calculos!$G$128)</f>
        <v>#DIV/0!</v>
      </c>
    </row>
    <row r="43" spans="1:11">
      <c r="A43" s="14">
        <f t="shared" si="6"/>
        <v>40</v>
      </c>
      <c r="B43" s="14"/>
      <c r="C43" s="14"/>
      <c r="D43" s="14">
        <f t="shared" si="0"/>
        <v>0</v>
      </c>
      <c r="E43" s="14">
        <f t="shared" si="1"/>
        <v>0</v>
      </c>
      <c r="F43" s="15">
        <f t="shared" si="2"/>
        <v>0</v>
      </c>
      <c r="G43" s="15" t="e">
        <f>Calculos!$E$107+B43*Calculos!$E$106</f>
        <v>#DIV/0!</v>
      </c>
      <c r="H43" s="15" t="e">
        <f t="shared" si="3"/>
        <v>#DIV/0!</v>
      </c>
      <c r="I43" s="20" t="e">
        <f t="shared" si="5"/>
        <v>#DIV/0!</v>
      </c>
      <c r="J43" s="20" t="e">
        <f t="shared" si="4"/>
        <v>#DIV/0!</v>
      </c>
      <c r="K43" t="e">
        <f>H43/SQRT(Calculos!$G$128)</f>
        <v>#DIV/0!</v>
      </c>
    </row>
    <row r="44" spans="1:11">
      <c r="A44" s="14">
        <f t="shared" si="6"/>
        <v>41</v>
      </c>
      <c r="B44" s="14"/>
      <c r="C44" s="14"/>
      <c r="D44" s="14">
        <f t="shared" si="0"/>
        <v>0</v>
      </c>
      <c r="E44" s="14">
        <f t="shared" si="1"/>
        <v>0</v>
      </c>
      <c r="F44" s="15">
        <f t="shared" si="2"/>
        <v>0</v>
      </c>
      <c r="G44" s="15" t="e">
        <f>Calculos!$E$107+B44*Calculos!$E$106</f>
        <v>#DIV/0!</v>
      </c>
      <c r="H44" s="15" t="e">
        <f t="shared" si="3"/>
        <v>#DIV/0!</v>
      </c>
      <c r="I44" s="20" t="e">
        <f t="shared" si="5"/>
        <v>#DIV/0!</v>
      </c>
      <c r="J44" s="20" t="e">
        <f t="shared" si="4"/>
        <v>#DIV/0!</v>
      </c>
      <c r="K44" t="e">
        <f>H44/SQRT(Calculos!$G$128)</f>
        <v>#DIV/0!</v>
      </c>
    </row>
    <row r="45" spans="1:11">
      <c r="A45" s="14">
        <f t="shared" si="6"/>
        <v>42</v>
      </c>
      <c r="B45" s="14"/>
      <c r="C45" s="14"/>
      <c r="D45" s="14">
        <f t="shared" si="0"/>
        <v>0</v>
      </c>
      <c r="E45" s="14">
        <f t="shared" si="1"/>
        <v>0</v>
      </c>
      <c r="F45" s="15">
        <f t="shared" si="2"/>
        <v>0</v>
      </c>
      <c r="G45" s="15" t="e">
        <f>Calculos!$E$107+B45*Calculos!$E$106</f>
        <v>#DIV/0!</v>
      </c>
      <c r="H45" s="15" t="e">
        <f t="shared" si="3"/>
        <v>#DIV/0!</v>
      </c>
      <c r="I45" s="20" t="e">
        <f t="shared" si="5"/>
        <v>#DIV/0!</v>
      </c>
      <c r="J45" s="20" t="e">
        <f t="shared" si="4"/>
        <v>#DIV/0!</v>
      </c>
      <c r="K45" t="e">
        <f>H45/SQRT(Calculos!$G$128)</f>
        <v>#DIV/0!</v>
      </c>
    </row>
    <row r="46" spans="1:11">
      <c r="A46" s="14">
        <f t="shared" si="6"/>
        <v>43</v>
      </c>
      <c r="B46" s="14"/>
      <c r="C46" s="14"/>
      <c r="D46" s="14">
        <f t="shared" si="0"/>
        <v>0</v>
      </c>
      <c r="E46" s="14">
        <f t="shared" si="1"/>
        <v>0</v>
      </c>
      <c r="F46" s="15">
        <f t="shared" si="2"/>
        <v>0</v>
      </c>
      <c r="G46" s="15" t="e">
        <f>Calculos!$E$107+B46*Calculos!$E$106</f>
        <v>#DIV/0!</v>
      </c>
      <c r="H46" s="15" t="e">
        <f t="shared" si="3"/>
        <v>#DIV/0!</v>
      </c>
      <c r="I46" s="20" t="e">
        <f t="shared" si="5"/>
        <v>#DIV/0!</v>
      </c>
      <c r="J46" s="20" t="e">
        <f t="shared" si="4"/>
        <v>#DIV/0!</v>
      </c>
      <c r="K46" t="e">
        <f>H46/SQRT(Calculos!$G$128)</f>
        <v>#DIV/0!</v>
      </c>
    </row>
    <row r="47" spans="1:11">
      <c r="A47" s="14">
        <f t="shared" si="6"/>
        <v>44</v>
      </c>
      <c r="B47" s="14"/>
      <c r="C47" s="14"/>
      <c r="D47" s="14">
        <f t="shared" si="0"/>
        <v>0</v>
      </c>
      <c r="E47" s="14">
        <f t="shared" si="1"/>
        <v>0</v>
      </c>
      <c r="F47" s="15">
        <f t="shared" si="2"/>
        <v>0</v>
      </c>
      <c r="G47" s="15" t="e">
        <f>Calculos!$E$107+B47*Calculos!$E$106</f>
        <v>#DIV/0!</v>
      </c>
      <c r="H47" s="15" t="e">
        <f t="shared" si="3"/>
        <v>#DIV/0!</v>
      </c>
      <c r="I47" s="20" t="e">
        <f t="shared" si="5"/>
        <v>#DIV/0!</v>
      </c>
      <c r="J47" s="20" t="e">
        <f t="shared" si="4"/>
        <v>#DIV/0!</v>
      </c>
      <c r="K47" t="e">
        <f>H47/SQRT(Calculos!$G$128)</f>
        <v>#DIV/0!</v>
      </c>
    </row>
    <row r="48" spans="1:11">
      <c r="A48" s="14">
        <f t="shared" si="6"/>
        <v>45</v>
      </c>
      <c r="B48" s="14"/>
      <c r="C48" s="14"/>
      <c r="D48" s="14">
        <f t="shared" si="0"/>
        <v>0</v>
      </c>
      <c r="E48" s="14">
        <f t="shared" si="1"/>
        <v>0</v>
      </c>
      <c r="F48" s="15">
        <f t="shared" si="2"/>
        <v>0</v>
      </c>
      <c r="G48" s="15" t="e">
        <f>Calculos!$E$107+B48*Calculos!$E$106</f>
        <v>#DIV/0!</v>
      </c>
      <c r="H48" s="15" t="e">
        <f t="shared" si="3"/>
        <v>#DIV/0!</v>
      </c>
      <c r="I48" s="20" t="e">
        <f t="shared" si="5"/>
        <v>#DIV/0!</v>
      </c>
      <c r="J48" s="20" t="e">
        <f t="shared" si="4"/>
        <v>#DIV/0!</v>
      </c>
      <c r="K48" t="e">
        <f>H48/SQRT(Calculos!$G$128)</f>
        <v>#DIV/0!</v>
      </c>
    </row>
    <row r="49" spans="1:11">
      <c r="A49" s="14">
        <f t="shared" si="6"/>
        <v>46</v>
      </c>
      <c r="B49" s="14"/>
      <c r="C49" s="14"/>
      <c r="D49" s="14">
        <f t="shared" si="0"/>
        <v>0</v>
      </c>
      <c r="E49" s="14">
        <f t="shared" si="1"/>
        <v>0</v>
      </c>
      <c r="F49" s="15">
        <f t="shared" si="2"/>
        <v>0</v>
      </c>
      <c r="G49" s="15" t="e">
        <f>Calculos!$E$107+B49*Calculos!$E$106</f>
        <v>#DIV/0!</v>
      </c>
      <c r="H49" s="15" t="e">
        <f t="shared" si="3"/>
        <v>#DIV/0!</v>
      </c>
      <c r="I49" s="20" t="e">
        <f t="shared" si="5"/>
        <v>#DIV/0!</v>
      </c>
      <c r="J49" s="20" t="e">
        <f t="shared" si="4"/>
        <v>#DIV/0!</v>
      </c>
      <c r="K49" t="e">
        <f>H49/SQRT(Calculos!$G$128)</f>
        <v>#DIV/0!</v>
      </c>
    </row>
    <row r="50" spans="1:11">
      <c r="A50" s="14">
        <f t="shared" si="6"/>
        <v>47</v>
      </c>
      <c r="B50" s="14"/>
      <c r="C50" s="14"/>
      <c r="D50" s="14">
        <f t="shared" si="0"/>
        <v>0</v>
      </c>
      <c r="E50" s="14">
        <f t="shared" si="1"/>
        <v>0</v>
      </c>
      <c r="F50" s="15">
        <f t="shared" si="2"/>
        <v>0</v>
      </c>
      <c r="G50" s="15" t="e">
        <f>Calculos!$E$107+B50*Calculos!$E$106</f>
        <v>#DIV/0!</v>
      </c>
      <c r="H50" s="15" t="e">
        <f t="shared" si="3"/>
        <v>#DIV/0!</v>
      </c>
      <c r="I50" s="20" t="e">
        <f t="shared" si="5"/>
        <v>#DIV/0!</v>
      </c>
      <c r="J50" s="20" t="e">
        <f t="shared" si="4"/>
        <v>#DIV/0!</v>
      </c>
      <c r="K50" t="e">
        <f>H50/SQRT(Calculos!$G$128)</f>
        <v>#DIV/0!</v>
      </c>
    </row>
    <row r="51" spans="1:11">
      <c r="A51" s="14">
        <f t="shared" si="6"/>
        <v>48</v>
      </c>
      <c r="B51" s="14"/>
      <c r="C51" s="14"/>
      <c r="D51" s="14">
        <f t="shared" si="0"/>
        <v>0</v>
      </c>
      <c r="E51" s="14">
        <f t="shared" si="1"/>
        <v>0</v>
      </c>
      <c r="F51" s="15">
        <f t="shared" si="2"/>
        <v>0</v>
      </c>
      <c r="G51" s="15" t="e">
        <f>Calculos!$E$107+B51*Calculos!$E$106</f>
        <v>#DIV/0!</v>
      </c>
      <c r="H51" s="15" t="e">
        <f t="shared" si="3"/>
        <v>#DIV/0!</v>
      </c>
      <c r="I51" s="20" t="e">
        <f t="shared" si="5"/>
        <v>#DIV/0!</v>
      </c>
      <c r="J51" s="20" t="e">
        <f t="shared" si="4"/>
        <v>#DIV/0!</v>
      </c>
      <c r="K51" t="e">
        <f>H51/SQRT(Calculos!$G$128)</f>
        <v>#DIV/0!</v>
      </c>
    </row>
    <row r="52" spans="1:11">
      <c r="A52" s="14">
        <f t="shared" si="6"/>
        <v>49</v>
      </c>
      <c r="B52" s="14"/>
      <c r="C52" s="14"/>
      <c r="D52" s="14">
        <f t="shared" si="0"/>
        <v>0</v>
      </c>
      <c r="E52" s="14">
        <f t="shared" si="1"/>
        <v>0</v>
      </c>
      <c r="F52" s="15">
        <f t="shared" si="2"/>
        <v>0</v>
      </c>
      <c r="G52" s="15" t="e">
        <f>Calculos!$E$107+B52*Calculos!$E$106</f>
        <v>#DIV/0!</v>
      </c>
      <c r="H52" s="15" t="e">
        <f t="shared" si="3"/>
        <v>#DIV/0!</v>
      </c>
      <c r="I52" s="20" t="e">
        <f t="shared" si="5"/>
        <v>#DIV/0!</v>
      </c>
      <c r="J52" s="20" t="e">
        <f t="shared" si="4"/>
        <v>#DIV/0!</v>
      </c>
      <c r="K52" t="e">
        <f>H52/SQRT(Calculos!$G$128)</f>
        <v>#DIV/0!</v>
      </c>
    </row>
    <row r="53" spans="1:11">
      <c r="A53" s="14">
        <f t="shared" si="6"/>
        <v>50</v>
      </c>
      <c r="B53" s="14"/>
      <c r="C53" s="14"/>
      <c r="D53" s="14">
        <f t="shared" si="0"/>
        <v>0</v>
      </c>
      <c r="E53" s="14">
        <f t="shared" si="1"/>
        <v>0</v>
      </c>
      <c r="F53" s="15">
        <f t="shared" si="2"/>
        <v>0</v>
      </c>
      <c r="G53" s="15" t="e">
        <f>Calculos!$E$107+B53*Calculos!$E$106</f>
        <v>#DIV/0!</v>
      </c>
      <c r="H53" s="15" t="e">
        <f t="shared" si="3"/>
        <v>#DIV/0!</v>
      </c>
      <c r="I53" s="20" t="e">
        <f t="shared" si="5"/>
        <v>#DIV/0!</v>
      </c>
      <c r="J53" s="20" t="e">
        <f t="shared" si="4"/>
        <v>#DIV/0!</v>
      </c>
      <c r="K53" t="e">
        <f>H53/SQRT(Calculos!$G$128)</f>
        <v>#DIV/0!</v>
      </c>
    </row>
    <row r="54" spans="1:11">
      <c r="A54" s="14">
        <f t="shared" si="6"/>
        <v>51</v>
      </c>
      <c r="B54" s="118"/>
      <c r="C54" s="119"/>
      <c r="D54" s="14">
        <f t="shared" si="0"/>
        <v>0</v>
      </c>
      <c r="E54" s="14">
        <f t="shared" si="1"/>
        <v>0</v>
      </c>
      <c r="F54" s="15">
        <f t="shared" si="2"/>
        <v>0</v>
      </c>
      <c r="G54" s="15" t="e">
        <f>Calculos!$E$107+B54*Calculos!$E$106</f>
        <v>#DIV/0!</v>
      </c>
      <c r="H54" s="15" t="e">
        <f t="shared" si="3"/>
        <v>#DIV/0!</v>
      </c>
      <c r="I54" s="20" t="e">
        <f t="shared" si="5"/>
        <v>#DIV/0!</v>
      </c>
      <c r="J54" s="20" t="e">
        <f t="shared" si="4"/>
        <v>#DIV/0!</v>
      </c>
      <c r="K54" t="e">
        <f>H54/SQRT(Calculos!$G$128)</f>
        <v>#DIV/0!</v>
      </c>
    </row>
    <row r="55" spans="1:11">
      <c r="A55" s="14">
        <f t="shared" si="6"/>
        <v>52</v>
      </c>
      <c r="B55" s="118"/>
      <c r="C55" s="119"/>
      <c r="D55" s="14">
        <f t="shared" si="0"/>
        <v>0</v>
      </c>
      <c r="E55" s="14">
        <f t="shared" si="1"/>
        <v>0</v>
      </c>
      <c r="F55" s="15">
        <f t="shared" si="2"/>
        <v>0</v>
      </c>
      <c r="G55" s="15" t="e">
        <f>Calculos!$E$107+B55*Calculos!$E$106</f>
        <v>#DIV/0!</v>
      </c>
      <c r="H55" s="15" t="e">
        <f t="shared" si="3"/>
        <v>#DIV/0!</v>
      </c>
      <c r="I55" s="20" t="e">
        <f t="shared" si="5"/>
        <v>#DIV/0!</v>
      </c>
      <c r="J55" s="20" t="e">
        <f t="shared" si="4"/>
        <v>#DIV/0!</v>
      </c>
      <c r="K55" t="e">
        <f>H55/SQRT(Calculos!$G$128)</f>
        <v>#DIV/0!</v>
      </c>
    </row>
    <row r="56" spans="1:11">
      <c r="A56" s="14">
        <f t="shared" si="6"/>
        <v>53</v>
      </c>
      <c r="B56" s="118"/>
      <c r="C56" s="119"/>
      <c r="D56" s="14">
        <f t="shared" si="0"/>
        <v>0</v>
      </c>
      <c r="E56" s="14">
        <f t="shared" si="1"/>
        <v>0</v>
      </c>
      <c r="F56" s="15">
        <f t="shared" si="2"/>
        <v>0</v>
      </c>
      <c r="G56" s="15" t="e">
        <f>Calculos!$E$107+B56*Calculos!$E$106</f>
        <v>#DIV/0!</v>
      </c>
      <c r="H56" s="15" t="e">
        <f t="shared" si="3"/>
        <v>#DIV/0!</v>
      </c>
      <c r="I56" s="20" t="e">
        <f t="shared" si="5"/>
        <v>#DIV/0!</v>
      </c>
      <c r="J56" s="20" t="e">
        <f t="shared" si="4"/>
        <v>#DIV/0!</v>
      </c>
      <c r="K56" t="e">
        <f>H56/SQRT(Calculos!$G$128)</f>
        <v>#DIV/0!</v>
      </c>
    </row>
    <row r="57" spans="1:11">
      <c r="A57" s="14">
        <f t="shared" si="6"/>
        <v>54</v>
      </c>
      <c r="B57" s="118"/>
      <c r="C57" s="119"/>
      <c r="D57" s="14">
        <f t="shared" si="0"/>
        <v>0</v>
      </c>
      <c r="E57" s="14">
        <f t="shared" si="1"/>
        <v>0</v>
      </c>
      <c r="F57" s="15">
        <f t="shared" si="2"/>
        <v>0</v>
      </c>
      <c r="G57" s="15" t="e">
        <f>Calculos!$E$107+B57*Calculos!$E$106</f>
        <v>#DIV/0!</v>
      </c>
      <c r="H57" s="15" t="e">
        <f t="shared" si="3"/>
        <v>#DIV/0!</v>
      </c>
      <c r="I57" s="20" t="e">
        <f t="shared" si="5"/>
        <v>#DIV/0!</v>
      </c>
      <c r="J57" s="20" t="e">
        <f t="shared" si="4"/>
        <v>#DIV/0!</v>
      </c>
      <c r="K57" t="e">
        <f>H57/SQRT(Calculos!$G$128)</f>
        <v>#DIV/0!</v>
      </c>
    </row>
    <row r="58" spans="1:11">
      <c r="A58" s="14">
        <f t="shared" si="6"/>
        <v>55</v>
      </c>
      <c r="B58" s="118"/>
      <c r="C58" s="119"/>
      <c r="D58" s="14">
        <f t="shared" si="0"/>
        <v>0</v>
      </c>
      <c r="E58" s="14">
        <f t="shared" si="1"/>
        <v>0</v>
      </c>
      <c r="F58" s="15">
        <f t="shared" si="2"/>
        <v>0</v>
      </c>
      <c r="G58" s="15" t="e">
        <f>Calculos!$E$107+B58*Calculos!$E$106</f>
        <v>#DIV/0!</v>
      </c>
      <c r="H58" s="15" t="e">
        <f t="shared" si="3"/>
        <v>#DIV/0!</v>
      </c>
      <c r="I58" s="20" t="e">
        <f t="shared" si="5"/>
        <v>#DIV/0!</v>
      </c>
      <c r="J58" s="20" t="e">
        <f t="shared" si="4"/>
        <v>#DIV/0!</v>
      </c>
      <c r="K58" t="e">
        <f>H58/SQRT(Calculos!$G$128)</f>
        <v>#DIV/0!</v>
      </c>
    </row>
    <row r="59" spans="1:11">
      <c r="A59" s="14">
        <f t="shared" si="6"/>
        <v>56</v>
      </c>
      <c r="B59" s="118"/>
      <c r="C59" s="119"/>
      <c r="D59" s="14">
        <f t="shared" si="0"/>
        <v>0</v>
      </c>
      <c r="E59" s="14">
        <f t="shared" si="1"/>
        <v>0</v>
      </c>
      <c r="F59" s="15">
        <f t="shared" si="2"/>
        <v>0</v>
      </c>
      <c r="G59" s="15" t="e">
        <f>Calculos!$E$107+B59*Calculos!$E$106</f>
        <v>#DIV/0!</v>
      </c>
      <c r="H59" s="15" t="e">
        <f t="shared" si="3"/>
        <v>#DIV/0!</v>
      </c>
      <c r="I59" s="20" t="e">
        <f t="shared" si="5"/>
        <v>#DIV/0!</v>
      </c>
      <c r="J59" s="20" t="e">
        <f t="shared" si="4"/>
        <v>#DIV/0!</v>
      </c>
      <c r="K59" t="e">
        <f>H59/SQRT(Calculos!$G$128)</f>
        <v>#DIV/0!</v>
      </c>
    </row>
    <row r="60" spans="1:11">
      <c r="A60" s="14">
        <f t="shared" si="6"/>
        <v>57</v>
      </c>
      <c r="B60" s="118"/>
      <c r="C60" s="119"/>
      <c r="D60" s="14">
        <f t="shared" si="0"/>
        <v>0</v>
      </c>
      <c r="E60" s="14">
        <f t="shared" si="1"/>
        <v>0</v>
      </c>
      <c r="F60" s="15">
        <f t="shared" si="2"/>
        <v>0</v>
      </c>
      <c r="G60" s="15" t="e">
        <f>Calculos!$E$107+B60*Calculos!$E$106</f>
        <v>#DIV/0!</v>
      </c>
      <c r="H60" s="15" t="e">
        <f t="shared" si="3"/>
        <v>#DIV/0!</v>
      </c>
      <c r="I60" s="20" t="e">
        <f t="shared" si="5"/>
        <v>#DIV/0!</v>
      </c>
      <c r="J60" s="20" t="e">
        <f t="shared" si="4"/>
        <v>#DIV/0!</v>
      </c>
      <c r="K60" t="e">
        <f>H60/SQRT(Calculos!$G$128)</f>
        <v>#DIV/0!</v>
      </c>
    </row>
    <row r="61" spans="1:11">
      <c r="A61" s="14">
        <f t="shared" si="6"/>
        <v>58</v>
      </c>
      <c r="B61" s="118"/>
      <c r="C61" s="119"/>
      <c r="D61" s="14">
        <f t="shared" si="0"/>
        <v>0</v>
      </c>
      <c r="E61" s="14">
        <f t="shared" si="1"/>
        <v>0</v>
      </c>
      <c r="F61" s="15">
        <f t="shared" si="2"/>
        <v>0</v>
      </c>
      <c r="G61" s="15" t="e">
        <f>Calculos!$E$107+B61*Calculos!$E$106</f>
        <v>#DIV/0!</v>
      </c>
      <c r="H61" s="15" t="e">
        <f t="shared" si="3"/>
        <v>#DIV/0!</v>
      </c>
      <c r="I61" s="20" t="e">
        <f t="shared" si="5"/>
        <v>#DIV/0!</v>
      </c>
      <c r="J61" s="20" t="e">
        <f t="shared" si="4"/>
        <v>#DIV/0!</v>
      </c>
      <c r="K61" t="e">
        <f>H61/SQRT(Calculos!$G$128)</f>
        <v>#DIV/0!</v>
      </c>
    </row>
    <row r="62" spans="1:11">
      <c r="A62" s="14">
        <f t="shared" si="6"/>
        <v>59</v>
      </c>
      <c r="B62" s="118"/>
      <c r="C62" s="119"/>
      <c r="D62" s="14">
        <f t="shared" si="0"/>
        <v>0</v>
      </c>
      <c r="E62" s="14">
        <f t="shared" si="1"/>
        <v>0</v>
      </c>
      <c r="F62" s="15">
        <f t="shared" si="2"/>
        <v>0</v>
      </c>
      <c r="G62" s="15" t="e">
        <f>Calculos!$E$107+B62*Calculos!$E$106</f>
        <v>#DIV/0!</v>
      </c>
      <c r="H62" s="15" t="e">
        <f t="shared" si="3"/>
        <v>#DIV/0!</v>
      </c>
      <c r="I62" s="20" t="e">
        <f t="shared" si="5"/>
        <v>#DIV/0!</v>
      </c>
      <c r="J62" s="20" t="e">
        <f t="shared" si="4"/>
        <v>#DIV/0!</v>
      </c>
      <c r="K62" t="e">
        <f>H62/SQRT(Calculos!$G$128)</f>
        <v>#DIV/0!</v>
      </c>
    </row>
    <row r="63" spans="1:11">
      <c r="A63" s="14">
        <f t="shared" si="6"/>
        <v>60</v>
      </c>
      <c r="B63" s="118"/>
      <c r="C63" s="119"/>
      <c r="D63" s="14">
        <f t="shared" si="0"/>
        <v>0</v>
      </c>
      <c r="E63" s="14">
        <f t="shared" si="1"/>
        <v>0</v>
      </c>
      <c r="F63" s="15">
        <f t="shared" si="2"/>
        <v>0</v>
      </c>
      <c r="G63" s="15" t="e">
        <f>Calculos!$E$107+B63*Calculos!$E$106</f>
        <v>#DIV/0!</v>
      </c>
      <c r="H63" s="15" t="e">
        <f t="shared" si="3"/>
        <v>#DIV/0!</v>
      </c>
      <c r="I63" s="20" t="e">
        <f t="shared" si="5"/>
        <v>#DIV/0!</v>
      </c>
      <c r="J63" s="20" t="e">
        <f t="shared" si="4"/>
        <v>#DIV/0!</v>
      </c>
      <c r="K63" t="e">
        <f>H63/SQRT(Calculos!$G$128)</f>
        <v>#DIV/0!</v>
      </c>
    </row>
    <row r="64" spans="1:11">
      <c r="A64" s="14">
        <f t="shared" si="6"/>
        <v>61</v>
      </c>
    </row>
    <row r="65" spans="1:1">
      <c r="A65" s="14">
        <f t="shared" si="6"/>
        <v>62</v>
      </c>
    </row>
    <row r="66" spans="1:1">
      <c r="A66" s="14">
        <f t="shared" si="6"/>
        <v>63</v>
      </c>
    </row>
    <row r="67" spans="1:1">
      <c r="A67" s="14">
        <f t="shared" si="6"/>
        <v>64</v>
      </c>
    </row>
    <row r="68" spans="1:1">
      <c r="A68" s="14">
        <f t="shared" si="6"/>
        <v>65</v>
      </c>
    </row>
    <row r="69" spans="1:1">
      <c r="A69" s="14">
        <f t="shared" si="6"/>
        <v>66</v>
      </c>
    </row>
    <row r="70" spans="1:1">
      <c r="A70" s="14">
        <f t="shared" si="6"/>
        <v>67</v>
      </c>
    </row>
    <row r="71" spans="1:1">
      <c r="A71" s="14">
        <f t="shared" ref="A71:A134" si="7">+A70+1</f>
        <v>68</v>
      </c>
    </row>
    <row r="72" spans="1:1">
      <c r="A72" s="14">
        <f t="shared" si="7"/>
        <v>69</v>
      </c>
    </row>
    <row r="73" spans="1:1">
      <c r="A73" s="14">
        <f t="shared" si="7"/>
        <v>70</v>
      </c>
    </row>
    <row r="74" spans="1:1">
      <c r="A74" s="14">
        <f t="shared" si="7"/>
        <v>71</v>
      </c>
    </row>
    <row r="75" spans="1:1">
      <c r="A75" s="14">
        <f t="shared" si="7"/>
        <v>72</v>
      </c>
    </row>
    <row r="76" spans="1:1">
      <c r="A76" s="14">
        <f t="shared" si="7"/>
        <v>73</v>
      </c>
    </row>
    <row r="77" spans="1:1">
      <c r="A77" s="14">
        <f t="shared" si="7"/>
        <v>74</v>
      </c>
    </row>
    <row r="78" spans="1:1">
      <c r="A78" s="14">
        <f t="shared" si="7"/>
        <v>75</v>
      </c>
    </row>
    <row r="79" spans="1:1">
      <c r="A79" s="14">
        <f t="shared" si="7"/>
        <v>76</v>
      </c>
    </row>
    <row r="80" spans="1:1">
      <c r="A80" s="14">
        <f t="shared" si="7"/>
        <v>77</v>
      </c>
    </row>
    <row r="81" spans="1:1">
      <c r="A81" s="14">
        <f t="shared" si="7"/>
        <v>78</v>
      </c>
    </row>
    <row r="82" spans="1:1">
      <c r="A82" s="14">
        <f t="shared" si="7"/>
        <v>79</v>
      </c>
    </row>
    <row r="83" spans="1:1">
      <c r="A83" s="14">
        <f t="shared" si="7"/>
        <v>80</v>
      </c>
    </row>
    <row r="84" spans="1:1">
      <c r="A84" s="14">
        <f t="shared" si="7"/>
        <v>81</v>
      </c>
    </row>
    <row r="85" spans="1:1">
      <c r="A85" s="14">
        <f t="shared" si="7"/>
        <v>82</v>
      </c>
    </row>
    <row r="86" spans="1:1">
      <c r="A86" s="14">
        <f t="shared" si="7"/>
        <v>83</v>
      </c>
    </row>
    <row r="87" spans="1:1">
      <c r="A87" s="14">
        <f t="shared" si="7"/>
        <v>84</v>
      </c>
    </row>
    <row r="88" spans="1:1">
      <c r="A88" s="14">
        <f t="shared" si="7"/>
        <v>85</v>
      </c>
    </row>
    <row r="89" spans="1:1">
      <c r="A89" s="14">
        <f t="shared" si="7"/>
        <v>86</v>
      </c>
    </row>
    <row r="90" spans="1:1">
      <c r="A90" s="14">
        <f t="shared" si="7"/>
        <v>87</v>
      </c>
    </row>
    <row r="91" spans="1:1">
      <c r="A91" s="14">
        <f t="shared" si="7"/>
        <v>88</v>
      </c>
    </row>
    <row r="92" spans="1:1">
      <c r="A92" s="14">
        <f t="shared" si="7"/>
        <v>89</v>
      </c>
    </row>
    <row r="93" spans="1:1">
      <c r="A93" s="14">
        <f t="shared" si="7"/>
        <v>90</v>
      </c>
    </row>
    <row r="94" spans="1:1">
      <c r="A94" s="14">
        <f t="shared" si="7"/>
        <v>91</v>
      </c>
    </row>
    <row r="95" spans="1:1">
      <c r="A95" s="14">
        <f t="shared" si="7"/>
        <v>92</v>
      </c>
    </row>
    <row r="96" spans="1:1">
      <c r="A96" s="14">
        <f t="shared" si="7"/>
        <v>93</v>
      </c>
    </row>
    <row r="97" spans="1:1">
      <c r="A97" s="14">
        <f t="shared" si="7"/>
        <v>94</v>
      </c>
    </row>
    <row r="98" spans="1:1">
      <c r="A98" s="14">
        <f t="shared" si="7"/>
        <v>95</v>
      </c>
    </row>
    <row r="99" spans="1:1">
      <c r="A99" s="14">
        <f t="shared" si="7"/>
        <v>96</v>
      </c>
    </row>
    <row r="100" spans="1:1">
      <c r="A100" s="14">
        <f t="shared" si="7"/>
        <v>97</v>
      </c>
    </row>
    <row r="101" spans="1:1">
      <c r="A101" s="14">
        <f t="shared" si="7"/>
        <v>98</v>
      </c>
    </row>
    <row r="102" spans="1:1">
      <c r="A102" s="14">
        <f t="shared" si="7"/>
        <v>99</v>
      </c>
    </row>
    <row r="103" spans="1:1">
      <c r="A103" s="14">
        <f t="shared" si="7"/>
        <v>100</v>
      </c>
    </row>
    <row r="104" spans="1:1">
      <c r="A104" s="14">
        <f t="shared" si="7"/>
        <v>101</v>
      </c>
    </row>
    <row r="105" spans="1:1">
      <c r="A105" s="14">
        <f t="shared" si="7"/>
        <v>102</v>
      </c>
    </row>
    <row r="106" spans="1:1">
      <c r="A106" s="14">
        <f t="shared" si="7"/>
        <v>103</v>
      </c>
    </row>
    <row r="107" spans="1:1">
      <c r="A107" s="14">
        <f t="shared" si="7"/>
        <v>104</v>
      </c>
    </row>
    <row r="108" spans="1:1">
      <c r="A108" s="14">
        <f t="shared" si="7"/>
        <v>105</v>
      </c>
    </row>
    <row r="109" spans="1:1">
      <c r="A109" s="14">
        <f t="shared" si="7"/>
        <v>106</v>
      </c>
    </row>
    <row r="110" spans="1:1">
      <c r="A110" s="14">
        <f t="shared" si="7"/>
        <v>107</v>
      </c>
    </row>
    <row r="111" spans="1:1">
      <c r="A111" s="14">
        <f t="shared" si="7"/>
        <v>108</v>
      </c>
    </row>
    <row r="112" spans="1:1">
      <c r="A112" s="14">
        <f t="shared" si="7"/>
        <v>109</v>
      </c>
    </row>
    <row r="113" spans="1:1">
      <c r="A113" s="14">
        <f t="shared" si="7"/>
        <v>110</v>
      </c>
    </row>
    <row r="114" spans="1:1">
      <c r="A114" s="14">
        <f t="shared" si="7"/>
        <v>111</v>
      </c>
    </row>
    <row r="115" spans="1:1">
      <c r="A115" s="14">
        <f t="shared" si="7"/>
        <v>112</v>
      </c>
    </row>
    <row r="116" spans="1:1">
      <c r="A116" s="14">
        <f t="shared" si="7"/>
        <v>113</v>
      </c>
    </row>
    <row r="117" spans="1:1">
      <c r="A117" s="14">
        <f t="shared" si="7"/>
        <v>114</v>
      </c>
    </row>
    <row r="118" spans="1:1">
      <c r="A118" s="14">
        <f t="shared" si="7"/>
        <v>115</v>
      </c>
    </row>
    <row r="119" spans="1:1">
      <c r="A119" s="14">
        <f t="shared" si="7"/>
        <v>116</v>
      </c>
    </row>
    <row r="120" spans="1:1">
      <c r="A120" s="14">
        <f t="shared" si="7"/>
        <v>117</v>
      </c>
    </row>
    <row r="121" spans="1:1">
      <c r="A121" s="14">
        <f t="shared" si="7"/>
        <v>118</v>
      </c>
    </row>
    <row r="122" spans="1:1">
      <c r="A122" s="14">
        <f t="shared" si="7"/>
        <v>119</v>
      </c>
    </row>
    <row r="123" spans="1:1">
      <c r="A123" s="14">
        <f t="shared" si="7"/>
        <v>120</v>
      </c>
    </row>
    <row r="124" spans="1:1">
      <c r="A124" s="14">
        <f t="shared" si="7"/>
        <v>121</v>
      </c>
    </row>
    <row r="125" spans="1:1">
      <c r="A125" s="14">
        <f t="shared" si="7"/>
        <v>122</v>
      </c>
    </row>
    <row r="126" spans="1:1">
      <c r="A126" s="14">
        <f t="shared" si="7"/>
        <v>123</v>
      </c>
    </row>
    <row r="127" spans="1:1">
      <c r="A127" s="14">
        <f t="shared" si="7"/>
        <v>124</v>
      </c>
    </row>
    <row r="128" spans="1:1">
      <c r="A128" s="14">
        <f t="shared" si="7"/>
        <v>125</v>
      </c>
    </row>
    <row r="129" spans="1:1">
      <c r="A129" s="14">
        <f t="shared" si="7"/>
        <v>126</v>
      </c>
    </row>
    <row r="130" spans="1:1">
      <c r="A130" s="14">
        <f t="shared" si="7"/>
        <v>127</v>
      </c>
    </row>
    <row r="131" spans="1:1">
      <c r="A131" s="14">
        <f t="shared" si="7"/>
        <v>128</v>
      </c>
    </row>
    <row r="132" spans="1:1">
      <c r="A132" s="14">
        <f t="shared" si="7"/>
        <v>129</v>
      </c>
    </row>
    <row r="133" spans="1:1">
      <c r="A133" s="14">
        <f t="shared" si="7"/>
        <v>130</v>
      </c>
    </row>
    <row r="134" spans="1:1">
      <c r="A134" s="14">
        <f t="shared" si="7"/>
        <v>131</v>
      </c>
    </row>
    <row r="135" spans="1:1">
      <c r="A135" s="14">
        <f t="shared" ref="A135:A198" si="8">+A134+1</f>
        <v>132</v>
      </c>
    </row>
    <row r="136" spans="1:1">
      <c r="A136" s="14">
        <f t="shared" si="8"/>
        <v>133</v>
      </c>
    </row>
    <row r="137" spans="1:1">
      <c r="A137" s="14">
        <f t="shared" si="8"/>
        <v>134</v>
      </c>
    </row>
    <row r="138" spans="1:1">
      <c r="A138" s="14">
        <f t="shared" si="8"/>
        <v>135</v>
      </c>
    </row>
    <row r="139" spans="1:1">
      <c r="A139" s="14">
        <f t="shared" si="8"/>
        <v>136</v>
      </c>
    </row>
    <row r="140" spans="1:1">
      <c r="A140" s="14">
        <f t="shared" si="8"/>
        <v>137</v>
      </c>
    </row>
    <row r="141" spans="1:1">
      <c r="A141" s="14">
        <f t="shared" si="8"/>
        <v>138</v>
      </c>
    </row>
    <row r="142" spans="1:1">
      <c r="A142" s="14">
        <f t="shared" si="8"/>
        <v>139</v>
      </c>
    </row>
    <row r="143" spans="1:1">
      <c r="A143" s="14">
        <f t="shared" si="8"/>
        <v>140</v>
      </c>
    </row>
    <row r="144" spans="1:1">
      <c r="A144" s="14">
        <f t="shared" si="8"/>
        <v>141</v>
      </c>
    </row>
    <row r="145" spans="1:1">
      <c r="A145" s="14">
        <f t="shared" si="8"/>
        <v>142</v>
      </c>
    </row>
    <row r="146" spans="1:1">
      <c r="A146" s="14">
        <f t="shared" si="8"/>
        <v>143</v>
      </c>
    </row>
    <row r="147" spans="1:1">
      <c r="A147" s="14">
        <f t="shared" si="8"/>
        <v>144</v>
      </c>
    </row>
    <row r="148" spans="1:1">
      <c r="A148" s="14">
        <f t="shared" si="8"/>
        <v>145</v>
      </c>
    </row>
    <row r="149" spans="1:1">
      <c r="A149" s="14">
        <f t="shared" si="8"/>
        <v>146</v>
      </c>
    </row>
    <row r="150" spans="1:1">
      <c r="A150" s="14">
        <f t="shared" si="8"/>
        <v>147</v>
      </c>
    </row>
    <row r="151" spans="1:1">
      <c r="A151" s="14">
        <f t="shared" si="8"/>
        <v>148</v>
      </c>
    </row>
    <row r="152" spans="1:1">
      <c r="A152" s="14">
        <f t="shared" si="8"/>
        <v>149</v>
      </c>
    </row>
    <row r="153" spans="1:1">
      <c r="A153" s="14">
        <f t="shared" si="8"/>
        <v>150</v>
      </c>
    </row>
    <row r="154" spans="1:1">
      <c r="A154" s="14">
        <f t="shared" si="8"/>
        <v>151</v>
      </c>
    </row>
    <row r="155" spans="1:1">
      <c r="A155" s="14">
        <f t="shared" si="8"/>
        <v>152</v>
      </c>
    </row>
    <row r="156" spans="1:1">
      <c r="A156" s="14">
        <f t="shared" si="8"/>
        <v>153</v>
      </c>
    </row>
    <row r="157" spans="1:1">
      <c r="A157" s="14">
        <f t="shared" si="8"/>
        <v>154</v>
      </c>
    </row>
    <row r="158" spans="1:1">
      <c r="A158" s="14">
        <f t="shared" si="8"/>
        <v>155</v>
      </c>
    </row>
    <row r="159" spans="1:1">
      <c r="A159" s="14">
        <f t="shared" si="8"/>
        <v>156</v>
      </c>
    </row>
    <row r="160" spans="1:1">
      <c r="A160" s="14">
        <f t="shared" si="8"/>
        <v>157</v>
      </c>
    </row>
    <row r="161" spans="1:1">
      <c r="A161" s="14">
        <f t="shared" si="8"/>
        <v>158</v>
      </c>
    </row>
    <row r="162" spans="1:1">
      <c r="A162" s="14">
        <f t="shared" si="8"/>
        <v>159</v>
      </c>
    </row>
    <row r="163" spans="1:1">
      <c r="A163" s="14">
        <f t="shared" si="8"/>
        <v>160</v>
      </c>
    </row>
    <row r="164" spans="1:1">
      <c r="A164" s="14">
        <f t="shared" si="8"/>
        <v>161</v>
      </c>
    </row>
    <row r="165" spans="1:1">
      <c r="A165" s="14">
        <f t="shared" si="8"/>
        <v>162</v>
      </c>
    </row>
    <row r="166" spans="1:1">
      <c r="A166" s="14">
        <f t="shared" si="8"/>
        <v>163</v>
      </c>
    </row>
    <row r="167" spans="1:1">
      <c r="A167" s="14">
        <f t="shared" si="8"/>
        <v>164</v>
      </c>
    </row>
    <row r="168" spans="1:1">
      <c r="A168" s="14">
        <f t="shared" si="8"/>
        <v>165</v>
      </c>
    </row>
    <row r="169" spans="1:1">
      <c r="A169" s="14">
        <f t="shared" si="8"/>
        <v>166</v>
      </c>
    </row>
    <row r="170" spans="1:1">
      <c r="A170" s="14">
        <f t="shared" si="8"/>
        <v>167</v>
      </c>
    </row>
    <row r="171" spans="1:1">
      <c r="A171" s="14">
        <f t="shared" si="8"/>
        <v>168</v>
      </c>
    </row>
    <row r="172" spans="1:1">
      <c r="A172" s="14">
        <f t="shared" si="8"/>
        <v>169</v>
      </c>
    </row>
    <row r="173" spans="1:1">
      <c r="A173" s="14">
        <f t="shared" si="8"/>
        <v>170</v>
      </c>
    </row>
    <row r="174" spans="1:1">
      <c r="A174" s="14">
        <f t="shared" si="8"/>
        <v>171</v>
      </c>
    </row>
    <row r="175" spans="1:1">
      <c r="A175" s="14">
        <f t="shared" si="8"/>
        <v>172</v>
      </c>
    </row>
    <row r="176" spans="1:1">
      <c r="A176" s="14">
        <f t="shared" si="8"/>
        <v>173</v>
      </c>
    </row>
    <row r="177" spans="1:1">
      <c r="A177" s="14">
        <f t="shared" si="8"/>
        <v>174</v>
      </c>
    </row>
    <row r="178" spans="1:1">
      <c r="A178" s="14">
        <f t="shared" si="8"/>
        <v>175</v>
      </c>
    </row>
    <row r="179" spans="1:1">
      <c r="A179" s="14">
        <f t="shared" si="8"/>
        <v>176</v>
      </c>
    </row>
    <row r="180" spans="1:1">
      <c r="A180" s="14">
        <f t="shared" si="8"/>
        <v>177</v>
      </c>
    </row>
    <row r="181" spans="1:1">
      <c r="A181" s="14">
        <f t="shared" si="8"/>
        <v>178</v>
      </c>
    </row>
    <row r="182" spans="1:1">
      <c r="A182" s="14">
        <f t="shared" si="8"/>
        <v>179</v>
      </c>
    </row>
    <row r="183" spans="1:1">
      <c r="A183" s="14">
        <f t="shared" si="8"/>
        <v>180</v>
      </c>
    </row>
    <row r="184" spans="1:1">
      <c r="A184" s="14">
        <f t="shared" si="8"/>
        <v>181</v>
      </c>
    </row>
    <row r="185" spans="1:1">
      <c r="A185" s="14">
        <f t="shared" si="8"/>
        <v>182</v>
      </c>
    </row>
    <row r="186" spans="1:1">
      <c r="A186" s="14">
        <f t="shared" si="8"/>
        <v>183</v>
      </c>
    </row>
    <row r="187" spans="1:1">
      <c r="A187" s="14">
        <f t="shared" si="8"/>
        <v>184</v>
      </c>
    </row>
    <row r="188" spans="1:1">
      <c r="A188" s="14">
        <f t="shared" si="8"/>
        <v>185</v>
      </c>
    </row>
    <row r="189" spans="1:1">
      <c r="A189" s="14">
        <f t="shared" si="8"/>
        <v>186</v>
      </c>
    </row>
    <row r="190" spans="1:1">
      <c r="A190" s="14">
        <f t="shared" si="8"/>
        <v>187</v>
      </c>
    </row>
    <row r="191" spans="1:1">
      <c r="A191" s="14">
        <f t="shared" si="8"/>
        <v>188</v>
      </c>
    </row>
    <row r="192" spans="1:1">
      <c r="A192" s="14">
        <f t="shared" si="8"/>
        <v>189</v>
      </c>
    </row>
    <row r="193" spans="1:1">
      <c r="A193" s="14">
        <f t="shared" si="8"/>
        <v>190</v>
      </c>
    </row>
    <row r="194" spans="1:1">
      <c r="A194" s="14">
        <f t="shared" si="8"/>
        <v>191</v>
      </c>
    </row>
    <row r="195" spans="1:1">
      <c r="A195" s="14">
        <f t="shared" si="8"/>
        <v>192</v>
      </c>
    </row>
    <row r="196" spans="1:1">
      <c r="A196" s="14">
        <f t="shared" si="8"/>
        <v>193</v>
      </c>
    </row>
    <row r="197" spans="1:1">
      <c r="A197" s="14">
        <f t="shared" si="8"/>
        <v>194</v>
      </c>
    </row>
    <row r="198" spans="1:1">
      <c r="A198" s="14">
        <f t="shared" si="8"/>
        <v>195</v>
      </c>
    </row>
    <row r="199" spans="1:1">
      <c r="A199" s="14">
        <f t="shared" ref="A199:A262" si="9">+A198+1</f>
        <v>196</v>
      </c>
    </row>
    <row r="200" spans="1:1">
      <c r="A200" s="14">
        <f t="shared" si="9"/>
        <v>197</v>
      </c>
    </row>
    <row r="201" spans="1:1">
      <c r="A201" s="14">
        <f t="shared" si="9"/>
        <v>198</v>
      </c>
    </row>
    <row r="202" spans="1:1">
      <c r="A202" s="14">
        <f t="shared" si="9"/>
        <v>199</v>
      </c>
    </row>
    <row r="203" spans="1:1">
      <c r="A203" s="14">
        <f t="shared" si="9"/>
        <v>200</v>
      </c>
    </row>
    <row r="204" spans="1:1">
      <c r="A204" s="14">
        <f t="shared" si="9"/>
        <v>201</v>
      </c>
    </row>
    <row r="205" spans="1:1">
      <c r="A205" s="14">
        <f t="shared" si="9"/>
        <v>202</v>
      </c>
    </row>
    <row r="206" spans="1:1">
      <c r="A206" s="14">
        <f t="shared" si="9"/>
        <v>203</v>
      </c>
    </row>
    <row r="207" spans="1:1">
      <c r="A207" s="14">
        <f t="shared" si="9"/>
        <v>204</v>
      </c>
    </row>
    <row r="208" spans="1:1">
      <c r="A208" s="14">
        <f t="shared" si="9"/>
        <v>205</v>
      </c>
    </row>
    <row r="209" spans="1:1">
      <c r="A209" s="14">
        <f t="shared" si="9"/>
        <v>206</v>
      </c>
    </row>
    <row r="210" spans="1:1">
      <c r="A210" s="14">
        <f t="shared" si="9"/>
        <v>207</v>
      </c>
    </row>
    <row r="211" spans="1:1">
      <c r="A211" s="14">
        <f t="shared" si="9"/>
        <v>208</v>
      </c>
    </row>
    <row r="212" spans="1:1">
      <c r="A212" s="14">
        <f t="shared" si="9"/>
        <v>209</v>
      </c>
    </row>
    <row r="213" spans="1:1">
      <c r="A213" s="14">
        <f t="shared" si="9"/>
        <v>210</v>
      </c>
    </row>
    <row r="214" spans="1:1">
      <c r="A214" s="14">
        <f t="shared" si="9"/>
        <v>211</v>
      </c>
    </row>
    <row r="215" spans="1:1">
      <c r="A215" s="14">
        <f t="shared" si="9"/>
        <v>212</v>
      </c>
    </row>
    <row r="216" spans="1:1">
      <c r="A216" s="14">
        <f t="shared" si="9"/>
        <v>213</v>
      </c>
    </row>
    <row r="217" spans="1:1">
      <c r="A217" s="14">
        <f t="shared" si="9"/>
        <v>214</v>
      </c>
    </row>
    <row r="218" spans="1:1">
      <c r="A218" s="14">
        <f t="shared" si="9"/>
        <v>215</v>
      </c>
    </row>
    <row r="219" spans="1:1">
      <c r="A219" s="14">
        <f t="shared" si="9"/>
        <v>216</v>
      </c>
    </row>
    <row r="220" spans="1:1">
      <c r="A220" s="14">
        <f t="shared" si="9"/>
        <v>217</v>
      </c>
    </row>
    <row r="221" spans="1:1">
      <c r="A221" s="14">
        <f t="shared" si="9"/>
        <v>218</v>
      </c>
    </row>
    <row r="222" spans="1:1">
      <c r="A222" s="14">
        <f t="shared" si="9"/>
        <v>219</v>
      </c>
    </row>
    <row r="223" spans="1:1">
      <c r="A223" s="14">
        <f t="shared" si="9"/>
        <v>220</v>
      </c>
    </row>
    <row r="224" spans="1:1">
      <c r="A224" s="14">
        <f t="shared" si="9"/>
        <v>221</v>
      </c>
    </row>
    <row r="225" spans="1:1">
      <c r="A225" s="14">
        <f t="shared" si="9"/>
        <v>222</v>
      </c>
    </row>
    <row r="226" spans="1:1">
      <c r="A226" s="14">
        <f t="shared" si="9"/>
        <v>223</v>
      </c>
    </row>
    <row r="227" spans="1:1">
      <c r="A227" s="14">
        <f t="shared" si="9"/>
        <v>224</v>
      </c>
    </row>
    <row r="228" spans="1:1">
      <c r="A228" s="14">
        <f t="shared" si="9"/>
        <v>225</v>
      </c>
    </row>
    <row r="229" spans="1:1">
      <c r="A229" s="14">
        <f t="shared" si="9"/>
        <v>226</v>
      </c>
    </row>
    <row r="230" spans="1:1">
      <c r="A230" s="14">
        <f t="shared" si="9"/>
        <v>227</v>
      </c>
    </row>
    <row r="231" spans="1:1">
      <c r="A231" s="14">
        <f t="shared" si="9"/>
        <v>228</v>
      </c>
    </row>
    <row r="232" spans="1:1">
      <c r="A232" s="14">
        <f t="shared" si="9"/>
        <v>229</v>
      </c>
    </row>
    <row r="233" spans="1:1">
      <c r="A233" s="14">
        <f t="shared" si="9"/>
        <v>230</v>
      </c>
    </row>
    <row r="234" spans="1:1">
      <c r="A234" s="14">
        <f t="shared" si="9"/>
        <v>231</v>
      </c>
    </row>
    <row r="235" spans="1:1">
      <c r="A235" s="14">
        <f t="shared" si="9"/>
        <v>232</v>
      </c>
    </row>
    <row r="236" spans="1:1">
      <c r="A236" s="14">
        <f t="shared" si="9"/>
        <v>233</v>
      </c>
    </row>
    <row r="237" spans="1:1">
      <c r="A237" s="14">
        <f t="shared" si="9"/>
        <v>234</v>
      </c>
    </row>
    <row r="238" spans="1:1">
      <c r="A238" s="14">
        <f t="shared" si="9"/>
        <v>235</v>
      </c>
    </row>
    <row r="239" spans="1:1">
      <c r="A239" s="14">
        <f t="shared" si="9"/>
        <v>236</v>
      </c>
    </row>
    <row r="240" spans="1:1">
      <c r="A240" s="14">
        <f t="shared" si="9"/>
        <v>237</v>
      </c>
    </row>
    <row r="241" spans="1:1">
      <c r="A241" s="14">
        <f t="shared" si="9"/>
        <v>238</v>
      </c>
    </row>
    <row r="242" spans="1:1">
      <c r="A242" s="14">
        <f t="shared" si="9"/>
        <v>239</v>
      </c>
    </row>
    <row r="243" spans="1:1">
      <c r="A243" s="14">
        <f t="shared" si="9"/>
        <v>240</v>
      </c>
    </row>
    <row r="244" spans="1:1">
      <c r="A244" s="14">
        <f t="shared" si="9"/>
        <v>241</v>
      </c>
    </row>
    <row r="245" spans="1:1">
      <c r="A245" s="14">
        <f t="shared" si="9"/>
        <v>242</v>
      </c>
    </row>
    <row r="246" spans="1:1">
      <c r="A246" s="14">
        <f t="shared" si="9"/>
        <v>243</v>
      </c>
    </row>
    <row r="247" spans="1:1">
      <c r="A247" s="14">
        <f t="shared" si="9"/>
        <v>244</v>
      </c>
    </row>
    <row r="248" spans="1:1">
      <c r="A248" s="14">
        <f t="shared" si="9"/>
        <v>245</v>
      </c>
    </row>
    <row r="249" spans="1:1">
      <c r="A249" s="14">
        <f t="shared" si="9"/>
        <v>246</v>
      </c>
    </row>
    <row r="250" spans="1:1">
      <c r="A250" s="14">
        <f t="shared" si="9"/>
        <v>247</v>
      </c>
    </row>
    <row r="251" spans="1:1">
      <c r="A251" s="14">
        <f t="shared" si="9"/>
        <v>248</v>
      </c>
    </row>
    <row r="252" spans="1:1">
      <c r="A252" s="14">
        <f t="shared" si="9"/>
        <v>249</v>
      </c>
    </row>
    <row r="253" spans="1:1">
      <c r="A253" s="14">
        <f t="shared" si="9"/>
        <v>250</v>
      </c>
    </row>
    <row r="254" spans="1:1">
      <c r="A254" s="14">
        <f t="shared" si="9"/>
        <v>251</v>
      </c>
    </row>
    <row r="255" spans="1:1">
      <c r="A255" s="14">
        <f t="shared" si="9"/>
        <v>252</v>
      </c>
    </row>
    <row r="256" spans="1:1">
      <c r="A256" s="14">
        <f t="shared" si="9"/>
        <v>253</v>
      </c>
    </row>
    <row r="257" spans="1:1">
      <c r="A257" s="14">
        <f t="shared" si="9"/>
        <v>254</v>
      </c>
    </row>
    <row r="258" spans="1:1">
      <c r="A258" s="14">
        <f t="shared" si="9"/>
        <v>255</v>
      </c>
    </row>
    <row r="259" spans="1:1">
      <c r="A259" s="14">
        <f t="shared" si="9"/>
        <v>256</v>
      </c>
    </row>
    <row r="260" spans="1:1">
      <c r="A260" s="14">
        <f t="shared" si="9"/>
        <v>257</v>
      </c>
    </row>
    <row r="261" spans="1:1">
      <c r="A261" s="14">
        <f t="shared" si="9"/>
        <v>258</v>
      </c>
    </row>
    <row r="262" spans="1:1">
      <c r="A262" s="14">
        <f t="shared" si="9"/>
        <v>259</v>
      </c>
    </row>
    <row r="263" spans="1:1">
      <c r="A263" s="14">
        <f t="shared" ref="A263:A302" si="10">+A262+1</f>
        <v>260</v>
      </c>
    </row>
    <row r="264" spans="1:1">
      <c r="A264" s="14">
        <f t="shared" si="10"/>
        <v>261</v>
      </c>
    </row>
    <row r="265" spans="1:1">
      <c r="A265" s="14">
        <f t="shared" si="10"/>
        <v>262</v>
      </c>
    </row>
    <row r="266" spans="1:1">
      <c r="A266" s="14">
        <f t="shared" si="10"/>
        <v>263</v>
      </c>
    </row>
    <row r="267" spans="1:1">
      <c r="A267" s="14">
        <f t="shared" si="10"/>
        <v>264</v>
      </c>
    </row>
    <row r="268" spans="1:1">
      <c r="A268" s="14">
        <f t="shared" si="10"/>
        <v>265</v>
      </c>
    </row>
    <row r="269" spans="1:1">
      <c r="A269" s="14">
        <f t="shared" si="10"/>
        <v>266</v>
      </c>
    </row>
    <row r="270" spans="1:1">
      <c r="A270" s="14">
        <f t="shared" si="10"/>
        <v>267</v>
      </c>
    </row>
    <row r="271" spans="1:1">
      <c r="A271" s="14">
        <f t="shared" si="10"/>
        <v>268</v>
      </c>
    </row>
    <row r="272" spans="1:1">
      <c r="A272" s="14">
        <f t="shared" si="10"/>
        <v>269</v>
      </c>
    </row>
    <row r="273" spans="1:1">
      <c r="A273" s="14">
        <f t="shared" si="10"/>
        <v>270</v>
      </c>
    </row>
    <row r="274" spans="1:1">
      <c r="A274" s="14">
        <f t="shared" si="10"/>
        <v>271</v>
      </c>
    </row>
    <row r="275" spans="1:1">
      <c r="A275" s="14">
        <f t="shared" si="10"/>
        <v>272</v>
      </c>
    </row>
    <row r="276" spans="1:1">
      <c r="A276" s="14">
        <f t="shared" si="10"/>
        <v>273</v>
      </c>
    </row>
    <row r="277" spans="1:1">
      <c r="A277" s="14">
        <f t="shared" si="10"/>
        <v>274</v>
      </c>
    </row>
    <row r="278" spans="1:1">
      <c r="A278" s="14">
        <f t="shared" si="10"/>
        <v>275</v>
      </c>
    </row>
    <row r="279" spans="1:1">
      <c r="A279" s="14">
        <f t="shared" si="10"/>
        <v>276</v>
      </c>
    </row>
    <row r="280" spans="1:1">
      <c r="A280" s="14">
        <f t="shared" si="10"/>
        <v>277</v>
      </c>
    </row>
    <row r="281" spans="1:1">
      <c r="A281" s="14">
        <f t="shared" si="10"/>
        <v>278</v>
      </c>
    </row>
    <row r="282" spans="1:1">
      <c r="A282" s="14">
        <f t="shared" si="10"/>
        <v>279</v>
      </c>
    </row>
    <row r="283" spans="1:1">
      <c r="A283" s="14">
        <f t="shared" si="10"/>
        <v>280</v>
      </c>
    </row>
    <row r="284" spans="1:1">
      <c r="A284" s="14">
        <f t="shared" si="10"/>
        <v>281</v>
      </c>
    </row>
    <row r="285" spans="1:1">
      <c r="A285" s="14">
        <f t="shared" si="10"/>
        <v>282</v>
      </c>
    </row>
    <row r="286" spans="1:1">
      <c r="A286" s="14">
        <f t="shared" si="10"/>
        <v>283</v>
      </c>
    </row>
    <row r="287" spans="1:1">
      <c r="A287" s="14">
        <f t="shared" si="10"/>
        <v>284</v>
      </c>
    </row>
    <row r="288" spans="1:1">
      <c r="A288" s="14">
        <f t="shared" si="10"/>
        <v>285</v>
      </c>
    </row>
    <row r="289" spans="1:1">
      <c r="A289" s="14">
        <f t="shared" si="10"/>
        <v>286</v>
      </c>
    </row>
    <row r="290" spans="1:1">
      <c r="A290" s="14">
        <f t="shared" si="10"/>
        <v>287</v>
      </c>
    </row>
    <row r="291" spans="1:1">
      <c r="A291" s="14">
        <f t="shared" si="10"/>
        <v>288</v>
      </c>
    </row>
    <row r="292" spans="1:1">
      <c r="A292" s="14">
        <f t="shared" si="10"/>
        <v>289</v>
      </c>
    </row>
    <row r="293" spans="1:1">
      <c r="A293" s="14">
        <f t="shared" si="10"/>
        <v>290</v>
      </c>
    </row>
    <row r="294" spans="1:1">
      <c r="A294" s="14">
        <f t="shared" si="10"/>
        <v>291</v>
      </c>
    </row>
    <row r="295" spans="1:1">
      <c r="A295" s="14">
        <f t="shared" si="10"/>
        <v>292</v>
      </c>
    </row>
    <row r="296" spans="1:1">
      <c r="A296" s="14">
        <f t="shared" si="10"/>
        <v>293</v>
      </c>
    </row>
    <row r="297" spans="1:1">
      <c r="A297" s="14">
        <f t="shared" si="10"/>
        <v>294</v>
      </c>
    </row>
    <row r="298" spans="1:1">
      <c r="A298" s="14">
        <f t="shared" si="10"/>
        <v>295</v>
      </c>
    </row>
    <row r="299" spans="1:1">
      <c r="A299" s="14">
        <f t="shared" si="10"/>
        <v>296</v>
      </c>
    </row>
    <row r="300" spans="1:1">
      <c r="A300" s="14">
        <f t="shared" si="10"/>
        <v>297</v>
      </c>
    </row>
    <row r="301" spans="1:1">
      <c r="A301" s="14">
        <f t="shared" si="10"/>
        <v>298</v>
      </c>
    </row>
    <row r="302" spans="1:1">
      <c r="A302" s="14">
        <f t="shared" si="10"/>
        <v>299</v>
      </c>
    </row>
  </sheetData>
  <sortState xmlns:xlrd2="http://schemas.microsoft.com/office/spreadsheetml/2017/richdata2" ref="M4:M53">
    <sortCondition ref="M4"/>
  </sortState>
  <mergeCells count="1">
    <mergeCell ref="B2:C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403"/>
  <sheetViews>
    <sheetView tabSelected="1" topLeftCell="A228" zoomScale="90" zoomScaleNormal="90" workbookViewId="0">
      <selection activeCell="D236" sqref="D236"/>
    </sheetView>
  </sheetViews>
  <sheetFormatPr baseColWidth="10" defaultColWidth="9.140625" defaultRowHeight="15"/>
  <cols>
    <col min="1" max="1" width="15.7109375" customWidth="1"/>
    <col min="2" max="2" width="11.5703125" customWidth="1"/>
    <col min="3" max="3" width="27.28515625" customWidth="1"/>
    <col min="4" max="4" width="45" customWidth="1"/>
    <col min="5" max="5" width="19.28515625" customWidth="1"/>
    <col min="6" max="6" width="30" customWidth="1"/>
    <col min="7" max="7" width="24.28515625" customWidth="1"/>
    <col min="8" max="8" width="15.140625" customWidth="1"/>
    <col min="9" max="9" width="17.140625" customWidth="1"/>
    <col min="10" max="10" width="21.7109375" customWidth="1"/>
    <col min="11" max="11" width="26" customWidth="1"/>
    <col min="12" max="12" width="14.85546875" customWidth="1"/>
    <col min="13" max="13" width="12.7109375" customWidth="1"/>
    <col min="14" max="14" width="24.7109375" customWidth="1"/>
    <col min="15" max="15" width="9.85546875"/>
    <col min="16" max="16" width="10.7109375" customWidth="1"/>
    <col min="21" max="21" width="11.85546875" customWidth="1"/>
    <col min="22" max="22" width="24.85546875" customWidth="1"/>
    <col min="23" max="23" width="13" customWidth="1"/>
    <col min="24" max="24" width="13.7109375" customWidth="1"/>
    <col min="25" max="25" width="12.42578125" customWidth="1"/>
    <col min="26" max="26" width="13.85546875" customWidth="1"/>
    <col min="27" max="27" width="15.42578125" customWidth="1"/>
    <col min="28" max="28" width="16.140625" customWidth="1"/>
    <col min="29" max="29" width="14.140625" customWidth="1"/>
    <col min="30" max="30" width="16.7109375" customWidth="1"/>
    <col min="34" max="34" width="13.42578125" customWidth="1"/>
    <col min="35" max="35" width="14.85546875" customWidth="1"/>
    <col min="36" max="36" width="21.28515625" customWidth="1"/>
  </cols>
  <sheetData>
    <row r="2" spans="2:11" ht="16.899999999999999" customHeight="1">
      <c r="B2" s="1" t="s">
        <v>39</v>
      </c>
      <c r="C2" s="134"/>
      <c r="D2" s="135"/>
      <c r="E2" s="135"/>
      <c r="F2" s="135"/>
      <c r="G2" s="135"/>
      <c r="H2" s="135"/>
      <c r="I2" s="135"/>
      <c r="J2" s="165"/>
      <c r="K2" s="8"/>
    </row>
    <row r="3" spans="2:11" ht="18">
      <c r="B3" s="3"/>
      <c r="C3" s="166"/>
      <c r="D3" s="167"/>
      <c r="E3" s="167"/>
      <c r="F3" s="167"/>
      <c r="G3" s="167"/>
      <c r="H3" s="167"/>
      <c r="I3" s="167"/>
      <c r="J3" s="168"/>
      <c r="K3" s="8"/>
    </row>
    <row r="4" spans="2:11" ht="16.5">
      <c r="C4" s="166"/>
      <c r="D4" s="167"/>
      <c r="E4" s="167"/>
      <c r="F4" s="167"/>
      <c r="G4" s="167"/>
      <c r="H4" s="167"/>
      <c r="I4" s="167"/>
      <c r="J4" s="168"/>
      <c r="K4" s="8"/>
    </row>
    <row r="5" spans="2:11" ht="16.5">
      <c r="C5" s="166"/>
      <c r="D5" s="167"/>
      <c r="E5" s="167"/>
      <c r="F5" s="167"/>
      <c r="G5" s="167"/>
      <c r="H5" s="167"/>
      <c r="I5" s="167"/>
      <c r="J5" s="168"/>
      <c r="K5" s="8"/>
    </row>
    <row r="6" spans="2:11" ht="14.45" customHeight="1">
      <c r="C6" s="136"/>
      <c r="D6" s="137"/>
      <c r="E6" s="137"/>
      <c r="F6" s="137"/>
      <c r="G6" s="137"/>
      <c r="H6" s="137"/>
      <c r="I6" s="137"/>
      <c r="J6" s="169"/>
    </row>
    <row r="10" spans="2:11" ht="14.45" customHeight="1"/>
    <row r="11" spans="2:11" ht="14.45" customHeight="1"/>
    <row r="12" spans="2:11" ht="14.45" customHeight="1"/>
    <row r="13" spans="2:11" ht="14.45" customHeight="1"/>
    <row r="14" spans="2:11" ht="14.45" customHeight="1"/>
    <row r="15" spans="2:11" ht="15" customHeight="1"/>
    <row r="18" ht="14.45" customHeight="1"/>
    <row r="19" ht="16.899999999999999" customHeight="1"/>
    <row r="20" ht="15" customHeight="1"/>
    <row r="34" ht="16.899999999999999" customHeight="1"/>
    <row r="35" ht="15" customHeight="1"/>
    <row r="42" ht="16.899999999999999" customHeight="1"/>
    <row r="43" ht="14.45" customHeight="1"/>
    <row r="44" ht="14.45" customHeight="1"/>
    <row r="49" spans="3:14" ht="16.899999999999999" customHeight="1"/>
    <row r="51" spans="3:14" ht="16.899999999999999" customHeight="1"/>
    <row r="52" spans="3:14" ht="15" customHeight="1"/>
    <row r="59" spans="3:14" ht="14.45" customHeight="1"/>
    <row r="60" spans="3:14" ht="18">
      <c r="D60" s="3" t="s">
        <v>24</v>
      </c>
      <c r="E60" s="3" t="s">
        <v>25</v>
      </c>
      <c r="F60" s="5" t="s">
        <v>30</v>
      </c>
      <c r="G60" s="5" t="s">
        <v>31</v>
      </c>
      <c r="H60" s="5" t="s">
        <v>32</v>
      </c>
      <c r="I60" s="5" t="s">
        <v>33</v>
      </c>
      <c r="J60" s="5" t="s">
        <v>40</v>
      </c>
      <c r="K60" s="10" t="s">
        <v>35</v>
      </c>
      <c r="L60" s="10" t="s">
        <v>36</v>
      </c>
    </row>
    <row r="61" spans="3:14">
      <c r="C61" s="5" t="s">
        <v>15</v>
      </c>
      <c r="D61" s="46">
        <f>SUM('Tabla de datos'!B4:B53)</f>
        <v>0</v>
      </c>
      <c r="E61" s="5">
        <f>SUM('Tabla de datos'!C4:C53)</f>
        <v>0</v>
      </c>
      <c r="F61" s="5">
        <f>SUM('Tabla de datos'!D4:D53)</f>
        <v>0</v>
      </c>
      <c r="G61" s="5">
        <f>SUM('Tabla de datos'!E4:E53)</f>
        <v>0</v>
      </c>
      <c r="H61" s="46">
        <f>SUM('Tabla de datos'!F4:F53)</f>
        <v>0</v>
      </c>
      <c r="I61" s="46" t="e">
        <f>SUM('Tabla de datos'!G4:G553)</f>
        <v>#DIV/0!</v>
      </c>
      <c r="J61" s="48" t="e">
        <f>SUM('Tabla de datos'!H4:H53)</f>
        <v>#DIV/0!</v>
      </c>
      <c r="K61" s="48" t="e">
        <f>SUM('Tabla de datos'!I4:I53)</f>
        <v>#DIV/0!</v>
      </c>
      <c r="L61" s="48" t="e">
        <f>SUM('Tabla de datos'!J4:J53)</f>
        <v>#DIV/0!</v>
      </c>
      <c r="N61" s="49"/>
    </row>
    <row r="62" spans="3:14">
      <c r="C62" s="6" t="s">
        <v>41</v>
      </c>
      <c r="D62" s="47" t="e">
        <f>AVERAGE('Tabla de datos'!B4:B53)</f>
        <v>#DIV/0!</v>
      </c>
      <c r="E62" s="6" t="e">
        <f>AVERAGE('Tabla de datos'!C4:C53)</f>
        <v>#DIV/0!</v>
      </c>
      <c r="F62" s="6">
        <f>AVERAGE('Tabla de datos'!D4:D53)</f>
        <v>0</v>
      </c>
      <c r="G62" s="6">
        <f>AVERAGE('Tabla de datos'!E4:E53)</f>
        <v>0</v>
      </c>
      <c r="H62" s="47">
        <f>AVERAGE('Tabla de datos'!F4:F53)</f>
        <v>0</v>
      </c>
      <c r="I62" s="47" t="e">
        <f>AVERAGE('Tabla de datos'!G4:G53)</f>
        <v>#DIV/0!</v>
      </c>
      <c r="J62" s="50" t="e">
        <f>AVERAGE('Tabla de datos'!H4:H53)</f>
        <v>#DIV/0!</v>
      </c>
      <c r="K62" s="50" t="e">
        <f>AVERAGE('Tabla de datos'!I4:I53)</f>
        <v>#DIV/0!</v>
      </c>
      <c r="L62" s="50" t="e">
        <f>AVERAGE('Tabla de datos'!J4:J53)</f>
        <v>#DIV/0!</v>
      </c>
    </row>
    <row r="66" spans="3:11" ht="16.899999999999999" customHeight="1">
      <c r="C66" s="51" t="s">
        <v>42</v>
      </c>
      <c r="D66" s="170" t="s">
        <v>43</v>
      </c>
      <c r="E66" s="171"/>
      <c r="F66" s="171"/>
      <c r="G66" s="171"/>
      <c r="H66" s="171"/>
      <c r="I66" s="171"/>
      <c r="J66" s="171"/>
      <c r="K66" s="172"/>
    </row>
    <row r="67" spans="3:11" ht="16.5">
      <c r="C67" s="8"/>
      <c r="D67" s="173"/>
      <c r="E67" s="174"/>
      <c r="F67" s="174"/>
      <c r="G67" s="174"/>
      <c r="H67" s="174"/>
      <c r="I67" s="174"/>
      <c r="J67" s="174"/>
      <c r="K67" s="175"/>
    </row>
    <row r="68" spans="3:11" ht="16.5">
      <c r="C68" s="8"/>
      <c r="D68" s="8"/>
      <c r="E68" s="8"/>
    </row>
    <row r="76" spans="3:11" ht="16.899999999999999" customHeight="1"/>
    <row r="77" spans="3:11" ht="15" customHeight="1"/>
    <row r="87" spans="3:11" ht="14.45" customHeight="1">
      <c r="C87" t="s">
        <v>44</v>
      </c>
      <c r="D87" s="176"/>
      <c r="E87" s="177"/>
      <c r="F87" s="177"/>
      <c r="G87" s="177"/>
      <c r="H87" s="177"/>
      <c r="I87" s="177"/>
      <c r="J87" s="177"/>
      <c r="K87" s="178"/>
    </row>
    <row r="88" spans="3:11" ht="14.45" customHeight="1">
      <c r="D88" s="179"/>
      <c r="E88" s="180"/>
      <c r="F88" s="180"/>
      <c r="G88" s="180"/>
      <c r="H88" s="180"/>
      <c r="I88" s="180"/>
      <c r="J88" s="180"/>
      <c r="K88" s="181"/>
    </row>
    <row r="89" spans="3:11">
      <c r="D89" s="179"/>
      <c r="E89" s="180"/>
      <c r="F89" s="180"/>
      <c r="G89" s="180"/>
      <c r="H89" s="180"/>
      <c r="I89" s="180"/>
      <c r="J89" s="180"/>
      <c r="K89" s="181"/>
    </row>
    <row r="90" spans="3:11" ht="16.899999999999999" customHeight="1">
      <c r="D90" s="179"/>
      <c r="E90" s="180"/>
      <c r="F90" s="180"/>
      <c r="G90" s="180"/>
      <c r="H90" s="180"/>
      <c r="I90" s="180"/>
      <c r="J90" s="180"/>
      <c r="K90" s="181"/>
    </row>
    <row r="91" spans="3:11" ht="15" customHeight="1">
      <c r="D91" s="182"/>
      <c r="E91" s="183"/>
      <c r="F91" s="183"/>
      <c r="G91" s="183"/>
      <c r="H91" s="183"/>
      <c r="I91" s="183"/>
      <c r="J91" s="183"/>
      <c r="K91" s="184"/>
    </row>
    <row r="97" spans="3:11" ht="16.899999999999999" customHeight="1">
      <c r="C97" s="51" t="s">
        <v>45</v>
      </c>
      <c r="D97" s="134" t="s">
        <v>46</v>
      </c>
      <c r="E97" s="135"/>
      <c r="F97" s="135"/>
      <c r="G97" s="135"/>
      <c r="H97" s="135"/>
      <c r="I97" s="135"/>
      <c r="J97" s="135"/>
      <c r="K97" s="165"/>
    </row>
    <row r="98" spans="3:11" ht="15" customHeight="1">
      <c r="D98" s="136"/>
      <c r="E98" s="137"/>
      <c r="F98" s="137"/>
      <c r="G98" s="137"/>
      <c r="H98" s="137"/>
      <c r="I98" s="137"/>
      <c r="J98" s="137"/>
      <c r="K98" s="169"/>
    </row>
    <row r="100" spans="3:11">
      <c r="D100" s="34" t="s">
        <v>47</v>
      </c>
      <c r="E100" s="35"/>
    </row>
    <row r="101" spans="3:11" ht="16.899999999999999" customHeight="1">
      <c r="D101" s="36" t="s">
        <v>48</v>
      </c>
      <c r="E101" s="35" t="e">
        <f>D62</f>
        <v>#DIV/0!</v>
      </c>
    </row>
    <row r="102" spans="3:11">
      <c r="D102" s="36" t="s">
        <v>49</v>
      </c>
      <c r="E102" s="35" t="e">
        <f>E62</f>
        <v>#DIV/0!</v>
      </c>
      <c r="H102" s="52"/>
    </row>
    <row r="103" spans="3:11" ht="16.899999999999999" customHeight="1">
      <c r="D103" s="36" t="s">
        <v>50</v>
      </c>
      <c r="E103" s="35" t="e">
        <f>F61-(D61)^2/E100</f>
        <v>#DIV/0!</v>
      </c>
      <c r="I103" s="52"/>
    </row>
    <row r="104" spans="3:11">
      <c r="D104" s="36" t="s">
        <v>51</v>
      </c>
      <c r="E104" s="35" t="e">
        <f>G61-(E61^2)/E100</f>
        <v>#DIV/0!</v>
      </c>
    </row>
    <row r="105" spans="3:11" ht="16.899999999999999" customHeight="1">
      <c r="D105" s="36" t="s">
        <v>52</v>
      </c>
      <c r="E105" s="35" t="e">
        <f>H61-(D61*E61)/E100</f>
        <v>#DIV/0!</v>
      </c>
    </row>
    <row r="106" spans="3:11">
      <c r="D106" s="36" t="s">
        <v>53</v>
      </c>
      <c r="E106" s="35" t="e">
        <f>E105/E103</f>
        <v>#DIV/0!</v>
      </c>
    </row>
    <row r="107" spans="3:11">
      <c r="D107" s="36" t="s">
        <v>54</v>
      </c>
      <c r="E107" s="35" t="e">
        <f>E102-E101*E106</f>
        <v>#DIV/0!</v>
      </c>
    </row>
    <row r="110" spans="3:11" ht="15" customHeight="1">
      <c r="D110" s="150"/>
      <c r="E110" s="151"/>
      <c r="F110" s="151"/>
      <c r="G110" s="151"/>
      <c r="H110" s="151"/>
      <c r="I110" s="151"/>
      <c r="J110" s="151"/>
      <c r="K110" s="152"/>
    </row>
    <row r="111" spans="3:11" ht="16.899999999999999" customHeight="1">
      <c r="D111" s="153"/>
      <c r="E111" s="154"/>
      <c r="F111" s="154"/>
      <c r="G111" s="154"/>
      <c r="H111" s="154"/>
      <c r="I111" s="154"/>
      <c r="J111" s="154"/>
      <c r="K111" s="155"/>
    </row>
    <row r="112" spans="3:11" ht="16.149999999999999" customHeight="1">
      <c r="D112" s="153"/>
      <c r="E112" s="154"/>
      <c r="F112" s="154"/>
      <c r="G112" s="154"/>
      <c r="H112" s="154"/>
      <c r="I112" s="154"/>
      <c r="J112" s="154"/>
      <c r="K112" s="155"/>
    </row>
    <row r="113" spans="3:11">
      <c r="D113" s="156"/>
      <c r="E113" s="157"/>
      <c r="F113" s="157"/>
      <c r="G113" s="157"/>
      <c r="H113" s="157"/>
      <c r="I113" s="157"/>
      <c r="J113" s="157"/>
      <c r="K113" s="158"/>
    </row>
    <row r="114" spans="3:11" ht="15.6" customHeight="1"/>
    <row r="116" spans="3:11" ht="16.899999999999999" customHeight="1">
      <c r="C116" s="51" t="s">
        <v>55</v>
      </c>
      <c r="D116" s="134" t="s">
        <v>56</v>
      </c>
      <c r="E116" s="135"/>
      <c r="F116" s="135"/>
      <c r="G116" s="135"/>
      <c r="H116" s="135"/>
      <c r="I116" s="135"/>
      <c r="J116" s="135"/>
      <c r="K116" s="165"/>
    </row>
    <row r="117" spans="3:11" ht="15" customHeight="1">
      <c r="D117" s="136"/>
      <c r="E117" s="137"/>
      <c r="F117" s="137"/>
      <c r="G117" s="137"/>
      <c r="H117" s="137"/>
      <c r="I117" s="137"/>
      <c r="J117" s="137"/>
      <c r="K117" s="169"/>
    </row>
    <row r="119" spans="3:11">
      <c r="D119" s="34" t="s">
        <v>57</v>
      </c>
      <c r="E119" s="37" t="e">
        <f>E104</f>
        <v>#DIV/0!</v>
      </c>
    </row>
    <row r="120" spans="3:11">
      <c r="D120" s="34" t="s">
        <v>58</v>
      </c>
      <c r="E120" s="37" t="e">
        <f>E106*E105</f>
        <v>#DIV/0!</v>
      </c>
    </row>
    <row r="121" spans="3:11">
      <c r="D121" s="38" t="s">
        <v>59</v>
      </c>
      <c r="E121" s="39" t="e">
        <f>E104-E106*E105</f>
        <v>#DIV/0!</v>
      </c>
    </row>
    <row r="122" spans="3:11">
      <c r="D122" s="38" t="s">
        <v>47</v>
      </c>
      <c r="E122" s="39">
        <f>E100</f>
        <v>0</v>
      </c>
    </row>
    <row r="123" spans="3:11">
      <c r="D123" s="38" t="s">
        <v>60</v>
      </c>
      <c r="E123" s="39">
        <v>0.01</v>
      </c>
    </row>
    <row r="125" spans="3:11">
      <c r="D125" s="196" t="s">
        <v>61</v>
      </c>
      <c r="E125" s="197"/>
      <c r="F125" s="197"/>
      <c r="G125" s="197"/>
      <c r="H125" s="197"/>
      <c r="I125" s="197"/>
      <c r="J125" s="198"/>
    </row>
    <row r="126" spans="3:11">
      <c r="D126" s="54" t="s">
        <v>62</v>
      </c>
      <c r="E126" s="55" t="s">
        <v>63</v>
      </c>
      <c r="F126" s="56" t="s">
        <v>64</v>
      </c>
      <c r="G126" s="55" t="s">
        <v>65</v>
      </c>
      <c r="H126" s="57" t="s">
        <v>66</v>
      </c>
      <c r="I126" s="57" t="s">
        <v>67</v>
      </c>
      <c r="J126" s="64" t="s">
        <v>68</v>
      </c>
    </row>
    <row r="127" spans="3:11">
      <c r="D127" s="58" t="s">
        <v>69</v>
      </c>
      <c r="E127" s="59" t="e">
        <f>E120</f>
        <v>#DIV/0!</v>
      </c>
      <c r="F127" s="60">
        <v>1</v>
      </c>
      <c r="G127" s="59" t="e">
        <f>E127/F127</f>
        <v>#DIV/0!</v>
      </c>
      <c r="H127" s="61" t="e">
        <f>+G127/G128</f>
        <v>#DIV/0!</v>
      </c>
      <c r="I127" s="61" t="e">
        <f>FINV(E123,1,E122-2)</f>
        <v>#NUM!</v>
      </c>
      <c r="J127" s="65" t="e">
        <f>FDIST(ABS(H127),1,E122-2)</f>
        <v>#DIV/0!</v>
      </c>
    </row>
    <row r="128" spans="3:11">
      <c r="D128" s="58" t="s">
        <v>70</v>
      </c>
      <c r="E128" s="59" t="e">
        <f>E121</f>
        <v>#DIV/0!</v>
      </c>
      <c r="F128" s="62">
        <f>E100-2</f>
        <v>-2</v>
      </c>
      <c r="G128" s="63" t="e">
        <f>E128/F128</f>
        <v>#DIV/0!</v>
      </c>
      <c r="H128" s="61"/>
      <c r="I128" s="61"/>
      <c r="J128" s="65"/>
    </row>
    <row r="129" spans="2:11">
      <c r="D129" s="66" t="s">
        <v>71</v>
      </c>
      <c r="E129" s="67" t="e">
        <f>+E127+E128</f>
        <v>#DIV/0!</v>
      </c>
      <c r="F129" s="68">
        <f>E100-1</f>
        <v>-1</v>
      </c>
      <c r="G129" s="67"/>
      <c r="H129" s="69"/>
      <c r="I129" s="69"/>
      <c r="J129" s="82"/>
    </row>
    <row r="131" spans="2:11">
      <c r="D131" s="199" t="s">
        <v>72</v>
      </c>
      <c r="E131" s="200"/>
      <c r="F131" s="200"/>
      <c r="G131" s="200"/>
      <c r="H131" s="200"/>
      <c r="I131" s="200"/>
      <c r="J131" s="201"/>
    </row>
    <row r="132" spans="2:11" ht="18">
      <c r="B132" s="3"/>
      <c r="D132" s="159"/>
      <c r="E132" s="160"/>
      <c r="F132" s="160"/>
      <c r="G132" s="160"/>
      <c r="H132" s="160"/>
      <c r="I132" s="160"/>
      <c r="J132" s="161"/>
      <c r="K132" s="43"/>
    </row>
    <row r="133" spans="2:11" ht="18">
      <c r="B133" s="3"/>
      <c r="D133" s="162"/>
      <c r="E133" s="163"/>
      <c r="F133" s="163"/>
      <c r="G133" s="163"/>
      <c r="H133" s="163"/>
      <c r="I133" s="163"/>
      <c r="J133" s="164"/>
    </row>
    <row r="134" spans="2:11" ht="16.899999999999999" customHeight="1">
      <c r="B134" s="3"/>
    </row>
    <row r="135" spans="2:11" ht="18">
      <c r="B135" s="3"/>
    </row>
    <row r="136" spans="2:11" ht="16.899999999999999" customHeight="1">
      <c r="B136" s="3"/>
      <c r="C136" s="51" t="s">
        <v>73</v>
      </c>
      <c r="D136" s="134" t="s">
        <v>74</v>
      </c>
      <c r="E136" s="135"/>
      <c r="F136" s="135"/>
      <c r="G136" s="135"/>
      <c r="H136" s="135"/>
      <c r="I136" s="135"/>
      <c r="J136" s="135"/>
      <c r="K136" s="165"/>
    </row>
    <row r="137" spans="2:11" ht="18">
      <c r="B137" s="3"/>
      <c r="D137" s="136"/>
      <c r="E137" s="137"/>
      <c r="F137" s="137"/>
      <c r="G137" s="137"/>
      <c r="H137" s="137"/>
      <c r="I137" s="137"/>
      <c r="J137" s="137"/>
      <c r="K137" s="169"/>
    </row>
    <row r="138" spans="2:11" ht="18">
      <c r="B138" s="3"/>
    </row>
    <row r="139" spans="2:11" ht="18">
      <c r="B139" s="3"/>
      <c r="D139" s="34" t="s">
        <v>75</v>
      </c>
      <c r="E139" s="40" t="e">
        <f>G128</f>
        <v>#DIV/0!</v>
      </c>
    </row>
    <row r="140" spans="2:11" ht="18">
      <c r="B140" s="3"/>
      <c r="D140" s="34" t="s">
        <v>47</v>
      </c>
      <c r="E140" s="40">
        <f>E100</f>
        <v>0</v>
      </c>
    </row>
    <row r="141" spans="2:11" ht="18">
      <c r="B141" s="3"/>
      <c r="D141" s="34" t="s">
        <v>48</v>
      </c>
      <c r="E141" s="40" t="e">
        <f>E101</f>
        <v>#DIV/0!</v>
      </c>
    </row>
    <row r="142" spans="2:11" ht="18">
      <c r="B142" s="3"/>
      <c r="D142" s="34" t="s">
        <v>50</v>
      </c>
      <c r="E142" s="40" t="e">
        <f>E103</f>
        <v>#DIV/0!</v>
      </c>
    </row>
    <row r="143" spans="2:11" ht="18">
      <c r="B143" s="3"/>
      <c r="D143" s="34" t="s">
        <v>54</v>
      </c>
      <c r="E143" s="40" t="e">
        <f>E107</f>
        <v>#DIV/0!</v>
      </c>
    </row>
    <row r="144" spans="2:11" ht="18">
      <c r="B144" s="3"/>
      <c r="D144" s="34" t="s">
        <v>53</v>
      </c>
      <c r="E144" s="40" t="e">
        <f>E106</f>
        <v>#DIV/0!</v>
      </c>
    </row>
    <row r="145" spans="2:11" ht="18">
      <c r="B145" s="3"/>
      <c r="D145" s="38" t="s">
        <v>60</v>
      </c>
      <c r="E145" s="39">
        <v>0.01</v>
      </c>
    </row>
    <row r="146" spans="2:11" ht="16.149999999999999" customHeight="1">
      <c r="B146" s="3"/>
      <c r="D146" s="8"/>
      <c r="E146" s="43"/>
    </row>
    <row r="147" spans="2:11" ht="18">
      <c r="B147" s="3"/>
      <c r="D147" s="70" t="s">
        <v>76</v>
      </c>
    </row>
    <row r="148" spans="2:11" ht="18">
      <c r="B148" s="3"/>
      <c r="D148" t="s">
        <v>77</v>
      </c>
      <c r="E148" s="71" t="e">
        <f>SQRT(E139*((1/E140)+(E141*E141/E142)))</f>
        <v>#DIV/0!</v>
      </c>
      <c r="G148" s="199" t="s">
        <v>78</v>
      </c>
      <c r="H148" s="200"/>
      <c r="I148" s="200"/>
      <c r="J148" s="200"/>
      <c r="K148" s="201"/>
    </row>
    <row r="149" spans="2:11" ht="18">
      <c r="B149" s="3"/>
      <c r="D149" t="s">
        <v>79</v>
      </c>
      <c r="E149" s="71" t="e">
        <f>E143</f>
        <v>#DIV/0!</v>
      </c>
      <c r="G149" s="159"/>
      <c r="H149" s="160"/>
      <c r="I149" s="160"/>
      <c r="J149" s="160"/>
      <c r="K149" s="161"/>
    </row>
    <row r="150" spans="2:11" ht="18">
      <c r="B150" s="3"/>
      <c r="D150" t="s">
        <v>80</v>
      </c>
      <c r="E150" s="72" t="e">
        <f>E149/E148</f>
        <v>#DIV/0!</v>
      </c>
      <c r="G150" s="162"/>
      <c r="H150" s="163"/>
      <c r="I150" s="163"/>
      <c r="J150" s="163"/>
      <c r="K150" s="164"/>
    </row>
    <row r="151" spans="2:11" ht="18">
      <c r="B151" s="3"/>
      <c r="D151" t="s">
        <v>81</v>
      </c>
      <c r="E151" s="72" t="e">
        <f>_xlfn.T.INV.2T(E145,E140-2)</f>
        <v>#NUM!</v>
      </c>
    </row>
    <row r="152" spans="2:11" ht="18">
      <c r="B152" s="3"/>
      <c r="D152" t="s">
        <v>82</v>
      </c>
      <c r="E152" t="e">
        <f>TDIST(ABS(E150),E140-2,2)</f>
        <v>#DIV/0!</v>
      </c>
    </row>
    <row r="153" spans="2:11" ht="18">
      <c r="B153" s="3"/>
    </row>
    <row r="154" spans="2:11" ht="18">
      <c r="B154" s="3"/>
      <c r="D154" s="70" t="s">
        <v>83</v>
      </c>
      <c r="E154" s="71"/>
    </row>
    <row r="155" spans="2:11" ht="18">
      <c r="B155" s="3"/>
      <c r="D155" t="s">
        <v>77</v>
      </c>
      <c r="E155" s="71" t="e">
        <f>SQRT(E139/E142)</f>
        <v>#DIV/0!</v>
      </c>
      <c r="G155" s="199" t="s">
        <v>72</v>
      </c>
      <c r="H155" s="200"/>
      <c r="I155" s="200"/>
      <c r="J155" s="200"/>
      <c r="K155" s="201"/>
    </row>
    <row r="156" spans="2:11" ht="18">
      <c r="B156" s="3"/>
      <c r="D156" t="s">
        <v>79</v>
      </c>
      <c r="E156" s="71" t="e">
        <f>E144-0</f>
        <v>#DIV/0!</v>
      </c>
      <c r="G156" s="159"/>
      <c r="H156" s="160"/>
      <c r="I156" s="160"/>
      <c r="J156" s="160"/>
      <c r="K156" s="161"/>
    </row>
    <row r="157" spans="2:11" ht="18">
      <c r="B157" s="3"/>
      <c r="D157" t="s">
        <v>80</v>
      </c>
      <c r="E157" s="71" t="e">
        <f>E156/E155</f>
        <v>#DIV/0!</v>
      </c>
      <c r="G157" s="162"/>
      <c r="H157" s="163"/>
      <c r="I157" s="163"/>
      <c r="J157" s="163"/>
      <c r="K157" s="164"/>
    </row>
    <row r="158" spans="2:11" ht="18">
      <c r="B158" s="3"/>
      <c r="D158" t="s">
        <v>81</v>
      </c>
      <c r="E158" s="72" t="e">
        <f>E151</f>
        <v>#NUM!</v>
      </c>
    </row>
    <row r="159" spans="2:11" ht="18">
      <c r="B159" s="3"/>
      <c r="D159" t="s">
        <v>82</v>
      </c>
      <c r="E159" t="e">
        <f>TDIST(ABS(E157),E140-2,2)</f>
        <v>#DIV/0!</v>
      </c>
    </row>
    <row r="160" spans="2:11" ht="18">
      <c r="B160" s="3"/>
      <c r="D160" s="43"/>
      <c r="E160" s="43"/>
      <c r="F160" s="43"/>
      <c r="G160" s="43"/>
      <c r="H160" s="43"/>
      <c r="I160" s="43"/>
      <c r="J160" s="43"/>
      <c r="K160" s="43"/>
    </row>
    <row r="161" spans="2:11" ht="18">
      <c r="B161" s="3"/>
      <c r="D161" s="43"/>
      <c r="E161" s="43"/>
      <c r="F161" s="43"/>
      <c r="G161" s="43"/>
      <c r="H161" s="43"/>
      <c r="I161" s="43"/>
      <c r="J161" s="43"/>
      <c r="K161" s="43"/>
    </row>
    <row r="162" spans="2:11" ht="16.899999999999999" customHeight="1">
      <c r="B162" s="3"/>
      <c r="C162" s="51" t="s">
        <v>84</v>
      </c>
      <c r="D162" s="134" t="s">
        <v>85</v>
      </c>
      <c r="E162" s="135"/>
      <c r="F162" s="135"/>
      <c r="G162" s="135"/>
      <c r="H162" s="135"/>
      <c r="I162" s="135"/>
      <c r="J162" s="135"/>
      <c r="K162" s="135"/>
    </row>
    <row r="163" spans="2:11" ht="18">
      <c r="B163" s="3"/>
      <c r="D163" s="136"/>
      <c r="E163" s="137"/>
      <c r="F163" s="137"/>
      <c r="G163" s="137"/>
      <c r="H163" s="137"/>
      <c r="I163" s="137"/>
      <c r="J163" s="137"/>
      <c r="K163" s="137"/>
    </row>
    <row r="164" spans="2:11" ht="18">
      <c r="B164" s="3"/>
    </row>
    <row r="165" spans="2:11" ht="16.149999999999999" customHeight="1">
      <c r="B165" s="3"/>
      <c r="D165" s="186" t="s">
        <v>86</v>
      </c>
      <c r="E165" s="186"/>
      <c r="F165" t="s">
        <v>87</v>
      </c>
      <c r="G165" s="8" t="e">
        <f>_xlfn.T.INV.2T(0.01,E140-2)</f>
        <v>#NAME?</v>
      </c>
      <c r="H165" s="125"/>
      <c r="I165" s="126"/>
      <c r="J165" s="126"/>
      <c r="K165" s="127"/>
    </row>
    <row r="166" spans="2:11" ht="18">
      <c r="B166" s="3"/>
      <c r="D166" s="73" t="e">
        <f>E143-E148*E151</f>
        <v>#DIV/0!</v>
      </c>
      <c r="E166" s="73" t="e">
        <f>E143+E148*E151</f>
        <v>#DIV/0!</v>
      </c>
      <c r="F166" s="74"/>
      <c r="G166" s="8"/>
      <c r="H166" s="128"/>
      <c r="I166" s="129"/>
      <c r="J166" s="129"/>
      <c r="K166" s="130"/>
    </row>
    <row r="167" spans="2:11" ht="18">
      <c r="B167" s="3"/>
      <c r="D167" s="9"/>
      <c r="E167" s="9"/>
      <c r="F167" s="74"/>
      <c r="G167" s="8"/>
      <c r="H167" s="131"/>
      <c r="I167" s="132"/>
      <c r="J167" s="132"/>
      <c r="K167" s="133"/>
    </row>
    <row r="168" spans="2:11" ht="18">
      <c r="B168" s="3"/>
      <c r="D168" s="186" t="s">
        <v>88</v>
      </c>
      <c r="E168" s="186"/>
      <c r="F168" s="74"/>
      <c r="G168" s="8"/>
    </row>
    <row r="169" spans="2:11" ht="18">
      <c r="B169" s="3"/>
      <c r="D169" s="75" t="e">
        <f>+E144-E151*E155</f>
        <v>#DIV/0!</v>
      </c>
      <c r="E169" s="75" t="e">
        <f>+E144+E151*E155</f>
        <v>#DIV/0!</v>
      </c>
      <c r="F169" s="74"/>
      <c r="G169" s="8"/>
      <c r="I169" t="s">
        <v>89</v>
      </c>
      <c r="J169" t="s">
        <v>90</v>
      </c>
    </row>
    <row r="170" spans="2:11" ht="18">
      <c r="B170" s="3"/>
      <c r="D170" s="43"/>
      <c r="E170" s="43"/>
      <c r="F170" s="8"/>
      <c r="G170" s="8"/>
      <c r="I170" s="83" t="e">
        <f>E143</f>
        <v>#DIV/0!</v>
      </c>
      <c r="J170" s="83" t="e">
        <f>E144</f>
        <v>#DIV/0!</v>
      </c>
    </row>
    <row r="171" spans="2:11" ht="18">
      <c r="B171" s="3"/>
      <c r="D171" s="76"/>
      <c r="E171" s="43"/>
      <c r="F171" s="8"/>
      <c r="G171" s="8"/>
    </row>
    <row r="172" spans="2:11" ht="16.899999999999999" customHeight="1">
      <c r="B172" s="3"/>
      <c r="C172" s="51" t="s">
        <v>91</v>
      </c>
      <c r="D172" s="134" t="s">
        <v>92</v>
      </c>
      <c r="E172" s="135"/>
      <c r="F172" s="135"/>
      <c r="G172" s="135"/>
      <c r="H172" s="135"/>
      <c r="I172" s="135"/>
      <c r="J172" s="135"/>
      <c r="K172" s="165"/>
    </row>
    <row r="173" spans="2:11" ht="18">
      <c r="B173" s="3"/>
      <c r="D173" s="136"/>
      <c r="E173" s="137"/>
      <c r="F173" s="137"/>
      <c r="G173" s="137"/>
      <c r="H173" s="137"/>
      <c r="I173" s="137"/>
      <c r="J173" s="137"/>
      <c r="K173" s="169"/>
    </row>
    <row r="174" spans="2:11" ht="18">
      <c r="B174" s="3"/>
    </row>
    <row r="175" spans="2:11" ht="19.5">
      <c r="B175" s="3"/>
      <c r="D175" s="191" t="s">
        <v>93</v>
      </c>
      <c r="E175" s="191"/>
      <c r="F175" s="191"/>
      <c r="G175" s="191"/>
      <c r="H175" s="191"/>
      <c r="J175" s="84" t="s">
        <v>94</v>
      </c>
    </row>
    <row r="176" spans="2:11" ht="18">
      <c r="B176" s="3"/>
      <c r="D176" s="43"/>
      <c r="E176" s="43"/>
      <c r="F176" s="43"/>
      <c r="G176" s="43"/>
      <c r="H176" s="43"/>
      <c r="I176" s="43"/>
      <c r="J176" s="43"/>
      <c r="K176" s="43"/>
    </row>
    <row r="177" spans="2:11" ht="18">
      <c r="B177" s="3"/>
      <c r="D177" s="43"/>
      <c r="E177" s="43"/>
      <c r="F177" s="43"/>
      <c r="G177" s="43"/>
      <c r="H177" s="43"/>
      <c r="I177" s="43"/>
      <c r="J177" s="43"/>
      <c r="K177" s="43"/>
    </row>
    <row r="178" spans="2:11" ht="16.899999999999999" customHeight="1">
      <c r="B178" s="3"/>
      <c r="C178" s="51" t="s">
        <v>95</v>
      </c>
      <c r="D178" s="134" t="s">
        <v>96</v>
      </c>
      <c r="E178" s="135"/>
      <c r="F178" s="135"/>
      <c r="G178" s="135"/>
      <c r="H178" s="135"/>
      <c r="I178" s="135"/>
      <c r="J178" s="135"/>
      <c r="K178" s="165"/>
    </row>
    <row r="179" spans="2:11" ht="18">
      <c r="B179" s="3"/>
      <c r="D179" s="136"/>
      <c r="E179" s="137"/>
      <c r="F179" s="137"/>
      <c r="G179" s="137"/>
      <c r="H179" s="137"/>
      <c r="I179" s="137"/>
      <c r="J179" s="137"/>
      <c r="K179" s="169"/>
    </row>
    <row r="180" spans="2:11" ht="18">
      <c r="B180" s="3"/>
    </row>
    <row r="181" spans="2:11" ht="18">
      <c r="B181" s="3"/>
      <c r="D181" s="77" t="s">
        <v>97</v>
      </c>
      <c r="E181" s="40" t="e">
        <f>COVAR('Tabla de datos'!B4:B53,'Tabla de datos'!C4:C53)</f>
        <v>#DIV/0!</v>
      </c>
      <c r="G181" s="78" t="s">
        <v>98</v>
      </c>
      <c r="H181" s="79" t="e">
        <f>+E181/SQRT(E182*E183)</f>
        <v>#DIV/0!</v>
      </c>
      <c r="I181" s="125"/>
      <c r="J181" s="126"/>
      <c r="K181" s="127"/>
    </row>
    <row r="182" spans="2:11" ht="18">
      <c r="B182" s="3"/>
      <c r="D182" s="77" t="s">
        <v>99</v>
      </c>
      <c r="E182" s="40" t="e">
        <f>+VARP('Tabla de datos'!B4:B53)</f>
        <v>#DIV/0!</v>
      </c>
      <c r="G182" s="80" t="s">
        <v>98</v>
      </c>
      <c r="H182" s="81" t="e">
        <f>E187/SQRT(E185*E186)</f>
        <v>#DIV/0!</v>
      </c>
      <c r="I182" s="131"/>
      <c r="J182" s="132"/>
      <c r="K182" s="133"/>
    </row>
    <row r="183" spans="2:11" ht="18">
      <c r="B183" s="3"/>
      <c r="D183" s="77" t="s">
        <v>100</v>
      </c>
      <c r="E183" s="40" t="e">
        <f>+VARP('Tabla de datos'!C4:C53)</f>
        <v>#DIV/0!</v>
      </c>
    </row>
    <row r="184" spans="2:11" ht="16.899999999999999" customHeight="1">
      <c r="B184" s="3"/>
      <c r="G184" s="187" t="s">
        <v>101</v>
      </c>
      <c r="H184" s="189" t="e">
        <f>E189/E188</f>
        <v>#DIV/0!</v>
      </c>
      <c r="I184" s="125"/>
      <c r="J184" s="126"/>
      <c r="K184" s="126"/>
    </row>
    <row r="185" spans="2:11" ht="18">
      <c r="B185" s="3"/>
      <c r="D185" s="77" t="str">
        <f t="shared" ref="D185:E187" si="0">D103</f>
        <v>SSx</v>
      </c>
      <c r="E185" s="40" t="e">
        <f t="shared" si="0"/>
        <v>#DIV/0!</v>
      </c>
      <c r="G185" s="188"/>
      <c r="H185" s="190"/>
      <c r="I185" s="131"/>
      <c r="J185" s="132"/>
      <c r="K185" s="132"/>
    </row>
    <row r="186" spans="2:11" ht="18">
      <c r="B186" s="3"/>
      <c r="D186" s="77" t="str">
        <f t="shared" si="0"/>
        <v>SSy</v>
      </c>
      <c r="E186" s="40" t="e">
        <f t="shared" si="0"/>
        <v>#DIV/0!</v>
      </c>
      <c r="F186" s="43"/>
    </row>
    <row r="187" spans="2:11" ht="18">
      <c r="B187" s="3"/>
      <c r="D187" s="77" t="str">
        <f t="shared" si="0"/>
        <v>SSxy</v>
      </c>
      <c r="E187" s="40" t="e">
        <f t="shared" si="0"/>
        <v>#DIV/0!</v>
      </c>
      <c r="F187" s="43"/>
    </row>
    <row r="188" spans="2:11" ht="18">
      <c r="B188" s="3"/>
      <c r="D188" s="77" t="str">
        <f t="shared" ref="D188:E190" si="1">D119</f>
        <v>SST</v>
      </c>
      <c r="E188" s="40" t="e">
        <f t="shared" si="1"/>
        <v>#DIV/0!</v>
      </c>
      <c r="F188" s="43"/>
    </row>
    <row r="189" spans="2:11" ht="18">
      <c r="B189" s="3"/>
      <c r="D189" s="77" t="str">
        <f t="shared" si="1"/>
        <v>SSR</v>
      </c>
      <c r="E189" s="40" t="e">
        <f t="shared" si="1"/>
        <v>#DIV/0!</v>
      </c>
      <c r="F189" s="43"/>
    </row>
    <row r="190" spans="2:11" ht="18">
      <c r="B190" s="3"/>
      <c r="D190" s="77" t="str">
        <f t="shared" si="1"/>
        <v>SSE</v>
      </c>
      <c r="E190" s="40" t="e">
        <f t="shared" si="1"/>
        <v>#DIV/0!</v>
      </c>
    </row>
    <row r="192" spans="2:11" ht="18">
      <c r="B192" s="3"/>
      <c r="D192" s="43"/>
      <c r="E192" s="43"/>
      <c r="F192" s="43"/>
    </row>
    <row r="195" spans="2:36" ht="18">
      <c r="D195" s="3"/>
      <c r="G195" s="8"/>
      <c r="H195" s="8"/>
      <c r="I195" s="8"/>
      <c r="J195" s="8"/>
      <c r="K195" s="44"/>
    </row>
    <row r="196" spans="2:36" ht="18">
      <c r="C196" s="51" t="s">
        <v>102</v>
      </c>
      <c r="D196" s="134" t="s">
        <v>103</v>
      </c>
      <c r="E196" s="135"/>
      <c r="F196" s="135"/>
      <c r="G196" s="135"/>
      <c r="H196" s="135"/>
      <c r="I196" s="135"/>
      <c r="J196" s="135"/>
      <c r="K196" s="135"/>
      <c r="L196" s="165"/>
    </row>
    <row r="197" spans="2:36">
      <c r="D197" s="136"/>
      <c r="E197" s="137"/>
      <c r="F197" s="137"/>
      <c r="G197" s="137"/>
      <c r="H197" s="137"/>
      <c r="I197" s="137"/>
      <c r="J197" s="137"/>
      <c r="K197" s="137"/>
      <c r="L197" s="169"/>
    </row>
    <row r="198" spans="2:36" ht="18">
      <c r="C198" s="3"/>
      <c r="D198" s="85" t="s">
        <v>104</v>
      </c>
      <c r="H198" s="8"/>
      <c r="I198" s="8"/>
      <c r="J198" s="44"/>
      <c r="T198" s="100" t="s">
        <v>47</v>
      </c>
      <c r="U198" s="102">
        <v>50</v>
      </c>
    </row>
    <row r="199" spans="2:36" ht="18">
      <c r="C199" s="3"/>
      <c r="H199" s="8"/>
      <c r="I199" s="8"/>
      <c r="J199" s="44"/>
      <c r="T199" s="100" t="s">
        <v>105</v>
      </c>
      <c r="U199" s="102">
        <f>ROUNDUP(3.33*LOG(U198)+1,0)</f>
        <v>7</v>
      </c>
    </row>
    <row r="200" spans="2:36" ht="18">
      <c r="C200" s="3"/>
      <c r="D200" s="74" t="s">
        <v>106</v>
      </c>
      <c r="H200" s="8"/>
      <c r="I200" s="8"/>
      <c r="J200" s="44"/>
      <c r="T200" s="100" t="s">
        <v>107</v>
      </c>
      <c r="U200" s="102">
        <f>ROUNDUP(('Tabla de datos'!L53-'Tabla de datos'!L4)/U199,2)</f>
        <v>0</v>
      </c>
      <c r="V200" t="s">
        <v>108</v>
      </c>
    </row>
    <row r="201" spans="2:36" ht="18">
      <c r="C201" s="3"/>
      <c r="D201" s="74" t="s">
        <v>109</v>
      </c>
      <c r="H201" s="8"/>
      <c r="I201" s="8"/>
      <c r="J201" s="44"/>
      <c r="T201" s="100" t="s">
        <v>110</v>
      </c>
      <c r="U201" s="102"/>
    </row>
    <row r="202" spans="2:36" ht="18">
      <c r="C202" s="3"/>
      <c r="D202" s="86" t="s">
        <v>111</v>
      </c>
      <c r="E202" s="87" t="e">
        <f>AJ202</f>
        <v>#DIV/0!</v>
      </c>
      <c r="F202" s="8"/>
      <c r="G202" s="8"/>
      <c r="H202" s="8"/>
      <c r="I202" s="8"/>
      <c r="J202" s="44"/>
      <c r="T202" s="100" t="s">
        <v>112</v>
      </c>
      <c r="U202" s="103" t="e">
        <f>G128</f>
        <v>#DIV/0!</v>
      </c>
      <c r="AG202" t="s">
        <v>113</v>
      </c>
      <c r="AH202">
        <f>SUM(AH205:AH208)</f>
        <v>0</v>
      </c>
      <c r="AI202" s="20" t="e">
        <f>SUM(AI205:AI208)</f>
        <v>#DIV/0!</v>
      </c>
      <c r="AJ202" t="e">
        <f>SUM(AJ205:AJ208)</f>
        <v>#DIV/0!</v>
      </c>
    </row>
    <row r="203" spans="2:36" ht="18">
      <c r="C203" s="3"/>
      <c r="D203" s="86" t="s">
        <v>114</v>
      </c>
      <c r="E203" s="87" t="e">
        <f>CHIINV(E204,4-1)</f>
        <v>#NUM!</v>
      </c>
      <c r="F203" s="88"/>
      <c r="G203" s="89"/>
      <c r="H203" s="89"/>
      <c r="I203" s="89"/>
      <c r="J203" s="89"/>
      <c r="K203" s="89"/>
      <c r="L203" s="89"/>
      <c r="M203" s="89"/>
      <c r="N203" s="89"/>
      <c r="O203" s="104"/>
    </row>
    <row r="204" spans="2:36" ht="18">
      <c r="C204" s="3"/>
      <c r="D204" s="86" t="s">
        <v>60</v>
      </c>
      <c r="E204" s="87"/>
      <c r="F204" s="90"/>
      <c r="G204" s="91"/>
      <c r="H204" s="91"/>
      <c r="I204" s="91"/>
      <c r="J204" s="91"/>
      <c r="K204" s="91"/>
      <c r="L204" s="91"/>
      <c r="M204" s="91"/>
      <c r="N204" s="91"/>
      <c r="O204" s="105"/>
      <c r="T204" s="107" t="s">
        <v>115</v>
      </c>
      <c r="U204" s="192" t="s">
        <v>116</v>
      </c>
      <c r="V204" s="192"/>
      <c r="W204" s="193" t="s">
        <v>117</v>
      </c>
      <c r="X204" s="193"/>
      <c r="Y204" s="194" t="s">
        <v>118</v>
      </c>
      <c r="Z204" s="195"/>
      <c r="AA204" s="107" t="s">
        <v>119</v>
      </c>
      <c r="AB204" s="107" t="s">
        <v>119</v>
      </c>
      <c r="AC204" s="107" t="s">
        <v>120</v>
      </c>
      <c r="AD204" s="108" t="s">
        <v>121</v>
      </c>
      <c r="AG204" s="113" t="s">
        <v>115</v>
      </c>
      <c r="AH204" s="113" t="s">
        <v>120</v>
      </c>
      <c r="AI204" s="114" t="s">
        <v>121</v>
      </c>
      <c r="AJ204" s="113" t="s">
        <v>122</v>
      </c>
    </row>
    <row r="205" spans="2:36" ht="18">
      <c r="C205" s="3"/>
      <c r="D205" s="86" t="s">
        <v>82</v>
      </c>
      <c r="E205" s="87" t="e">
        <f>CHIDIST(E202,4-1)</f>
        <v>#DIV/0!</v>
      </c>
      <c r="F205" s="8"/>
      <c r="G205" s="8"/>
      <c r="H205" s="8"/>
      <c r="I205" s="8"/>
      <c r="J205" s="44"/>
      <c r="T205" s="61">
        <v>1</v>
      </c>
      <c r="U205" s="109">
        <f>'Tabla de datos'!L4</f>
        <v>0</v>
      </c>
      <c r="V205" s="109">
        <f>U205+$U$200-$U$201</f>
        <v>0</v>
      </c>
      <c r="W205" s="110">
        <f>U205-$U$201/2</f>
        <v>0</v>
      </c>
      <c r="X205" s="110">
        <f>V205+$U$201/2</f>
        <v>0</v>
      </c>
      <c r="Y205" s="111"/>
      <c r="Z205" s="111" t="e">
        <f t="shared" ref="Z205:Z210" si="2">ROUND((X205-0)/SQRT($U$202),4)</f>
        <v>#DIV/0!</v>
      </c>
      <c r="AA205" t="s">
        <v>123</v>
      </c>
      <c r="AB205" s="110" t="e">
        <f>NORMSDIST(Z205)</f>
        <v>#DIV/0!</v>
      </c>
      <c r="AC205" s="61">
        <f>COUNTIFS('Tabla de datos'!$M$4:$M$53,"&lt;"&amp;Z205)</f>
        <v>0</v>
      </c>
      <c r="AD205" s="109" t="e">
        <f>AB205*$U$198</f>
        <v>#DIV/0!</v>
      </c>
      <c r="AG205" s="115" t="s">
        <v>124</v>
      </c>
      <c r="AH205" s="115">
        <f>AC205+AC206+AC207+AC208</f>
        <v>0</v>
      </c>
      <c r="AI205" s="116" t="e">
        <f>AD205+AD206+AD207+AD208</f>
        <v>#DIV/0!</v>
      </c>
      <c r="AJ205" s="116" t="e">
        <f>(AH205-AI205)^2/AI205</f>
        <v>#DIV/0!</v>
      </c>
    </row>
    <row r="206" spans="2:36" ht="18">
      <c r="B206" s="3"/>
      <c r="D206" s="3"/>
      <c r="E206" s="8"/>
      <c r="F206" s="8"/>
      <c r="G206" s="8"/>
      <c r="H206" s="8"/>
      <c r="I206" s="8"/>
      <c r="J206" s="8"/>
      <c r="K206" s="44"/>
      <c r="T206" s="61">
        <v>2</v>
      </c>
      <c r="U206" s="109">
        <f>U205+$U$200</f>
        <v>0</v>
      </c>
      <c r="V206" s="109">
        <f t="shared" ref="V206:V211" si="3">V205+$U$200</f>
        <v>0</v>
      </c>
      <c r="W206" s="110">
        <f>U206-$U$201/2</f>
        <v>0</v>
      </c>
      <c r="X206" s="110">
        <f t="shared" ref="X206:X211" si="4">V206+$U$201/2</f>
        <v>0</v>
      </c>
      <c r="Y206" s="111" t="e">
        <f>+Z205</f>
        <v>#DIV/0!</v>
      </c>
      <c r="Z206" s="111" t="e">
        <f t="shared" si="2"/>
        <v>#DIV/0!</v>
      </c>
      <c r="AA206" s="111" t="s">
        <v>125</v>
      </c>
      <c r="AB206" s="110" t="e">
        <f>NORMSDIST(Z206)-NORMSDIST(Y206)</f>
        <v>#DIV/0!</v>
      </c>
      <c r="AC206" s="61">
        <f>COUNTIFS('Tabla de datos'!$M$4:$M$53,"&lt;"&amp;Z206,'Tabla de datos'!$M$4:$M$53,"&gt;="&amp;Y206)</f>
        <v>0</v>
      </c>
      <c r="AD206" s="109" t="e">
        <f t="shared" ref="AD206:AD212" si="5">AB206*$U$198</f>
        <v>#DIV/0!</v>
      </c>
      <c r="AG206" s="115">
        <v>5</v>
      </c>
      <c r="AH206" s="115">
        <f t="shared" ref="AH206:AI208" si="6">AC209</f>
        <v>0</v>
      </c>
      <c r="AI206" s="116" t="e">
        <f t="shared" si="6"/>
        <v>#DIV/0!</v>
      </c>
      <c r="AJ206" s="116" t="e">
        <f>(AH206-AI206)^2/AI206</f>
        <v>#DIV/0!</v>
      </c>
    </row>
    <row r="207" spans="2:36" ht="18">
      <c r="B207" s="3"/>
      <c r="C207" s="51" t="s">
        <v>126</v>
      </c>
      <c r="D207" s="134" t="s">
        <v>127</v>
      </c>
      <c r="E207" s="135"/>
      <c r="F207" s="135"/>
      <c r="G207" s="135"/>
      <c r="H207" s="135"/>
      <c r="I207" s="135"/>
      <c r="J207" s="135"/>
      <c r="K207" s="135"/>
      <c r="L207" s="135"/>
      <c r="T207" s="61">
        <v>3</v>
      </c>
      <c r="U207" s="109">
        <f t="shared" ref="U207:U211" si="7">U206+$U$200</f>
        <v>0</v>
      </c>
      <c r="V207" s="109">
        <f t="shared" si="3"/>
        <v>0</v>
      </c>
      <c r="W207" s="110">
        <f t="shared" ref="W207:W211" si="8">U207-$U$201/2</f>
        <v>0</v>
      </c>
      <c r="X207" s="110">
        <f t="shared" si="4"/>
        <v>0</v>
      </c>
      <c r="Y207" s="111" t="e">
        <f>+Z206</f>
        <v>#DIV/0!</v>
      </c>
      <c r="Z207" s="111" t="e">
        <f t="shared" si="2"/>
        <v>#DIV/0!</v>
      </c>
      <c r="AA207" s="111"/>
      <c r="AB207" s="110" t="e">
        <f>NORMSDIST(Z207)-NORMSDIST(Y207)</f>
        <v>#DIV/0!</v>
      </c>
      <c r="AC207" s="61">
        <f>COUNTIFS('Tabla de datos'!$M$4:$M$53,"&lt;"&amp;Z207,'Tabla de datos'!$M$4:$M$53,"&gt;="&amp;Y207)</f>
        <v>0</v>
      </c>
      <c r="AD207" s="109" t="e">
        <f t="shared" si="5"/>
        <v>#DIV/0!</v>
      </c>
      <c r="AG207" s="115">
        <v>6</v>
      </c>
      <c r="AH207" s="115">
        <f t="shared" si="6"/>
        <v>0</v>
      </c>
      <c r="AI207" s="116" t="e">
        <f t="shared" si="6"/>
        <v>#DIV/0!</v>
      </c>
      <c r="AJ207" s="115" t="e">
        <f>(AH207-AI207)^2/AI207</f>
        <v>#DIV/0!</v>
      </c>
    </row>
    <row r="208" spans="2:36" ht="18">
      <c r="B208" s="3"/>
      <c r="D208" s="136"/>
      <c r="E208" s="137"/>
      <c r="F208" s="137"/>
      <c r="G208" s="137"/>
      <c r="H208" s="137"/>
      <c r="I208" s="137"/>
      <c r="J208" s="137"/>
      <c r="K208" s="137"/>
      <c r="L208" s="137"/>
      <c r="T208" s="61">
        <v>4</v>
      </c>
      <c r="U208" s="109">
        <f t="shared" si="7"/>
        <v>0</v>
      </c>
      <c r="V208" s="109">
        <f t="shared" si="3"/>
        <v>0</v>
      </c>
      <c r="W208" s="110">
        <f t="shared" si="8"/>
        <v>0</v>
      </c>
      <c r="X208" s="110">
        <f t="shared" si="4"/>
        <v>0</v>
      </c>
      <c r="Y208" s="111" t="e">
        <f t="shared" ref="Y208:Y211" si="9">+Z207</f>
        <v>#DIV/0!</v>
      </c>
      <c r="Z208" s="111" t="e">
        <f t="shared" si="2"/>
        <v>#DIV/0!</v>
      </c>
      <c r="AA208" s="111"/>
      <c r="AB208" s="110" t="e">
        <f>NORMSDIST(Z208)-NORMSDIST(Y208)</f>
        <v>#DIV/0!</v>
      </c>
      <c r="AC208" s="61">
        <f>COUNTIFS('Tabla de datos'!$M$4:$M$53,"&lt;"&amp;Z208,'Tabla de datos'!$M$4:$M$53,"&gt;="&amp;Y208)</f>
        <v>0</v>
      </c>
      <c r="AD208" s="109" t="e">
        <f t="shared" si="5"/>
        <v>#DIV/0!</v>
      </c>
      <c r="AG208" s="115">
        <v>7</v>
      </c>
      <c r="AH208" s="115">
        <f t="shared" si="6"/>
        <v>0</v>
      </c>
      <c r="AI208" s="116" t="e">
        <f t="shared" si="6"/>
        <v>#DIV/0!</v>
      </c>
      <c r="AJ208" s="115" t="e">
        <f>(AH208-AI208)^2/AI208</f>
        <v>#DIV/0!</v>
      </c>
    </row>
    <row r="209" spans="2:36" ht="18">
      <c r="B209" s="3"/>
      <c r="C209" s="3"/>
      <c r="D209" s="8"/>
      <c r="E209" s="8"/>
      <c r="F209" s="8"/>
      <c r="G209" s="8"/>
      <c r="H209" s="8"/>
      <c r="I209" s="8"/>
      <c r="J209" s="44"/>
      <c r="T209" s="61">
        <v>5</v>
      </c>
      <c r="U209" s="109">
        <f t="shared" si="7"/>
        <v>0</v>
      </c>
      <c r="V209" s="109">
        <f t="shared" si="3"/>
        <v>0</v>
      </c>
      <c r="W209" s="110">
        <f t="shared" si="8"/>
        <v>0</v>
      </c>
      <c r="X209" s="110">
        <f t="shared" si="4"/>
        <v>0</v>
      </c>
      <c r="Y209" s="111" t="e">
        <f t="shared" si="9"/>
        <v>#DIV/0!</v>
      </c>
      <c r="Z209" s="111" t="e">
        <f t="shared" si="2"/>
        <v>#DIV/0!</v>
      </c>
      <c r="AA209" s="111"/>
      <c r="AB209" s="110" t="e">
        <f>NORMSDIST(Z209)-NORMSDIST(Y209)</f>
        <v>#DIV/0!</v>
      </c>
      <c r="AC209" s="61">
        <f>COUNTIFS('Tabla de datos'!$M$4:$M$53,"&lt;"&amp;Z209,'Tabla de datos'!$M$4:$M$53,"&gt;="&amp;Y209)</f>
        <v>0</v>
      </c>
      <c r="AD209" s="109" t="e">
        <f t="shared" si="5"/>
        <v>#DIV/0!</v>
      </c>
      <c r="AG209" s="115"/>
      <c r="AH209" s="115"/>
      <c r="AI209" s="116"/>
      <c r="AJ209" s="115"/>
    </row>
    <row r="210" spans="2:36" ht="18">
      <c r="B210" s="3"/>
      <c r="D210" s="86" t="s">
        <v>128</v>
      </c>
      <c r="E210" s="92" t="e">
        <f>E100*Homocedasticidad!H82</f>
        <v>#DIV/0!</v>
      </c>
      <c r="T210" s="61">
        <v>6</v>
      </c>
      <c r="U210" s="109">
        <f t="shared" si="7"/>
        <v>0</v>
      </c>
      <c r="V210" s="109">
        <f t="shared" si="3"/>
        <v>0</v>
      </c>
      <c r="W210" s="110">
        <f t="shared" si="8"/>
        <v>0</v>
      </c>
      <c r="X210" s="110">
        <f t="shared" si="4"/>
        <v>0</v>
      </c>
      <c r="Y210" s="111" t="e">
        <f t="shared" si="9"/>
        <v>#DIV/0!</v>
      </c>
      <c r="Z210" s="111" t="e">
        <f t="shared" si="2"/>
        <v>#DIV/0!</v>
      </c>
      <c r="AA210" s="111"/>
      <c r="AB210" s="110" t="e">
        <f>NORMSDIST(Z210)-NORMSDIST(Y210)</f>
        <v>#DIV/0!</v>
      </c>
      <c r="AC210" s="61">
        <f>COUNTIFS('Tabla de datos'!$M$4:$M$53,"&lt;"&amp;Z210,'Tabla de datos'!$M$4:$M$53,"&gt;="&amp;Y210)</f>
        <v>0</v>
      </c>
      <c r="AD210" s="109" t="e">
        <f t="shared" si="5"/>
        <v>#DIV/0!</v>
      </c>
    </row>
    <row r="211" spans="2:36" ht="18">
      <c r="B211" s="3"/>
      <c r="D211" s="86" t="s">
        <v>129</v>
      </c>
      <c r="E211" s="87" t="e">
        <f>CHIINV(E212,1)</f>
        <v>#NUM!</v>
      </c>
      <c r="G211" s="159"/>
      <c r="H211" s="160"/>
      <c r="I211" s="160"/>
      <c r="J211" s="160"/>
      <c r="K211" s="160"/>
      <c r="T211" s="61">
        <v>7</v>
      </c>
      <c r="U211" s="109">
        <f t="shared" si="7"/>
        <v>0</v>
      </c>
      <c r="V211" s="109">
        <f t="shared" si="3"/>
        <v>0</v>
      </c>
      <c r="W211" s="110">
        <f t="shared" si="8"/>
        <v>0</v>
      </c>
      <c r="X211" s="110">
        <f t="shared" si="4"/>
        <v>0</v>
      </c>
      <c r="Y211" s="111" t="e">
        <f t="shared" si="9"/>
        <v>#DIV/0!</v>
      </c>
      <c r="Z211" s="111"/>
      <c r="AA211" t="s">
        <v>130</v>
      </c>
      <c r="AB211" s="109" t="e">
        <f>1-NORMSDIST(Y211)</f>
        <v>#DIV/0!</v>
      </c>
      <c r="AC211" s="61">
        <f>COUNTIFS('Tabla de datos'!M4:M53,"&gt;="&amp;Y211)</f>
        <v>0</v>
      </c>
      <c r="AD211" s="109" t="e">
        <f t="shared" si="5"/>
        <v>#DIV/0!</v>
      </c>
    </row>
    <row r="212" spans="2:36" ht="18">
      <c r="B212" s="3"/>
      <c r="D212" s="86" t="s">
        <v>60</v>
      </c>
      <c r="E212" s="87"/>
      <c r="G212" s="162"/>
      <c r="H212" s="163"/>
      <c r="I212" s="163"/>
      <c r="J212" s="163"/>
      <c r="K212" s="163"/>
      <c r="T212" s="61"/>
      <c r="U212" s="61"/>
      <c r="V212" s="61"/>
      <c r="W212" s="61"/>
      <c r="X212" s="110"/>
      <c r="Y212" s="61"/>
      <c r="Z212" s="61"/>
      <c r="AA212" s="61"/>
      <c r="AB212" s="110" t="e">
        <f>SUM(AB205:AB211)</f>
        <v>#DIV/0!</v>
      </c>
      <c r="AC212" s="112">
        <f>SUM(AC205:AC211)</f>
        <v>0</v>
      </c>
      <c r="AD212" s="109" t="e">
        <f t="shared" si="5"/>
        <v>#DIV/0!</v>
      </c>
    </row>
    <row r="213" spans="2:36" ht="18">
      <c r="B213" s="3"/>
      <c r="D213" s="86" t="s">
        <v>82</v>
      </c>
      <c r="E213" s="87" t="e">
        <f>CHIDIST(E210,1)</f>
        <v>#DIV/0!</v>
      </c>
    </row>
    <row r="214" spans="2:36" ht="18">
      <c r="B214" s="3"/>
      <c r="C214" s="3"/>
    </row>
    <row r="215" spans="2:36" ht="18">
      <c r="B215" s="3"/>
      <c r="C215" s="51" t="s">
        <v>131</v>
      </c>
      <c r="D215" s="134" t="s">
        <v>132</v>
      </c>
      <c r="E215" s="135"/>
      <c r="F215" s="135"/>
      <c r="G215" s="135"/>
      <c r="H215" s="135"/>
      <c r="I215" s="135"/>
      <c r="J215" s="135"/>
      <c r="K215" s="135"/>
      <c r="L215" s="135"/>
    </row>
    <row r="216" spans="2:36" ht="18">
      <c r="B216" s="3"/>
      <c r="D216" s="136"/>
      <c r="E216" s="137"/>
      <c r="F216" s="137"/>
      <c r="G216" s="137"/>
      <c r="H216" s="137"/>
      <c r="I216" s="137"/>
      <c r="J216" s="137"/>
      <c r="K216" s="137"/>
      <c r="L216" s="137"/>
    </row>
    <row r="217" spans="2:36" ht="18">
      <c r="B217" s="3"/>
    </row>
    <row r="218" spans="2:36" ht="18">
      <c r="B218" s="3"/>
      <c r="D218" s="85" t="s">
        <v>133</v>
      </c>
      <c r="I218" s="10" t="s">
        <v>134</v>
      </c>
      <c r="J218" s="71" t="e">
        <f>K61</f>
        <v>#DIV/0!</v>
      </c>
    </row>
    <row r="219" spans="2:36" ht="18">
      <c r="B219" s="3"/>
      <c r="C219" s="3"/>
      <c r="D219" s="93"/>
      <c r="E219" s="94"/>
      <c r="F219" s="95"/>
      <c r="G219" s="43"/>
      <c r="I219" s="10" t="s">
        <v>135</v>
      </c>
      <c r="J219" s="106" t="e">
        <f>L61</f>
        <v>#DIV/0!</v>
      </c>
      <c r="K219" s="8"/>
      <c r="L219" s="8"/>
    </row>
    <row r="220" spans="2:36" ht="18">
      <c r="B220" s="3"/>
      <c r="D220" s="96" t="s">
        <v>136</v>
      </c>
      <c r="E220" s="43"/>
      <c r="F220" s="53" t="s">
        <v>137</v>
      </c>
      <c r="G220" s="97" t="e">
        <f>J218/J219</f>
        <v>#DIV/0!</v>
      </c>
      <c r="H220" s="8"/>
    </row>
    <row r="221" spans="2:36" ht="18">
      <c r="B221" s="3"/>
      <c r="D221" s="96" t="s">
        <v>138</v>
      </c>
    </row>
    <row r="222" spans="2:36" ht="18">
      <c r="B222" s="3"/>
      <c r="F222" s="125"/>
      <c r="G222" s="126"/>
      <c r="H222" s="126"/>
      <c r="I222" s="126"/>
      <c r="J222" s="126"/>
      <c r="K222" s="126"/>
      <c r="L222" s="127"/>
    </row>
    <row r="223" spans="2:36" ht="18">
      <c r="B223" s="3"/>
      <c r="F223" s="128"/>
      <c r="G223" s="129"/>
      <c r="H223" s="129"/>
      <c r="I223" s="129"/>
      <c r="J223" s="129"/>
      <c r="K223" s="129"/>
      <c r="L223" s="130"/>
    </row>
    <row r="224" spans="2:36" ht="18" customHeight="1">
      <c r="B224" s="3"/>
      <c r="F224" s="131"/>
      <c r="G224" s="132"/>
      <c r="H224" s="132"/>
      <c r="I224" s="132"/>
      <c r="J224" s="132"/>
      <c r="K224" s="132"/>
      <c r="L224" s="133"/>
    </row>
    <row r="225" spans="2:13" ht="18" customHeight="1">
      <c r="B225" s="3"/>
    </row>
    <row r="226" spans="2:13" ht="18">
      <c r="B226" s="3"/>
      <c r="C226" s="51" t="s">
        <v>139</v>
      </c>
      <c r="D226" s="134" t="s">
        <v>140</v>
      </c>
      <c r="E226" s="135"/>
      <c r="F226" s="135"/>
      <c r="G226" s="135"/>
      <c r="H226" s="135"/>
      <c r="I226" s="135"/>
      <c r="J226" s="135"/>
      <c r="K226" s="135"/>
      <c r="L226" s="135"/>
    </row>
    <row r="227" spans="2:13" ht="18">
      <c r="B227" s="3"/>
      <c r="D227" s="136"/>
      <c r="E227" s="137"/>
      <c r="F227" s="137"/>
      <c r="G227" s="137"/>
      <c r="H227" s="137"/>
      <c r="I227" s="137"/>
      <c r="J227" s="137"/>
      <c r="K227" s="137"/>
      <c r="L227" s="137"/>
    </row>
    <row r="228" spans="2:13" ht="18">
      <c r="B228" s="3"/>
    </row>
    <row r="229" spans="2:13" ht="18">
      <c r="B229" s="3"/>
      <c r="C229" s="98" t="s">
        <v>141</v>
      </c>
      <c r="D229" s="99"/>
      <c r="E229" s="9"/>
      <c r="F229" s="185" t="s">
        <v>142</v>
      </c>
      <c r="G229" s="185"/>
      <c r="H229" s="101"/>
      <c r="I229" s="74"/>
      <c r="J229" s="74"/>
      <c r="K229" s="74"/>
      <c r="L229" s="74"/>
    </row>
    <row r="230" spans="2:13" ht="18">
      <c r="B230" s="3"/>
      <c r="E230" s="9"/>
      <c r="F230" s="102" t="s">
        <v>143</v>
      </c>
      <c r="G230" s="102" t="e">
        <f>+D247+D248*D229</f>
        <v>#DIV/0!</v>
      </c>
      <c r="H230" s="74"/>
      <c r="I230" s="74"/>
      <c r="J230" s="74"/>
      <c r="K230" s="74"/>
      <c r="L230" s="74"/>
    </row>
    <row r="231" spans="2:13" ht="18">
      <c r="B231" s="3"/>
      <c r="C231" s="100" t="s">
        <v>144</v>
      </c>
      <c r="D231" s="102" t="e">
        <f>SQRT(+D243*(1+(1/D244)+((D229-D245)^2/D246)))</f>
        <v>#DIV/0!</v>
      </c>
      <c r="E231" s="9"/>
      <c r="F231" s="9"/>
      <c r="G231" s="9"/>
      <c r="H231" s="74"/>
      <c r="I231" s="74"/>
      <c r="J231" s="74"/>
      <c r="K231" s="74"/>
      <c r="L231" s="74"/>
    </row>
    <row r="232" spans="2:13" ht="18">
      <c r="B232" s="3"/>
      <c r="C232" s="100" t="s">
        <v>145</v>
      </c>
      <c r="D232" s="102" t="e">
        <f>SQRT(+D243*((1/D244)+((D229-D245)^2/D246)))</f>
        <v>#DIV/0!</v>
      </c>
      <c r="E232" s="9"/>
      <c r="F232" s="186" t="s">
        <v>146</v>
      </c>
      <c r="G232" s="186"/>
      <c r="H232" s="138" t="s">
        <v>147</v>
      </c>
      <c r="I232" s="139"/>
      <c r="J232" s="140"/>
      <c r="K232" s="144"/>
      <c r="L232" s="145"/>
      <c r="M232" s="146"/>
    </row>
    <row r="233" spans="2:13" ht="18">
      <c r="B233" s="3"/>
      <c r="C233" s="100" t="s">
        <v>60</v>
      </c>
      <c r="D233" s="102"/>
      <c r="E233" s="9"/>
      <c r="F233" s="9" t="e">
        <f>+G230-D235*D232</f>
        <v>#DIV/0!</v>
      </c>
      <c r="G233" s="9" t="e">
        <f>+G230+D235*(D232)</f>
        <v>#DIV/0!</v>
      </c>
      <c r="H233" s="141"/>
      <c r="I233" s="142"/>
      <c r="J233" s="143"/>
      <c r="K233" s="147"/>
      <c r="L233" s="148"/>
      <c r="M233" s="149"/>
    </row>
    <row r="234" spans="2:13" ht="18">
      <c r="B234" s="3"/>
      <c r="C234" s="100" t="s">
        <v>47</v>
      </c>
      <c r="D234" s="103">
        <f>E140</f>
        <v>0</v>
      </c>
      <c r="E234" s="9"/>
      <c r="F234" s="9"/>
      <c r="G234" s="9"/>
      <c r="H234" s="74"/>
      <c r="I234" s="74"/>
      <c r="J234" s="74"/>
      <c r="K234" s="74"/>
      <c r="L234" s="74"/>
    </row>
    <row r="235" spans="2:13" ht="18">
      <c r="B235" s="3"/>
      <c r="C235" s="100" t="s">
        <v>148</v>
      </c>
      <c r="D235" s="102" t="e">
        <f>_xlfn.T.INV.2T(D233,D234-2)</f>
        <v>#NUM!</v>
      </c>
      <c r="E235" s="9"/>
      <c r="F235" s="186" t="s">
        <v>149</v>
      </c>
      <c r="G235" s="186"/>
      <c r="H235" s="138" t="s">
        <v>150</v>
      </c>
      <c r="I235" s="139"/>
      <c r="J235" s="140"/>
      <c r="K235" s="138" t="s">
        <v>151</v>
      </c>
      <c r="L235" s="139"/>
      <c r="M235" s="140"/>
    </row>
    <row r="236" spans="2:13" ht="18">
      <c r="B236" s="3"/>
      <c r="C236" s="74"/>
      <c r="D236" s="9"/>
      <c r="E236" s="9"/>
      <c r="F236" s="9" t="e">
        <f>+G230-D235*(D231)</f>
        <v>#DIV/0!</v>
      </c>
      <c r="G236" s="9" t="e">
        <f>G230+D235*(D231)</f>
        <v>#DIV/0!</v>
      </c>
      <c r="H236" s="141"/>
      <c r="I236" s="142"/>
      <c r="J236" s="143"/>
      <c r="K236" s="141"/>
      <c r="L236" s="142"/>
      <c r="M236" s="143"/>
    </row>
    <row r="237" spans="2:13" ht="18">
      <c r="B237" s="3"/>
      <c r="C237" s="74"/>
      <c r="D237" s="9"/>
      <c r="E237" s="9"/>
      <c r="F237" s="9"/>
      <c r="G237" s="9"/>
      <c r="H237" s="74"/>
      <c r="I237" s="74"/>
      <c r="J237" s="74"/>
      <c r="K237" s="74"/>
      <c r="L237" s="74"/>
    </row>
    <row r="238" spans="2:13" ht="18">
      <c r="B238" s="3"/>
      <c r="C238" s="125"/>
      <c r="D238" s="126"/>
      <c r="E238" s="126"/>
      <c r="F238" s="126"/>
      <c r="G238" s="127"/>
      <c r="H238" s="74"/>
      <c r="I238" s="74"/>
      <c r="J238" s="74"/>
      <c r="K238" s="74"/>
      <c r="L238" s="74"/>
    </row>
    <row r="239" spans="2:13" ht="18">
      <c r="B239" s="3"/>
      <c r="C239" s="128"/>
      <c r="D239" s="129"/>
      <c r="E239" s="129"/>
      <c r="F239" s="129"/>
      <c r="G239" s="130"/>
      <c r="H239" s="74"/>
      <c r="I239" s="74"/>
      <c r="J239" s="74"/>
      <c r="K239" s="74"/>
      <c r="L239" s="74"/>
    </row>
    <row r="240" spans="2:13" ht="18">
      <c r="B240" s="3"/>
      <c r="C240" s="131"/>
      <c r="D240" s="132"/>
      <c r="E240" s="132"/>
      <c r="F240" s="132"/>
      <c r="G240" s="133"/>
    </row>
    <row r="241" spans="2:6" ht="18">
      <c r="B241" s="3"/>
    </row>
    <row r="242" spans="2:6" ht="18">
      <c r="B242" s="3"/>
    </row>
    <row r="243" spans="2:6" ht="18">
      <c r="B243" s="3"/>
      <c r="C243" s="100" t="str">
        <f t="shared" ref="C243:D248" si="10">D139</f>
        <v>s_e^2</v>
      </c>
      <c r="D243" s="102" t="e">
        <f t="shared" si="10"/>
        <v>#DIV/0!</v>
      </c>
    </row>
    <row r="244" spans="2:6" ht="18">
      <c r="B244" s="3"/>
      <c r="C244" s="100" t="str">
        <f t="shared" si="10"/>
        <v>n</v>
      </c>
      <c r="D244" s="102">
        <f t="shared" si="10"/>
        <v>0</v>
      </c>
    </row>
    <row r="245" spans="2:6" ht="18">
      <c r="B245" s="3"/>
      <c r="C245" s="100" t="str">
        <f t="shared" si="10"/>
        <v>avg_X</v>
      </c>
      <c r="D245" s="102" t="e">
        <f t="shared" si="10"/>
        <v>#DIV/0!</v>
      </c>
    </row>
    <row r="246" spans="2:6" ht="18">
      <c r="B246" s="3"/>
      <c r="C246" s="100" t="str">
        <f t="shared" si="10"/>
        <v>SSx</v>
      </c>
      <c r="D246" s="102" t="e">
        <f t="shared" si="10"/>
        <v>#DIV/0!</v>
      </c>
    </row>
    <row r="247" spans="2:6" ht="18">
      <c r="B247" s="3"/>
      <c r="C247" s="100" t="str">
        <f t="shared" si="10"/>
        <v>b0</v>
      </c>
      <c r="D247" s="102" t="e">
        <f t="shared" si="10"/>
        <v>#DIV/0!</v>
      </c>
    </row>
    <row r="248" spans="2:6" ht="18">
      <c r="B248" s="3"/>
      <c r="C248" s="100" t="str">
        <f t="shared" si="10"/>
        <v>b1</v>
      </c>
      <c r="D248" s="102" t="e">
        <f t="shared" si="10"/>
        <v>#DIV/0!</v>
      </c>
    </row>
    <row r="249" spans="2:6" ht="18">
      <c r="B249" s="3"/>
    </row>
    <row r="250" spans="2:6" ht="18">
      <c r="B250" s="3"/>
    </row>
    <row r="251" spans="2:6" ht="18">
      <c r="B251" s="3"/>
      <c r="C251" s="8"/>
      <c r="D251" s="8"/>
      <c r="E251" s="8"/>
      <c r="F251" s="8"/>
    </row>
    <row r="259" spans="2:11" ht="18">
      <c r="B259" s="3"/>
      <c r="C259" s="8"/>
      <c r="E259" s="43"/>
      <c r="F259" s="43"/>
      <c r="G259" s="43"/>
      <c r="H259" s="8"/>
      <c r="I259" s="8"/>
      <c r="J259" s="8"/>
      <c r="K259" s="8"/>
    </row>
    <row r="260" spans="2:11" ht="18">
      <c r="B260" s="3"/>
      <c r="C260" s="8"/>
      <c r="D260" s="8"/>
      <c r="E260" s="8"/>
      <c r="F260" s="8"/>
    </row>
    <row r="261" spans="2:11" ht="18">
      <c r="B261" s="3"/>
      <c r="C261" s="8"/>
      <c r="D261" s="8"/>
      <c r="E261" s="8"/>
      <c r="F261" s="8"/>
    </row>
    <row r="262" spans="2:11" ht="18">
      <c r="B262" s="3"/>
      <c r="C262" s="8"/>
      <c r="D262" s="8"/>
      <c r="E262" s="8"/>
      <c r="F262" s="8"/>
    </row>
    <row r="263" spans="2:11" ht="18">
      <c r="B263" s="3"/>
      <c r="C263" s="8"/>
      <c r="D263" s="8"/>
      <c r="E263" s="8"/>
      <c r="F263" s="8"/>
    </row>
    <row r="264" spans="2:11" ht="18">
      <c r="B264" s="3"/>
    </row>
    <row r="265" spans="2:11" ht="18">
      <c r="B265" s="3"/>
    </row>
    <row r="266" spans="2:11" ht="18">
      <c r="B266" s="3"/>
    </row>
    <row r="267" spans="2:11" ht="18">
      <c r="B267" s="3"/>
    </row>
    <row r="268" spans="2:11" ht="18">
      <c r="B268" s="3"/>
    </row>
    <row r="269" spans="2:11" ht="18">
      <c r="B269" s="3"/>
    </row>
    <row r="270" spans="2:11" ht="18">
      <c r="B270" s="3"/>
    </row>
    <row r="271" spans="2:11" ht="18">
      <c r="B271" s="3"/>
    </row>
    <row r="272" spans="2:11" ht="18">
      <c r="B272" s="3"/>
    </row>
    <row r="273" spans="2:6" ht="18">
      <c r="B273" s="3"/>
    </row>
    <row r="274" spans="2:6" ht="18">
      <c r="B274" s="3"/>
    </row>
    <row r="275" spans="2:6" ht="18">
      <c r="B275" s="3"/>
    </row>
    <row r="276" spans="2:6" ht="18">
      <c r="B276" s="3"/>
    </row>
    <row r="277" spans="2:6" ht="18">
      <c r="B277" s="3"/>
    </row>
    <row r="278" spans="2:6" ht="18">
      <c r="B278" s="3"/>
    </row>
    <row r="279" spans="2:6" ht="18">
      <c r="B279" s="3"/>
    </row>
    <row r="280" spans="2:6" ht="18">
      <c r="B280" s="3"/>
    </row>
    <row r="281" spans="2:6" ht="18">
      <c r="B281" s="3"/>
    </row>
    <row r="282" spans="2:6" ht="18">
      <c r="B282" s="3"/>
    </row>
    <row r="283" spans="2:6" ht="18">
      <c r="B283" s="3"/>
    </row>
    <row r="284" spans="2:6" ht="18">
      <c r="B284" s="3"/>
    </row>
    <row r="285" spans="2:6" ht="18">
      <c r="B285" s="3"/>
    </row>
    <row r="286" spans="2:6" ht="18">
      <c r="B286" s="3"/>
      <c r="C286" s="8"/>
      <c r="D286" s="8"/>
      <c r="E286" s="8"/>
      <c r="F286" s="8"/>
    </row>
    <row r="287" spans="2:6" ht="18">
      <c r="B287" s="3"/>
      <c r="C287" s="8"/>
      <c r="D287" s="8"/>
      <c r="E287" s="8"/>
      <c r="F287" s="8"/>
    </row>
    <row r="288" spans="2:6" ht="18">
      <c r="B288" s="3"/>
      <c r="C288" s="8"/>
      <c r="D288" s="8"/>
      <c r="E288" s="8"/>
      <c r="F288" s="8"/>
    </row>
    <row r="289" spans="2:6" ht="18">
      <c r="B289" s="3"/>
      <c r="C289" s="8"/>
      <c r="D289" s="8"/>
      <c r="E289" s="8"/>
      <c r="F289" s="8"/>
    </row>
    <row r="290" spans="2:6" ht="18">
      <c r="B290" s="3"/>
      <c r="C290" s="8"/>
      <c r="D290" s="8"/>
      <c r="E290" s="8"/>
      <c r="F290" s="8"/>
    </row>
    <row r="291" spans="2:6" ht="18">
      <c r="B291" s="3"/>
      <c r="C291" s="8"/>
      <c r="D291" s="8"/>
      <c r="E291" s="8"/>
      <c r="F291" s="8"/>
    </row>
    <row r="292" spans="2:6" ht="18">
      <c r="B292" s="3"/>
      <c r="C292" s="8"/>
      <c r="D292" s="8"/>
      <c r="E292" s="8"/>
      <c r="F292" s="8"/>
    </row>
    <row r="293" spans="2:6" ht="18">
      <c r="B293" s="3"/>
      <c r="C293" s="8"/>
      <c r="D293" s="8"/>
      <c r="E293" s="8"/>
      <c r="F293" s="8"/>
    </row>
    <row r="294" spans="2:6" ht="18">
      <c r="B294" s="3"/>
      <c r="C294" s="8"/>
      <c r="D294" s="8"/>
      <c r="E294" s="8"/>
      <c r="F294" s="8"/>
    </row>
    <row r="295" spans="2:6" ht="18">
      <c r="B295" s="3"/>
      <c r="C295" s="8"/>
      <c r="D295" s="8"/>
      <c r="E295" s="8"/>
      <c r="F295" s="8"/>
    </row>
    <row r="296" spans="2:6" ht="18">
      <c r="B296" s="3"/>
      <c r="C296" s="8"/>
      <c r="D296" s="8"/>
      <c r="E296" s="8"/>
      <c r="F296" s="8"/>
    </row>
    <row r="297" spans="2:6" ht="18">
      <c r="B297" s="3"/>
      <c r="C297" s="8"/>
      <c r="D297" s="8"/>
      <c r="E297" s="8"/>
      <c r="F297" s="8"/>
    </row>
    <row r="298" spans="2:6" ht="18">
      <c r="B298" s="3"/>
      <c r="C298" s="8"/>
      <c r="D298" s="8"/>
      <c r="E298" s="8"/>
      <c r="F298" s="8"/>
    </row>
    <row r="299" spans="2:6" ht="18">
      <c r="B299" s="3"/>
      <c r="C299" s="8"/>
      <c r="D299" s="8"/>
      <c r="E299" s="8"/>
      <c r="F299" s="8"/>
    </row>
    <row r="300" spans="2:6" ht="18">
      <c r="B300" s="3"/>
      <c r="C300" s="8"/>
      <c r="D300" s="8"/>
      <c r="E300" s="8"/>
      <c r="F300" s="8"/>
    </row>
    <row r="301" spans="2:6" ht="18">
      <c r="B301" s="3"/>
      <c r="C301" s="8"/>
      <c r="D301" s="8"/>
      <c r="E301" s="8"/>
      <c r="F301" s="8"/>
    </row>
    <row r="302" spans="2:6" ht="18">
      <c r="B302" s="3"/>
      <c r="C302" s="8"/>
      <c r="D302" s="8"/>
      <c r="E302" s="8"/>
      <c r="F302" s="8"/>
    </row>
    <row r="303" spans="2:6" ht="18">
      <c r="B303" s="3"/>
      <c r="C303" s="8"/>
      <c r="D303" s="8"/>
      <c r="E303" s="8"/>
      <c r="F303" s="8"/>
    </row>
    <row r="304" spans="2:6" ht="18">
      <c r="B304" s="3"/>
      <c r="C304" s="8"/>
      <c r="D304" s="8"/>
      <c r="E304" s="8"/>
      <c r="F304" s="8"/>
    </row>
    <row r="305" spans="2:11" ht="18">
      <c r="B305" s="3"/>
      <c r="C305" s="8"/>
      <c r="D305" s="8"/>
      <c r="E305" s="8"/>
      <c r="F305" s="8"/>
    </row>
    <row r="306" spans="2:11" ht="18">
      <c r="B306" s="3"/>
      <c r="C306" s="8"/>
      <c r="D306" s="8"/>
      <c r="E306" s="8"/>
      <c r="F306" s="8"/>
    </row>
    <row r="307" spans="2:11" ht="18">
      <c r="B307" s="3"/>
      <c r="C307" s="8"/>
    </row>
    <row r="308" spans="2:11" ht="18" customHeight="1">
      <c r="B308" s="3"/>
      <c r="C308" s="8"/>
    </row>
    <row r="309" spans="2:11" ht="18">
      <c r="B309" s="3"/>
      <c r="C309" s="8"/>
    </row>
    <row r="310" spans="2:11" ht="18">
      <c r="B310" s="3"/>
      <c r="C310" s="8"/>
    </row>
    <row r="311" spans="2:11" ht="18">
      <c r="B311" s="3"/>
      <c r="C311" s="8"/>
    </row>
    <row r="312" spans="2:11" ht="18">
      <c r="B312" s="3"/>
      <c r="C312" s="8"/>
    </row>
    <row r="313" spans="2:11" ht="18">
      <c r="B313" s="3"/>
      <c r="C313" s="8"/>
    </row>
    <row r="314" spans="2:11" ht="18">
      <c r="B314" s="3"/>
      <c r="C314" s="8"/>
      <c r="D314" s="43"/>
      <c r="E314" s="43"/>
      <c r="F314" s="43"/>
      <c r="G314" s="43"/>
      <c r="H314" s="8"/>
      <c r="I314" s="8"/>
      <c r="J314" s="8"/>
      <c r="K314" s="8"/>
    </row>
    <row r="315" spans="2:11" ht="18">
      <c r="B315" s="3"/>
      <c r="C315" s="8"/>
      <c r="D315" s="43"/>
      <c r="E315" s="43"/>
      <c r="F315" s="43"/>
      <c r="G315" s="43"/>
      <c r="H315" s="8"/>
      <c r="I315" s="8"/>
      <c r="J315" s="8"/>
      <c r="K315" s="8"/>
    </row>
    <row r="320" spans="2:11" ht="18">
      <c r="B320" s="3"/>
      <c r="C320" s="43"/>
      <c r="D320" s="43"/>
      <c r="E320" s="43"/>
      <c r="F320" s="8"/>
      <c r="G320" s="8"/>
      <c r="H320" s="8"/>
      <c r="I320" s="8"/>
    </row>
    <row r="321" spans="2:9" ht="18">
      <c r="B321" s="3"/>
      <c r="C321" s="43"/>
      <c r="D321" s="43"/>
      <c r="E321" s="43"/>
      <c r="F321" s="8"/>
      <c r="G321" s="8"/>
      <c r="H321" s="8"/>
      <c r="I321" s="8"/>
    </row>
    <row r="322" spans="2:9" ht="18">
      <c r="B322" s="3"/>
      <c r="C322" s="43"/>
      <c r="D322" s="43"/>
      <c r="E322" s="43"/>
      <c r="F322" s="8"/>
      <c r="G322" s="8"/>
      <c r="H322" s="8"/>
      <c r="I322" s="8"/>
    </row>
    <row r="323" spans="2:9" ht="18">
      <c r="B323" s="3"/>
      <c r="C323" s="43"/>
      <c r="D323" s="43"/>
      <c r="E323" s="43"/>
      <c r="F323" s="8"/>
      <c r="G323" s="8"/>
      <c r="H323" s="8"/>
      <c r="I323" s="8"/>
    </row>
    <row r="324" spans="2:9" ht="18">
      <c r="B324" s="3"/>
      <c r="C324" s="8"/>
      <c r="D324" s="8"/>
      <c r="E324" s="8"/>
      <c r="F324" s="8"/>
      <c r="G324" s="8"/>
      <c r="H324" s="8"/>
      <c r="I324" s="44"/>
    </row>
    <row r="325" spans="2:9" ht="18">
      <c r="B325" s="3"/>
      <c r="C325" s="8"/>
      <c r="D325" s="8"/>
      <c r="E325" s="8"/>
      <c r="F325" s="8"/>
      <c r="G325" s="8"/>
      <c r="H325" s="8"/>
      <c r="I325" s="44"/>
    </row>
    <row r="326" spans="2:9" ht="18">
      <c r="B326" s="3"/>
      <c r="C326" s="8"/>
      <c r="D326" s="8"/>
      <c r="E326" s="8"/>
      <c r="F326" s="8"/>
      <c r="G326" s="8"/>
      <c r="H326" s="8"/>
      <c r="I326" s="44"/>
    </row>
    <row r="327" spans="2:9" ht="18">
      <c r="B327" s="3"/>
      <c r="C327" s="8"/>
      <c r="D327" s="8"/>
      <c r="E327" s="8"/>
      <c r="F327" s="8"/>
      <c r="G327" s="8"/>
      <c r="H327" s="8"/>
      <c r="I327" s="44"/>
    </row>
    <row r="328" spans="2:9" ht="18">
      <c r="B328" s="3"/>
      <c r="C328" s="8"/>
      <c r="D328" s="8"/>
      <c r="E328" s="8"/>
      <c r="F328" s="8"/>
      <c r="G328" s="8"/>
      <c r="H328" s="8"/>
      <c r="I328" s="44"/>
    </row>
    <row r="329" spans="2:9" ht="18">
      <c r="B329" s="3"/>
      <c r="C329" s="8"/>
      <c r="D329" s="8"/>
      <c r="E329" s="8"/>
      <c r="F329" s="8"/>
      <c r="G329" s="8"/>
      <c r="H329" s="8"/>
      <c r="I329" s="44"/>
    </row>
    <row r="330" spans="2:9" ht="18">
      <c r="B330" s="3"/>
      <c r="C330" s="8"/>
      <c r="D330" s="8"/>
      <c r="E330" s="8"/>
      <c r="F330" s="8"/>
      <c r="G330" s="8"/>
      <c r="H330" s="8"/>
      <c r="I330" s="44"/>
    </row>
    <row r="331" spans="2:9" ht="18">
      <c r="B331" s="3"/>
      <c r="C331" s="8"/>
      <c r="D331" s="8"/>
      <c r="E331" s="8"/>
      <c r="F331" s="8"/>
      <c r="G331" s="8"/>
      <c r="H331" s="8"/>
      <c r="I331" s="44"/>
    </row>
    <row r="332" spans="2:9" ht="18">
      <c r="B332" s="3"/>
      <c r="C332" s="8"/>
      <c r="D332" s="8"/>
      <c r="E332" s="8"/>
      <c r="F332" s="8"/>
      <c r="G332" s="8"/>
      <c r="H332" s="8"/>
      <c r="I332" s="44"/>
    </row>
    <row r="333" spans="2:9" ht="18">
      <c r="B333" s="3"/>
      <c r="C333" s="8"/>
      <c r="D333" s="8"/>
      <c r="E333" s="8"/>
      <c r="F333" s="8"/>
      <c r="G333" s="8"/>
      <c r="H333" s="8"/>
      <c r="I333" s="44"/>
    </row>
    <row r="334" spans="2:9" ht="18">
      <c r="B334" s="3"/>
      <c r="C334" s="8"/>
      <c r="D334" s="8"/>
      <c r="E334" s="8"/>
      <c r="F334" s="8"/>
      <c r="G334" s="8"/>
      <c r="H334" s="8"/>
      <c r="I334" s="44"/>
    </row>
    <row r="335" spans="2:9" ht="18">
      <c r="B335" s="3"/>
      <c r="C335" s="8"/>
      <c r="D335" s="8"/>
      <c r="E335" s="8"/>
      <c r="F335" s="8"/>
      <c r="G335" s="8"/>
      <c r="H335" s="8"/>
      <c r="I335" s="44"/>
    </row>
    <row r="336" spans="2:9" ht="18">
      <c r="B336" s="3"/>
      <c r="C336" s="8"/>
      <c r="D336" s="8"/>
      <c r="G336" s="8"/>
      <c r="H336" s="8"/>
      <c r="I336" s="44"/>
    </row>
    <row r="337" spans="2:9" ht="18">
      <c r="B337" s="3"/>
      <c r="C337" s="8"/>
      <c r="D337" s="8"/>
      <c r="G337" s="8"/>
      <c r="H337" s="8"/>
      <c r="I337" s="44"/>
    </row>
    <row r="338" spans="2:9" ht="18">
      <c r="B338" s="3"/>
      <c r="C338" s="8"/>
      <c r="D338" s="8"/>
      <c r="G338" s="8"/>
      <c r="H338" s="8"/>
      <c r="I338" s="44"/>
    </row>
    <row r="339" spans="2:9" ht="18">
      <c r="B339" s="3"/>
      <c r="C339" s="8"/>
      <c r="D339" s="8"/>
      <c r="G339" s="8"/>
      <c r="H339" s="8"/>
      <c r="I339" s="44"/>
    </row>
    <row r="340" spans="2:9" ht="18">
      <c r="B340" s="3"/>
      <c r="C340" s="8"/>
      <c r="D340" s="8"/>
    </row>
    <row r="341" spans="2:9" ht="18">
      <c r="B341" s="3"/>
      <c r="C341" s="8"/>
      <c r="D341" s="8"/>
    </row>
    <row r="342" spans="2:9" ht="18">
      <c r="B342" s="3"/>
      <c r="C342" s="8"/>
    </row>
    <row r="383" spans="1:1" ht="18">
      <c r="A383" s="3"/>
    </row>
    <row r="384" spans="1:1" ht="18">
      <c r="A384" s="3"/>
    </row>
    <row r="385" spans="1:1" ht="16.5">
      <c r="A385" s="43"/>
    </row>
    <row r="386" spans="1:1" ht="18">
      <c r="A386" s="3"/>
    </row>
    <row r="387" spans="1:1" ht="18">
      <c r="A387" s="3"/>
    </row>
    <row r="388" spans="1:1" ht="18">
      <c r="A388" s="3"/>
    </row>
    <row r="389" spans="1:1" ht="18">
      <c r="A389" s="3"/>
    </row>
    <row r="390" spans="1:1" ht="18">
      <c r="A390" s="3"/>
    </row>
    <row r="391" spans="1:1" ht="18">
      <c r="A391" s="3"/>
    </row>
    <row r="392" spans="1:1" ht="18">
      <c r="A392" s="3"/>
    </row>
    <row r="393" spans="1:1" ht="18">
      <c r="A393" s="3"/>
    </row>
    <row r="403" spans="2:2" ht="18">
      <c r="B403" s="3"/>
    </row>
  </sheetData>
  <mergeCells count="42">
    <mergeCell ref="D125:J125"/>
    <mergeCell ref="D131:J131"/>
    <mergeCell ref="G148:K148"/>
    <mergeCell ref="G155:K155"/>
    <mergeCell ref="D165:E165"/>
    <mergeCell ref="D175:H175"/>
    <mergeCell ref="U204:V204"/>
    <mergeCell ref="W204:X204"/>
    <mergeCell ref="Y204:Z204"/>
    <mergeCell ref="I184:K185"/>
    <mergeCell ref="G184:G185"/>
    <mergeCell ref="H184:H185"/>
    <mergeCell ref="D215:L216"/>
    <mergeCell ref="F222:L224"/>
    <mergeCell ref="D196:L197"/>
    <mergeCell ref="G211:K212"/>
    <mergeCell ref="D207:L208"/>
    <mergeCell ref="D110:K113"/>
    <mergeCell ref="G156:K157"/>
    <mergeCell ref="I181:K182"/>
    <mergeCell ref="G149:K150"/>
    <mergeCell ref="C2:J6"/>
    <mergeCell ref="D116:K117"/>
    <mergeCell ref="D178:K179"/>
    <mergeCell ref="D136:K137"/>
    <mergeCell ref="D162:K163"/>
    <mergeCell ref="D172:K173"/>
    <mergeCell ref="H165:K167"/>
    <mergeCell ref="D66:K67"/>
    <mergeCell ref="D97:K98"/>
    <mergeCell ref="D132:J133"/>
    <mergeCell ref="D87:K91"/>
    <mergeCell ref="D168:E168"/>
    <mergeCell ref="C238:G240"/>
    <mergeCell ref="D226:L227"/>
    <mergeCell ref="H232:J233"/>
    <mergeCell ref="K232:M233"/>
    <mergeCell ref="H235:J236"/>
    <mergeCell ref="K235:M236"/>
    <mergeCell ref="F229:G229"/>
    <mergeCell ref="F232:G232"/>
    <mergeCell ref="F235:G2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F89"/>
  <sheetViews>
    <sheetView workbookViewId="0">
      <selection activeCell="D14" sqref="D14"/>
    </sheetView>
  </sheetViews>
  <sheetFormatPr baseColWidth="10" defaultColWidth="9.140625" defaultRowHeight="15"/>
  <cols>
    <col min="2" max="2" width="11.5703125" customWidth="1"/>
    <col min="3" max="3" width="27.28515625" customWidth="1"/>
    <col min="4" max="4" width="45.140625" customWidth="1"/>
    <col min="5" max="5" width="24.42578125" customWidth="1"/>
    <col min="6" max="6" width="18.140625" customWidth="1"/>
    <col min="7" max="7" width="23" customWidth="1"/>
    <col min="8" max="8" width="19.140625" customWidth="1"/>
    <col min="9" max="9" width="13.42578125" customWidth="1"/>
    <col min="10" max="10" width="13.28515625" customWidth="1"/>
    <col min="11" max="11" width="10.7109375" customWidth="1"/>
    <col min="12" max="12" width="10.28515625" customWidth="1"/>
    <col min="13" max="13" width="14.140625" customWidth="1"/>
    <col min="14" max="14" width="19.7109375" customWidth="1"/>
    <col min="15" max="15" width="16.5703125" customWidth="1"/>
    <col min="16" max="16" width="14.7109375" customWidth="1"/>
    <col min="17" max="17" width="26.7109375" customWidth="1"/>
    <col min="18" max="18" width="13.140625" customWidth="1"/>
    <col min="19" max="19" width="11.7109375" customWidth="1"/>
    <col min="20" max="20" width="14.5703125" customWidth="1"/>
    <col min="21" max="21" width="9.28515625" customWidth="1"/>
    <col min="22" max="22" width="19.140625" customWidth="1"/>
  </cols>
  <sheetData>
    <row r="2" spans="2:32" ht="16.899999999999999" customHeight="1">
      <c r="B2" s="1" t="s">
        <v>39</v>
      </c>
      <c r="C2" s="134"/>
      <c r="D2" s="135"/>
      <c r="E2" s="135"/>
      <c r="F2" s="135"/>
      <c r="G2" s="135"/>
      <c r="H2" s="135"/>
      <c r="I2" s="135"/>
      <c r="J2" s="165"/>
      <c r="K2" s="8"/>
      <c r="L2" s="8"/>
      <c r="M2" s="8"/>
      <c r="O2" s="8"/>
      <c r="P2" s="3" t="s">
        <v>24</v>
      </c>
      <c r="Q2" s="3" t="s">
        <v>25</v>
      </c>
      <c r="R2" s="8"/>
      <c r="S2" s="8"/>
      <c r="T2" s="8"/>
      <c r="U2" s="8"/>
    </row>
    <row r="3" spans="2:32" ht="18">
      <c r="B3" s="3"/>
      <c r="C3" s="166"/>
      <c r="D3" s="167"/>
      <c r="E3" s="167"/>
      <c r="F3" s="167"/>
      <c r="G3" s="167"/>
      <c r="H3" s="167"/>
      <c r="I3" s="167"/>
      <c r="J3" s="168"/>
      <c r="K3" s="8"/>
      <c r="L3" s="8"/>
      <c r="M3" s="8"/>
      <c r="O3" s="8"/>
      <c r="P3" s="124" t="s">
        <v>26</v>
      </c>
      <c r="Q3" s="124"/>
      <c r="R3" s="8"/>
      <c r="S3" s="8"/>
      <c r="T3" s="8"/>
      <c r="U3" s="8"/>
      <c r="W3" s="18"/>
      <c r="X3" s="18"/>
      <c r="Y3" s="18"/>
      <c r="Z3" s="18"/>
      <c r="AA3" s="18"/>
      <c r="AB3" s="18"/>
      <c r="AC3" s="18"/>
      <c r="AD3" s="18"/>
      <c r="AE3" s="18"/>
      <c r="AF3" s="28"/>
    </row>
    <row r="4" spans="2:32" ht="16.5">
      <c r="C4" s="166"/>
      <c r="D4" s="167"/>
      <c r="E4" s="167"/>
      <c r="F4" s="167"/>
      <c r="G4" s="167"/>
      <c r="H4" s="167"/>
      <c r="I4" s="167"/>
      <c r="J4" s="168"/>
      <c r="K4" s="8"/>
      <c r="L4" s="8"/>
      <c r="M4" s="8"/>
      <c r="O4" s="5" t="s">
        <v>27</v>
      </c>
      <c r="P4" s="10" t="s">
        <v>24</v>
      </c>
      <c r="Q4" s="10" t="s">
        <v>25</v>
      </c>
      <c r="R4" s="5" t="s">
        <v>30</v>
      </c>
      <c r="S4" s="5" t="s">
        <v>31</v>
      </c>
      <c r="T4" s="5" t="s">
        <v>32</v>
      </c>
      <c r="W4" s="19"/>
      <c r="X4" s="19"/>
      <c r="Y4" s="19"/>
      <c r="Z4" s="19"/>
      <c r="AA4" s="19"/>
      <c r="AB4" s="19"/>
      <c r="AC4" s="19"/>
      <c r="AD4" s="19"/>
      <c r="AE4" s="19"/>
      <c r="AF4" s="29"/>
    </row>
    <row r="5" spans="2:32" ht="16.5">
      <c r="C5" s="166"/>
      <c r="D5" s="167"/>
      <c r="E5" s="167"/>
      <c r="F5" s="167"/>
      <c r="G5" s="167"/>
      <c r="H5" s="167"/>
      <c r="I5" s="167"/>
      <c r="J5" s="168"/>
      <c r="K5" s="8"/>
      <c r="L5" s="8"/>
      <c r="M5" s="8"/>
      <c r="O5" s="11">
        <v>1</v>
      </c>
      <c r="P5" s="12"/>
      <c r="Q5" s="20" t="e">
        <f>'Tabla de datos'!J4</f>
        <v>#DIV/0!</v>
      </c>
      <c r="R5" s="11">
        <f>P5^2</f>
        <v>0</v>
      </c>
      <c r="S5" s="11" t="e">
        <f>Q5^2</f>
        <v>#DIV/0!</v>
      </c>
      <c r="T5" s="12" t="e">
        <f>P5*Q5</f>
        <v>#DIV/0!</v>
      </c>
    </row>
    <row r="6" spans="2:32" ht="14.45" customHeight="1">
      <c r="C6" s="136"/>
      <c r="D6" s="137"/>
      <c r="E6" s="137"/>
      <c r="F6" s="137"/>
      <c r="G6" s="137"/>
      <c r="H6" s="137"/>
      <c r="I6" s="137"/>
      <c r="J6" s="169"/>
      <c r="O6" s="14">
        <v>2</v>
      </c>
      <c r="P6" s="15"/>
      <c r="Q6" s="20" t="e">
        <f>'Tabla de datos'!J5</f>
        <v>#DIV/0!</v>
      </c>
      <c r="R6" s="14">
        <f t="shared" ref="R6:S51" si="0">P6^2</f>
        <v>0</v>
      </c>
      <c r="S6" s="14" t="e">
        <f t="shared" si="0"/>
        <v>#DIV/0!</v>
      </c>
      <c r="T6" s="15" t="e">
        <f t="shared" ref="T6:T54" si="1">P6*Q6</f>
        <v>#DIV/0!</v>
      </c>
    </row>
    <row r="7" spans="2:32">
      <c r="O7" s="14">
        <v>3</v>
      </c>
      <c r="P7" s="15"/>
      <c r="Q7" s="20" t="e">
        <f>'Tabla de datos'!J6</f>
        <v>#DIV/0!</v>
      </c>
      <c r="R7" s="14">
        <f t="shared" si="0"/>
        <v>0</v>
      </c>
      <c r="S7" s="14" t="e">
        <f t="shared" si="0"/>
        <v>#DIV/0!</v>
      </c>
      <c r="T7" s="15" t="e">
        <f t="shared" si="1"/>
        <v>#DIV/0!</v>
      </c>
    </row>
    <row r="8" spans="2:32" ht="16.5">
      <c r="J8" s="8"/>
      <c r="O8" s="14">
        <f>+O7+1</f>
        <v>4</v>
      </c>
      <c r="P8" s="15"/>
      <c r="Q8" s="20" t="e">
        <f>'Tabla de datos'!J7</f>
        <v>#DIV/0!</v>
      </c>
      <c r="R8" s="14">
        <f t="shared" si="0"/>
        <v>0</v>
      </c>
      <c r="S8" s="14" t="e">
        <f t="shared" si="0"/>
        <v>#DIV/0!</v>
      </c>
      <c r="T8" s="15" t="e">
        <f t="shared" si="1"/>
        <v>#DIV/0!</v>
      </c>
    </row>
    <row r="9" spans="2:32" ht="16.5">
      <c r="J9" s="8"/>
      <c r="O9" s="14">
        <f t="shared" ref="O9:O54" si="2">+O8+1</f>
        <v>5</v>
      </c>
      <c r="P9" s="15"/>
      <c r="Q9" s="20" t="e">
        <f>'Tabla de datos'!J8</f>
        <v>#DIV/0!</v>
      </c>
      <c r="R9" s="14">
        <f t="shared" si="0"/>
        <v>0</v>
      </c>
      <c r="S9" s="14" t="e">
        <f t="shared" si="0"/>
        <v>#DIV/0!</v>
      </c>
      <c r="T9" s="15" t="e">
        <f t="shared" si="1"/>
        <v>#DIV/0!</v>
      </c>
    </row>
    <row r="10" spans="2:32" ht="14.45" customHeight="1">
      <c r="O10" s="14">
        <f t="shared" si="2"/>
        <v>6</v>
      </c>
      <c r="P10" s="15"/>
      <c r="Q10" s="20" t="e">
        <f>'Tabla de datos'!J9</f>
        <v>#DIV/0!</v>
      </c>
      <c r="R10" s="14">
        <f t="shared" si="0"/>
        <v>0</v>
      </c>
      <c r="S10" s="14" t="e">
        <f t="shared" si="0"/>
        <v>#DIV/0!</v>
      </c>
      <c r="T10" s="15" t="e">
        <f t="shared" si="1"/>
        <v>#DIV/0!</v>
      </c>
    </row>
    <row r="11" spans="2:32" ht="14.45" customHeight="1">
      <c r="O11" s="14">
        <f t="shared" si="2"/>
        <v>7</v>
      </c>
      <c r="P11" s="15"/>
      <c r="Q11" s="20" t="e">
        <f>'Tabla de datos'!J10</f>
        <v>#DIV/0!</v>
      </c>
      <c r="R11" s="14">
        <f t="shared" si="0"/>
        <v>0</v>
      </c>
      <c r="S11" s="14" t="e">
        <f t="shared" si="0"/>
        <v>#DIV/0!</v>
      </c>
      <c r="T11" s="15" t="e">
        <f t="shared" si="1"/>
        <v>#DIV/0!</v>
      </c>
    </row>
    <row r="12" spans="2:32" ht="14.45" customHeight="1">
      <c r="O12" s="14">
        <f t="shared" si="2"/>
        <v>8</v>
      </c>
      <c r="P12" s="15"/>
      <c r="Q12" s="20" t="e">
        <f>'Tabla de datos'!J11</f>
        <v>#DIV/0!</v>
      </c>
      <c r="R12" s="14">
        <f t="shared" si="0"/>
        <v>0</v>
      </c>
      <c r="S12" s="14" t="e">
        <f t="shared" si="0"/>
        <v>#DIV/0!</v>
      </c>
      <c r="T12" s="15" t="e">
        <f t="shared" si="1"/>
        <v>#DIV/0!</v>
      </c>
    </row>
    <row r="13" spans="2:32" ht="14.45" customHeight="1">
      <c r="O13" s="14">
        <f t="shared" si="2"/>
        <v>9</v>
      </c>
      <c r="P13" s="15"/>
      <c r="Q13" s="20" t="e">
        <f>'Tabla de datos'!J12</f>
        <v>#DIV/0!</v>
      </c>
      <c r="R13" s="14">
        <f t="shared" si="0"/>
        <v>0</v>
      </c>
      <c r="S13" s="14" t="e">
        <f t="shared" si="0"/>
        <v>#DIV/0!</v>
      </c>
      <c r="T13" s="15" t="e">
        <f t="shared" si="1"/>
        <v>#DIV/0!</v>
      </c>
    </row>
    <row r="14" spans="2:32" ht="14.45" customHeight="1">
      <c r="O14" s="14">
        <f t="shared" si="2"/>
        <v>10</v>
      </c>
      <c r="P14" s="15"/>
      <c r="Q14" s="20" t="e">
        <f>'Tabla de datos'!J13</f>
        <v>#DIV/0!</v>
      </c>
      <c r="R14" s="14">
        <f t="shared" si="0"/>
        <v>0</v>
      </c>
      <c r="S14" s="14" t="e">
        <f t="shared" si="0"/>
        <v>#DIV/0!</v>
      </c>
      <c r="T14" s="15" t="e">
        <f t="shared" si="1"/>
        <v>#DIV/0!</v>
      </c>
    </row>
    <row r="15" spans="2:32" ht="15" customHeight="1">
      <c r="O15" s="14">
        <f t="shared" si="2"/>
        <v>11</v>
      </c>
      <c r="P15" s="15"/>
      <c r="Q15" s="20" t="e">
        <f>'Tabla de datos'!J14</f>
        <v>#DIV/0!</v>
      </c>
      <c r="R15" s="14">
        <f t="shared" si="0"/>
        <v>0</v>
      </c>
      <c r="S15" s="14" t="e">
        <f t="shared" si="0"/>
        <v>#DIV/0!</v>
      </c>
      <c r="T15" s="15" t="e">
        <f t="shared" si="1"/>
        <v>#DIV/0!</v>
      </c>
    </row>
    <row r="16" spans="2:32">
      <c r="O16" s="14">
        <f t="shared" si="2"/>
        <v>12</v>
      </c>
      <c r="P16" s="15"/>
      <c r="Q16" s="20" t="e">
        <f>'Tabla de datos'!J15</f>
        <v>#DIV/0!</v>
      </c>
      <c r="R16" s="14">
        <f t="shared" si="0"/>
        <v>0</v>
      </c>
      <c r="S16" s="14" t="e">
        <f t="shared" si="0"/>
        <v>#DIV/0!</v>
      </c>
      <c r="T16" s="15" t="e">
        <f t="shared" si="1"/>
        <v>#DIV/0!</v>
      </c>
    </row>
    <row r="17" spans="15:22">
      <c r="O17" s="14">
        <f t="shared" si="2"/>
        <v>13</v>
      </c>
      <c r="P17" s="15"/>
      <c r="Q17" s="20" t="e">
        <f>'Tabla de datos'!J16</f>
        <v>#DIV/0!</v>
      </c>
      <c r="R17" s="14">
        <f t="shared" si="0"/>
        <v>0</v>
      </c>
      <c r="S17" s="14" t="e">
        <f t="shared" si="0"/>
        <v>#DIV/0!</v>
      </c>
      <c r="T17" s="15" t="e">
        <f t="shared" si="1"/>
        <v>#DIV/0!</v>
      </c>
    </row>
    <row r="18" spans="15:22" ht="14.45" customHeight="1">
      <c r="O18" s="14">
        <f t="shared" si="2"/>
        <v>14</v>
      </c>
      <c r="P18" s="15"/>
      <c r="Q18" s="20" t="e">
        <f>'Tabla de datos'!J17</f>
        <v>#DIV/0!</v>
      </c>
      <c r="R18" s="14">
        <f t="shared" si="0"/>
        <v>0</v>
      </c>
      <c r="S18" s="14" t="e">
        <f t="shared" si="0"/>
        <v>#DIV/0!</v>
      </c>
      <c r="T18" s="15" t="e">
        <f t="shared" si="1"/>
        <v>#DIV/0!</v>
      </c>
      <c r="V18" s="21"/>
    </row>
    <row r="19" spans="15:22" ht="16.899999999999999" customHeight="1">
      <c r="O19" s="14">
        <f t="shared" si="2"/>
        <v>15</v>
      </c>
      <c r="P19" s="15"/>
      <c r="Q19" s="20" t="e">
        <f>'Tabla de datos'!J18</f>
        <v>#DIV/0!</v>
      </c>
      <c r="R19" s="14">
        <f t="shared" si="0"/>
        <v>0</v>
      </c>
      <c r="S19" s="14" t="e">
        <f t="shared" si="0"/>
        <v>#DIV/0!</v>
      </c>
      <c r="T19" s="15" t="e">
        <f t="shared" si="1"/>
        <v>#DIV/0!</v>
      </c>
      <c r="V19" s="22"/>
    </row>
    <row r="20" spans="15:22" ht="15" customHeight="1">
      <c r="O20" s="14">
        <f t="shared" si="2"/>
        <v>16</v>
      </c>
      <c r="P20" s="15"/>
      <c r="Q20" s="20" t="e">
        <f>'Tabla de datos'!J19</f>
        <v>#DIV/0!</v>
      </c>
      <c r="R20" s="14">
        <f t="shared" si="0"/>
        <v>0</v>
      </c>
      <c r="S20" s="14" t="e">
        <f t="shared" si="0"/>
        <v>#DIV/0!</v>
      </c>
      <c r="T20" s="15" t="e">
        <f t="shared" si="1"/>
        <v>#DIV/0!</v>
      </c>
      <c r="V20" s="22"/>
    </row>
    <row r="21" spans="15:22">
      <c r="O21" s="14">
        <f t="shared" si="2"/>
        <v>17</v>
      </c>
      <c r="P21" s="15"/>
      <c r="Q21" s="20" t="e">
        <f>'Tabla de datos'!J20</f>
        <v>#DIV/0!</v>
      </c>
      <c r="R21" s="14">
        <f t="shared" si="0"/>
        <v>0</v>
      </c>
      <c r="S21" s="14" t="e">
        <f t="shared" si="0"/>
        <v>#DIV/0!</v>
      </c>
      <c r="T21" s="15" t="e">
        <f t="shared" si="1"/>
        <v>#DIV/0!</v>
      </c>
      <c r="V21" s="22"/>
    </row>
    <row r="22" spans="15:22">
      <c r="O22" s="14">
        <f t="shared" si="2"/>
        <v>18</v>
      </c>
      <c r="P22" s="15"/>
      <c r="Q22" s="20" t="e">
        <f>'Tabla de datos'!J21</f>
        <v>#DIV/0!</v>
      </c>
      <c r="R22" s="14">
        <f t="shared" si="0"/>
        <v>0</v>
      </c>
      <c r="S22" s="14" t="e">
        <f t="shared" si="0"/>
        <v>#DIV/0!</v>
      </c>
      <c r="T22" s="15" t="e">
        <f t="shared" si="1"/>
        <v>#DIV/0!</v>
      </c>
      <c r="V22" s="23"/>
    </row>
    <row r="23" spans="15:22">
      <c r="O23" s="14">
        <f t="shared" si="2"/>
        <v>19</v>
      </c>
      <c r="P23" s="15"/>
      <c r="Q23" s="20" t="e">
        <f>'Tabla de datos'!J22</f>
        <v>#DIV/0!</v>
      </c>
      <c r="R23" s="14">
        <f t="shared" si="0"/>
        <v>0</v>
      </c>
      <c r="S23" s="14" t="e">
        <f t="shared" si="0"/>
        <v>#DIV/0!</v>
      </c>
      <c r="T23" s="15" t="e">
        <f t="shared" si="1"/>
        <v>#DIV/0!</v>
      </c>
    </row>
    <row r="24" spans="15:22">
      <c r="O24" s="14">
        <f t="shared" si="2"/>
        <v>20</v>
      </c>
      <c r="P24" s="15"/>
      <c r="Q24" s="20" t="e">
        <f>'Tabla de datos'!J23</f>
        <v>#DIV/0!</v>
      </c>
      <c r="R24" s="14">
        <f t="shared" si="0"/>
        <v>0</v>
      </c>
      <c r="S24" s="14" t="e">
        <f t="shared" si="0"/>
        <v>#DIV/0!</v>
      </c>
      <c r="T24" s="15" t="e">
        <f t="shared" si="1"/>
        <v>#DIV/0!</v>
      </c>
    </row>
    <row r="25" spans="15:22">
      <c r="O25" s="14">
        <f t="shared" si="2"/>
        <v>21</v>
      </c>
      <c r="P25" s="15"/>
      <c r="Q25" s="20" t="e">
        <f>'Tabla de datos'!J24</f>
        <v>#DIV/0!</v>
      </c>
      <c r="R25" s="14">
        <f t="shared" si="0"/>
        <v>0</v>
      </c>
      <c r="S25" s="14" t="e">
        <f t="shared" si="0"/>
        <v>#DIV/0!</v>
      </c>
      <c r="T25" s="15" t="e">
        <f t="shared" si="1"/>
        <v>#DIV/0!</v>
      </c>
    </row>
    <row r="26" spans="15:22">
      <c r="O26" s="14">
        <f t="shared" si="2"/>
        <v>22</v>
      </c>
      <c r="P26" s="15"/>
      <c r="Q26" s="20" t="e">
        <f>'Tabla de datos'!J25</f>
        <v>#DIV/0!</v>
      </c>
      <c r="R26" s="14">
        <f t="shared" si="0"/>
        <v>0</v>
      </c>
      <c r="S26" s="14" t="e">
        <f t="shared" si="0"/>
        <v>#DIV/0!</v>
      </c>
      <c r="T26" s="15" t="e">
        <f t="shared" si="1"/>
        <v>#DIV/0!</v>
      </c>
    </row>
    <row r="27" spans="15:22">
      <c r="O27" s="14">
        <f t="shared" si="2"/>
        <v>23</v>
      </c>
      <c r="P27" s="15"/>
      <c r="Q27" s="20" t="e">
        <f>'Tabla de datos'!J26</f>
        <v>#DIV/0!</v>
      </c>
      <c r="R27" s="14">
        <f t="shared" si="0"/>
        <v>0</v>
      </c>
      <c r="S27" s="14" t="e">
        <f t="shared" si="0"/>
        <v>#DIV/0!</v>
      </c>
      <c r="T27" s="15" t="e">
        <f t="shared" si="1"/>
        <v>#DIV/0!</v>
      </c>
    </row>
    <row r="28" spans="15:22">
      <c r="O28" s="14">
        <f t="shared" si="2"/>
        <v>24</v>
      </c>
      <c r="P28" s="15"/>
      <c r="Q28" s="20" t="e">
        <f>'Tabla de datos'!J27</f>
        <v>#DIV/0!</v>
      </c>
      <c r="R28" s="14">
        <f t="shared" si="0"/>
        <v>0</v>
      </c>
      <c r="S28" s="14" t="e">
        <f t="shared" si="0"/>
        <v>#DIV/0!</v>
      </c>
      <c r="T28" s="15" t="e">
        <f t="shared" si="1"/>
        <v>#DIV/0!</v>
      </c>
    </row>
    <row r="29" spans="15:22">
      <c r="O29" s="14">
        <f t="shared" si="2"/>
        <v>25</v>
      </c>
      <c r="P29" s="15"/>
      <c r="Q29" s="20" t="e">
        <f>'Tabla de datos'!J28</f>
        <v>#DIV/0!</v>
      </c>
      <c r="R29" s="14">
        <f t="shared" si="0"/>
        <v>0</v>
      </c>
      <c r="S29" s="14" t="e">
        <f t="shared" si="0"/>
        <v>#DIV/0!</v>
      </c>
      <c r="T29" s="15" t="e">
        <f t="shared" si="1"/>
        <v>#DIV/0!</v>
      </c>
    </row>
    <row r="30" spans="15:22">
      <c r="O30" s="14">
        <f t="shared" si="2"/>
        <v>26</v>
      </c>
      <c r="P30" s="15"/>
      <c r="Q30" s="20" t="e">
        <f>'Tabla de datos'!J29</f>
        <v>#DIV/0!</v>
      </c>
      <c r="R30" s="14">
        <f t="shared" si="0"/>
        <v>0</v>
      </c>
      <c r="S30" s="14" t="e">
        <f t="shared" si="0"/>
        <v>#DIV/0!</v>
      </c>
      <c r="T30" s="15" t="e">
        <f t="shared" si="1"/>
        <v>#DIV/0!</v>
      </c>
    </row>
    <row r="31" spans="15:22">
      <c r="O31" s="14">
        <f t="shared" si="2"/>
        <v>27</v>
      </c>
      <c r="P31" s="15"/>
      <c r="Q31" s="20" t="e">
        <f>'Tabla de datos'!J30</f>
        <v>#DIV/0!</v>
      </c>
      <c r="R31" s="14">
        <f t="shared" si="0"/>
        <v>0</v>
      </c>
      <c r="S31" s="14" t="e">
        <f t="shared" si="0"/>
        <v>#DIV/0!</v>
      </c>
      <c r="T31" s="15" t="e">
        <f t="shared" si="1"/>
        <v>#DIV/0!</v>
      </c>
    </row>
    <row r="32" spans="15:22">
      <c r="O32" s="14">
        <f t="shared" si="2"/>
        <v>28</v>
      </c>
      <c r="P32" s="15"/>
      <c r="Q32" s="20" t="e">
        <f>'Tabla de datos'!J31</f>
        <v>#DIV/0!</v>
      </c>
      <c r="R32" s="14">
        <f t="shared" si="0"/>
        <v>0</v>
      </c>
      <c r="S32" s="14" t="e">
        <f t="shared" si="0"/>
        <v>#DIV/0!</v>
      </c>
      <c r="T32" s="15" t="e">
        <f t="shared" si="1"/>
        <v>#DIV/0!</v>
      </c>
    </row>
    <row r="33" spans="13:30">
      <c r="O33" s="14">
        <f t="shared" si="2"/>
        <v>29</v>
      </c>
      <c r="P33" s="15"/>
      <c r="Q33" s="20" t="e">
        <f>'Tabla de datos'!J32</f>
        <v>#DIV/0!</v>
      </c>
      <c r="R33" s="14">
        <f t="shared" si="0"/>
        <v>0</v>
      </c>
      <c r="S33" s="14" t="e">
        <f t="shared" si="0"/>
        <v>#DIV/0!</v>
      </c>
      <c r="T33" s="15" t="e">
        <f t="shared" si="1"/>
        <v>#DIV/0!</v>
      </c>
    </row>
    <row r="34" spans="13:30" ht="16.899999999999999" customHeight="1">
      <c r="O34" s="14">
        <f t="shared" si="2"/>
        <v>30</v>
      </c>
      <c r="P34" s="15"/>
      <c r="Q34" s="20" t="e">
        <f>'Tabla de datos'!J33</f>
        <v>#DIV/0!</v>
      </c>
      <c r="R34" s="14">
        <f t="shared" si="0"/>
        <v>0</v>
      </c>
      <c r="S34" s="14" t="e">
        <f t="shared" si="0"/>
        <v>#DIV/0!</v>
      </c>
      <c r="T34" s="15" t="e">
        <f t="shared" si="1"/>
        <v>#DIV/0!</v>
      </c>
      <c r="W34" s="24"/>
      <c r="X34" s="24"/>
      <c r="Y34" s="24"/>
      <c r="Z34" s="24"/>
      <c r="AA34" s="24"/>
      <c r="AB34" s="24"/>
      <c r="AC34" s="24"/>
      <c r="AD34" s="30"/>
    </row>
    <row r="35" spans="13:30" ht="15" customHeight="1">
      <c r="O35" s="14">
        <f t="shared" si="2"/>
        <v>31</v>
      </c>
      <c r="P35" s="15"/>
      <c r="Q35" s="20" t="e">
        <f>'Tabla de datos'!J34</f>
        <v>#DIV/0!</v>
      </c>
      <c r="R35" s="14">
        <f t="shared" si="0"/>
        <v>0</v>
      </c>
      <c r="S35" s="14" t="e">
        <f t="shared" si="0"/>
        <v>#DIV/0!</v>
      </c>
      <c r="T35" s="15" t="e">
        <f t="shared" si="1"/>
        <v>#DIV/0!</v>
      </c>
      <c r="W35" s="25"/>
      <c r="X35" s="25"/>
      <c r="Y35" s="25"/>
      <c r="Z35" s="25"/>
      <c r="AA35" s="25"/>
      <c r="AB35" s="25"/>
      <c r="AC35" s="25"/>
      <c r="AD35" s="31"/>
    </row>
    <row r="36" spans="13:30">
      <c r="O36" s="14">
        <f t="shared" si="2"/>
        <v>32</v>
      </c>
      <c r="P36" s="15"/>
      <c r="Q36" s="20" t="e">
        <f>'Tabla de datos'!J35</f>
        <v>#DIV/0!</v>
      </c>
      <c r="R36" s="14">
        <f t="shared" si="0"/>
        <v>0</v>
      </c>
      <c r="S36" s="14" t="e">
        <f t="shared" si="0"/>
        <v>#DIV/0!</v>
      </c>
      <c r="T36" s="15" t="e">
        <f t="shared" si="1"/>
        <v>#DIV/0!</v>
      </c>
    </row>
    <row r="37" spans="13:30">
      <c r="O37" s="14">
        <f t="shared" si="2"/>
        <v>33</v>
      </c>
      <c r="P37" s="15"/>
      <c r="Q37" s="20" t="e">
        <f>'Tabla de datos'!J36</f>
        <v>#DIV/0!</v>
      </c>
      <c r="R37" s="14">
        <f t="shared" si="0"/>
        <v>0</v>
      </c>
      <c r="S37" s="14" t="e">
        <f t="shared" si="0"/>
        <v>#DIV/0!</v>
      </c>
      <c r="T37" s="15" t="e">
        <f t="shared" si="1"/>
        <v>#DIV/0!</v>
      </c>
    </row>
    <row r="38" spans="13:30">
      <c r="O38" s="14">
        <f t="shared" si="2"/>
        <v>34</v>
      </c>
      <c r="P38" s="15"/>
      <c r="Q38" s="20" t="e">
        <f>'Tabla de datos'!J37</f>
        <v>#DIV/0!</v>
      </c>
      <c r="R38" s="14">
        <f t="shared" si="0"/>
        <v>0</v>
      </c>
      <c r="S38" s="14" t="e">
        <f t="shared" si="0"/>
        <v>#DIV/0!</v>
      </c>
      <c r="T38" s="15" t="e">
        <f t="shared" si="1"/>
        <v>#DIV/0!</v>
      </c>
    </row>
    <row r="39" spans="13:30">
      <c r="O39" s="14">
        <f t="shared" si="2"/>
        <v>35</v>
      </c>
      <c r="P39" s="15"/>
      <c r="Q39" s="20" t="e">
        <f>'Tabla de datos'!J38</f>
        <v>#DIV/0!</v>
      </c>
      <c r="R39" s="14">
        <f t="shared" si="0"/>
        <v>0</v>
      </c>
      <c r="S39" s="14" t="e">
        <f t="shared" si="0"/>
        <v>#DIV/0!</v>
      </c>
      <c r="T39" s="15" t="e">
        <f t="shared" si="1"/>
        <v>#DIV/0!</v>
      </c>
    </row>
    <row r="40" spans="13:30">
      <c r="O40" s="14">
        <f t="shared" si="2"/>
        <v>36</v>
      </c>
      <c r="P40" s="15"/>
      <c r="Q40" s="20" t="e">
        <f>'Tabla de datos'!J39</f>
        <v>#DIV/0!</v>
      </c>
      <c r="R40" s="14">
        <f t="shared" si="0"/>
        <v>0</v>
      </c>
      <c r="S40" s="14" t="e">
        <f t="shared" si="0"/>
        <v>#DIV/0!</v>
      </c>
      <c r="T40" s="15" t="e">
        <f t="shared" si="1"/>
        <v>#DIV/0!</v>
      </c>
    </row>
    <row r="41" spans="13:30">
      <c r="O41" s="14">
        <f t="shared" si="2"/>
        <v>37</v>
      </c>
      <c r="P41" s="15"/>
      <c r="Q41" s="20" t="e">
        <f>'Tabla de datos'!J40</f>
        <v>#DIV/0!</v>
      </c>
      <c r="R41" s="14">
        <f t="shared" si="0"/>
        <v>0</v>
      </c>
      <c r="S41" s="14" t="e">
        <f t="shared" si="0"/>
        <v>#DIV/0!</v>
      </c>
      <c r="T41" s="15" t="e">
        <f t="shared" si="1"/>
        <v>#DIV/0!</v>
      </c>
    </row>
    <row r="42" spans="13:30" ht="16.899999999999999" customHeight="1">
      <c r="O42" s="14">
        <f t="shared" si="2"/>
        <v>38</v>
      </c>
      <c r="P42" s="15"/>
      <c r="Q42" s="20" t="e">
        <f>'Tabla de datos'!J41</f>
        <v>#DIV/0!</v>
      </c>
      <c r="R42" s="14">
        <f t="shared" si="0"/>
        <v>0</v>
      </c>
      <c r="S42" s="14" t="e">
        <f t="shared" si="0"/>
        <v>#DIV/0!</v>
      </c>
      <c r="T42" s="15" t="e">
        <f t="shared" si="1"/>
        <v>#DIV/0!</v>
      </c>
    </row>
    <row r="43" spans="13:30" ht="14.45" customHeight="1">
      <c r="O43" s="14">
        <f t="shared" si="2"/>
        <v>39</v>
      </c>
      <c r="P43" s="15"/>
      <c r="Q43" s="20" t="e">
        <f>'Tabla de datos'!J42</f>
        <v>#DIV/0!</v>
      </c>
      <c r="R43" s="14">
        <f t="shared" si="0"/>
        <v>0</v>
      </c>
      <c r="S43" s="14" t="e">
        <f t="shared" si="0"/>
        <v>#DIV/0!</v>
      </c>
      <c r="T43" s="15" t="e">
        <f t="shared" si="1"/>
        <v>#DIV/0!</v>
      </c>
    </row>
    <row r="44" spans="13:30" ht="14.45" customHeight="1">
      <c r="M44" s="16"/>
      <c r="O44" s="14">
        <f t="shared" si="2"/>
        <v>40</v>
      </c>
      <c r="P44" s="15"/>
      <c r="Q44" s="20" t="e">
        <f>'Tabla de datos'!J43</f>
        <v>#DIV/0!</v>
      </c>
      <c r="R44" s="14">
        <f t="shared" si="0"/>
        <v>0</v>
      </c>
      <c r="S44" s="14" t="e">
        <f t="shared" si="0"/>
        <v>#DIV/0!</v>
      </c>
      <c r="T44" s="15" t="e">
        <f t="shared" si="1"/>
        <v>#DIV/0!</v>
      </c>
      <c r="V44" s="16"/>
    </row>
    <row r="45" spans="13:30">
      <c r="M45" s="16"/>
      <c r="O45" s="14">
        <f t="shared" si="2"/>
        <v>41</v>
      </c>
      <c r="P45" s="15"/>
      <c r="Q45" s="20" t="e">
        <f>'Tabla de datos'!J44</f>
        <v>#DIV/0!</v>
      </c>
      <c r="R45" s="14">
        <f t="shared" si="0"/>
        <v>0</v>
      </c>
      <c r="S45" s="14" t="e">
        <f t="shared" si="0"/>
        <v>#DIV/0!</v>
      </c>
      <c r="T45" s="15" t="e">
        <f t="shared" si="1"/>
        <v>#DIV/0!</v>
      </c>
      <c r="V45" s="16"/>
    </row>
    <row r="46" spans="13:30">
      <c r="O46" s="14">
        <f t="shared" si="2"/>
        <v>42</v>
      </c>
      <c r="P46" s="15"/>
      <c r="Q46" s="20" t="e">
        <f>'Tabla de datos'!J45</f>
        <v>#DIV/0!</v>
      </c>
      <c r="R46" s="14">
        <f t="shared" si="0"/>
        <v>0</v>
      </c>
      <c r="S46" s="14" t="e">
        <f t="shared" si="0"/>
        <v>#DIV/0!</v>
      </c>
      <c r="T46" s="15" t="e">
        <f t="shared" si="1"/>
        <v>#DIV/0!</v>
      </c>
    </row>
    <row r="47" spans="13:30">
      <c r="O47" s="14">
        <f t="shared" si="2"/>
        <v>43</v>
      </c>
      <c r="P47" s="15"/>
      <c r="Q47" s="20" t="e">
        <f>'Tabla de datos'!J46</f>
        <v>#DIV/0!</v>
      </c>
      <c r="R47" s="14">
        <f t="shared" si="0"/>
        <v>0</v>
      </c>
      <c r="S47" s="14" t="e">
        <f t="shared" si="0"/>
        <v>#DIV/0!</v>
      </c>
      <c r="T47" s="15" t="e">
        <f t="shared" si="1"/>
        <v>#DIV/0!</v>
      </c>
    </row>
    <row r="48" spans="13:30">
      <c r="O48" s="14">
        <f t="shared" si="2"/>
        <v>44</v>
      </c>
      <c r="P48" s="15"/>
      <c r="Q48" s="20" t="e">
        <f>'Tabla de datos'!J47</f>
        <v>#DIV/0!</v>
      </c>
      <c r="R48" s="14">
        <f t="shared" si="0"/>
        <v>0</v>
      </c>
      <c r="S48" s="14" t="e">
        <f t="shared" si="0"/>
        <v>#DIV/0!</v>
      </c>
      <c r="T48" s="15" t="e">
        <f t="shared" si="1"/>
        <v>#DIV/0!</v>
      </c>
    </row>
    <row r="49" spans="4:30" ht="16.899999999999999" customHeight="1">
      <c r="O49" s="14">
        <f t="shared" si="2"/>
        <v>45</v>
      </c>
      <c r="P49" s="15"/>
      <c r="Q49" s="20" t="e">
        <f>'Tabla de datos'!J48</f>
        <v>#DIV/0!</v>
      </c>
      <c r="R49" s="14">
        <f t="shared" si="0"/>
        <v>0</v>
      </c>
      <c r="S49" s="14" t="e">
        <f t="shared" si="0"/>
        <v>#DIV/0!</v>
      </c>
      <c r="T49" s="15" t="e">
        <f t="shared" si="1"/>
        <v>#DIV/0!</v>
      </c>
      <c r="W49" s="2"/>
      <c r="X49" s="2"/>
      <c r="Y49" s="2"/>
      <c r="Z49" s="2"/>
      <c r="AA49" s="2"/>
      <c r="AB49" s="2"/>
      <c r="AC49" s="2"/>
      <c r="AD49" s="7"/>
    </row>
    <row r="50" spans="4:30" ht="16.5">
      <c r="O50" s="14">
        <f t="shared" si="2"/>
        <v>46</v>
      </c>
      <c r="P50" s="15"/>
      <c r="Q50" s="20" t="e">
        <f>'Tabla de datos'!J49</f>
        <v>#DIV/0!</v>
      </c>
      <c r="R50" s="14">
        <f t="shared" si="0"/>
        <v>0</v>
      </c>
      <c r="S50" s="14" t="e">
        <f t="shared" si="0"/>
        <v>#DIV/0!</v>
      </c>
      <c r="T50" s="15" t="e">
        <f t="shared" si="1"/>
        <v>#DIV/0!</v>
      </c>
      <c r="W50" s="4"/>
      <c r="X50" s="4"/>
      <c r="Y50" s="4"/>
      <c r="Z50" s="4"/>
      <c r="AA50" s="4"/>
      <c r="AB50" s="4"/>
      <c r="AC50" s="4"/>
      <c r="AD50" s="13"/>
    </row>
    <row r="51" spans="4:30" ht="16.899999999999999" customHeight="1">
      <c r="O51" s="14">
        <f t="shared" si="2"/>
        <v>47</v>
      </c>
      <c r="P51" s="15"/>
      <c r="Q51" s="20" t="e">
        <f>'Tabla de datos'!J50</f>
        <v>#DIV/0!</v>
      </c>
      <c r="R51" s="14">
        <f t="shared" si="0"/>
        <v>0</v>
      </c>
      <c r="S51" s="14" t="e">
        <f t="shared" si="0"/>
        <v>#DIV/0!</v>
      </c>
      <c r="T51" s="15" t="e">
        <f t="shared" si="1"/>
        <v>#DIV/0!</v>
      </c>
    </row>
    <row r="52" spans="4:30" ht="15" customHeight="1">
      <c r="O52" s="14">
        <f t="shared" si="2"/>
        <v>48</v>
      </c>
      <c r="P52" s="15"/>
      <c r="Q52" s="20" t="e">
        <f>'Tabla de datos'!J51</f>
        <v>#DIV/0!</v>
      </c>
      <c r="R52" s="14">
        <f t="shared" ref="R52:S54" si="3">P52^2</f>
        <v>0</v>
      </c>
      <c r="S52" s="14" t="e">
        <f t="shared" si="3"/>
        <v>#DIV/0!</v>
      </c>
      <c r="T52" s="15" t="e">
        <f t="shared" si="1"/>
        <v>#DIV/0!</v>
      </c>
    </row>
    <row r="53" spans="4:30">
      <c r="O53" s="14">
        <f t="shared" si="2"/>
        <v>49</v>
      </c>
      <c r="P53" s="15"/>
      <c r="Q53" s="20" t="e">
        <f>'Tabla de datos'!J52</f>
        <v>#DIV/0!</v>
      </c>
      <c r="R53" s="14">
        <f t="shared" si="3"/>
        <v>0</v>
      </c>
      <c r="S53" s="14" t="e">
        <f t="shared" si="3"/>
        <v>#DIV/0!</v>
      </c>
      <c r="T53" s="15" t="e">
        <f t="shared" si="1"/>
        <v>#DIV/0!</v>
      </c>
    </row>
    <row r="54" spans="4:30">
      <c r="O54" s="14">
        <f t="shared" si="2"/>
        <v>50</v>
      </c>
      <c r="P54" s="17"/>
      <c r="Q54" s="20" t="e">
        <f>'Tabla de datos'!J53</f>
        <v>#DIV/0!</v>
      </c>
      <c r="R54" s="14">
        <f t="shared" si="3"/>
        <v>0</v>
      </c>
      <c r="S54" s="14" t="e">
        <f t="shared" si="3"/>
        <v>#DIV/0!</v>
      </c>
      <c r="T54" s="15" t="e">
        <f t="shared" si="1"/>
        <v>#DIV/0!</v>
      </c>
    </row>
    <row r="55" spans="4:30">
      <c r="D55" s="5" t="s">
        <v>15</v>
      </c>
      <c r="E55" s="5">
        <f>SUM(P5:P54)</f>
        <v>0</v>
      </c>
      <c r="F55" s="5" t="e">
        <f>SUM(Q5:Q54)</f>
        <v>#DIV/0!</v>
      </c>
      <c r="G55" s="5">
        <f>SUM(R5:R54)</f>
        <v>0</v>
      </c>
      <c r="H55" s="5" t="e">
        <f>SUM(S5:S54)</f>
        <v>#DIV/0!</v>
      </c>
      <c r="I55" s="5" t="e">
        <f>SUM(T5:T54)</f>
        <v>#DIV/0!</v>
      </c>
    </row>
    <row r="56" spans="4:30">
      <c r="D56" s="6" t="s">
        <v>41</v>
      </c>
      <c r="E56" s="6" t="e">
        <f>AVERAGE(P5:P54)</f>
        <v>#DIV/0!</v>
      </c>
      <c r="F56" s="6" t="e">
        <f>AVERAGE(Q5:Q54)</f>
        <v>#DIV/0!</v>
      </c>
      <c r="G56" s="6">
        <f>AVERAGE(R5:R54)</f>
        <v>0</v>
      </c>
      <c r="H56" s="6" t="e">
        <f>AVERAGE(S5:S54)</f>
        <v>#DIV/0!</v>
      </c>
      <c r="I56" s="6" t="e">
        <f>AVERAGE(T5:T54)</f>
        <v>#DIV/0!</v>
      </c>
    </row>
    <row r="58" spans="4:30">
      <c r="W58" s="26"/>
      <c r="X58" s="26"/>
      <c r="Y58" s="26"/>
      <c r="Z58" s="26"/>
      <c r="AA58" s="26"/>
      <c r="AB58" s="26"/>
      <c r="AC58" s="26"/>
      <c r="AD58" s="32"/>
    </row>
    <row r="59" spans="4:30" ht="14.45" customHeight="1">
      <c r="W59" s="26"/>
      <c r="X59" s="26"/>
      <c r="Y59" s="26"/>
      <c r="Z59" s="26"/>
      <c r="AA59" s="26"/>
      <c r="AB59" s="26"/>
      <c r="AC59" s="26"/>
      <c r="AD59" s="32"/>
    </row>
    <row r="60" spans="4:30">
      <c r="W60" s="26"/>
      <c r="X60" s="26"/>
      <c r="Y60" s="26"/>
      <c r="Z60" s="26"/>
      <c r="AA60" s="26"/>
      <c r="AB60" s="26"/>
      <c r="AC60" s="26"/>
      <c r="AD60" s="32"/>
    </row>
    <row r="61" spans="4:30">
      <c r="W61" s="27"/>
      <c r="X61" s="27"/>
      <c r="Y61" s="27"/>
      <c r="Z61" s="27"/>
      <c r="AA61" s="27"/>
      <c r="AB61" s="27"/>
      <c r="AC61" s="27"/>
      <c r="AD61" s="33"/>
    </row>
    <row r="66" spans="2:31">
      <c r="D66" s="34" t="s">
        <v>47</v>
      </c>
      <c r="E66" s="35"/>
    </row>
    <row r="67" spans="2:31" ht="16.899999999999999" customHeight="1">
      <c r="D67" s="36" t="s">
        <v>48</v>
      </c>
      <c r="E67" s="35" t="e">
        <f>E56</f>
        <v>#DIV/0!</v>
      </c>
    </row>
    <row r="68" spans="2:31">
      <c r="D68" s="36" t="s">
        <v>49</v>
      </c>
      <c r="E68" s="35" t="e">
        <f>F56</f>
        <v>#DIV/0!</v>
      </c>
    </row>
    <row r="69" spans="2:31" ht="16.899999999999999" customHeight="1">
      <c r="D69" s="36" t="s">
        <v>50</v>
      </c>
      <c r="E69" s="35" t="e">
        <f>G55-(E55^2)/E66</f>
        <v>#DIV/0!</v>
      </c>
    </row>
    <row r="70" spans="2:31">
      <c r="D70" s="36" t="s">
        <v>51</v>
      </c>
      <c r="E70" s="35" t="e">
        <f>H55-(F55^2)/E66</f>
        <v>#DIV/0!</v>
      </c>
    </row>
    <row r="71" spans="2:31" ht="16.899999999999999" customHeight="1">
      <c r="D71" s="36" t="s">
        <v>52</v>
      </c>
      <c r="E71" s="35" t="e">
        <f>I55-(E55*F55)/E66</f>
        <v>#DIV/0!</v>
      </c>
      <c r="Y71" s="2"/>
      <c r="Z71" s="2"/>
      <c r="AA71" s="2"/>
      <c r="AB71" s="2"/>
      <c r="AC71" s="2"/>
      <c r="AD71" s="2"/>
      <c r="AE71" s="7"/>
    </row>
    <row r="72" spans="2:31" ht="16.5">
      <c r="D72" s="36" t="s">
        <v>53</v>
      </c>
      <c r="E72" s="35" t="e">
        <f>E71/E69</f>
        <v>#DIV/0!</v>
      </c>
      <c r="Y72" s="4"/>
      <c r="Z72" s="4"/>
      <c r="AA72" s="4"/>
      <c r="AB72" s="4"/>
      <c r="AC72" s="4"/>
      <c r="AD72" s="4"/>
      <c r="AE72" s="13"/>
    </row>
    <row r="73" spans="2:31">
      <c r="D73" s="36" t="s">
        <v>54</v>
      </c>
      <c r="E73" s="35" t="e">
        <f>E68-E67*E72</f>
        <v>#DIV/0!</v>
      </c>
    </row>
    <row r="75" spans="2:31" ht="16.5">
      <c r="D75" s="34" t="s">
        <v>57</v>
      </c>
      <c r="E75" s="37" t="e">
        <f>E70</f>
        <v>#DIV/0!</v>
      </c>
      <c r="Y75" s="45"/>
      <c r="Z75" s="45"/>
      <c r="AA75" s="45"/>
    </row>
    <row r="76" spans="2:31">
      <c r="D76" s="34" t="s">
        <v>58</v>
      </c>
      <c r="E76" s="37" t="e">
        <f>E72*E71</f>
        <v>#DIV/0!</v>
      </c>
    </row>
    <row r="77" spans="2:31">
      <c r="D77" s="38" t="s">
        <v>59</v>
      </c>
      <c r="E77" s="39" t="e">
        <f>E70-E72*E71</f>
        <v>#DIV/0!</v>
      </c>
    </row>
    <row r="78" spans="2:31" ht="18">
      <c r="B78" s="3"/>
      <c r="O78" s="44"/>
      <c r="P78" s="44"/>
      <c r="Q78" s="44"/>
    </row>
    <row r="79" spans="2:31" ht="18">
      <c r="B79" s="3"/>
      <c r="D79" s="34" t="s">
        <v>97</v>
      </c>
      <c r="E79" s="40" t="e">
        <f>COVAR(P5:P54,Q5:Q54)</f>
        <v>#DIV/0!</v>
      </c>
      <c r="G79" s="41" t="s">
        <v>98</v>
      </c>
      <c r="H79" s="42" t="e">
        <f>+E79/SQRT(E80*E81)</f>
        <v>#DIV/0!</v>
      </c>
      <c r="I79" s="125" t="s">
        <v>152</v>
      </c>
      <c r="J79" s="126"/>
      <c r="K79" s="126"/>
      <c r="L79" s="126"/>
      <c r="M79" s="127"/>
      <c r="O79" s="44"/>
      <c r="P79" s="44"/>
      <c r="Q79" s="44"/>
    </row>
    <row r="80" spans="2:31" ht="18">
      <c r="B80" s="3"/>
      <c r="D80" s="34" t="s">
        <v>99</v>
      </c>
      <c r="E80" s="40" t="e">
        <f>+VARP(P5:P54)</f>
        <v>#DIV/0!</v>
      </c>
      <c r="G80" s="41" t="s">
        <v>98</v>
      </c>
      <c r="H80" s="42" t="e">
        <f>E71/SQRT(E69*E70)</f>
        <v>#DIV/0!</v>
      </c>
      <c r="I80" s="131"/>
      <c r="J80" s="132"/>
      <c r="K80" s="132"/>
      <c r="L80" s="132"/>
      <c r="M80" s="133"/>
      <c r="O80" s="44"/>
      <c r="P80" s="44"/>
      <c r="Q80" s="44"/>
    </row>
    <row r="81" spans="2:17" ht="18">
      <c r="B81" s="3"/>
      <c r="D81" s="34" t="s">
        <v>100</v>
      </c>
      <c r="E81" s="40" t="e">
        <f>+VARP(Q5:Q54)</f>
        <v>#DIV/0!</v>
      </c>
      <c r="O81" s="44"/>
      <c r="P81" s="44"/>
      <c r="Q81" s="44"/>
    </row>
    <row r="82" spans="2:17" ht="16.899999999999999" customHeight="1">
      <c r="B82" s="3"/>
      <c r="G82" s="202" t="s">
        <v>101</v>
      </c>
      <c r="H82" s="204" t="e">
        <f>E76/E75</f>
        <v>#DIV/0!</v>
      </c>
      <c r="I82" s="125" t="s">
        <v>153</v>
      </c>
      <c r="J82" s="126"/>
      <c r="K82" s="126"/>
      <c r="L82" s="126"/>
      <c r="M82" s="127"/>
      <c r="O82" s="44"/>
      <c r="P82" s="44"/>
      <c r="Q82" s="44"/>
    </row>
    <row r="83" spans="2:17" ht="18">
      <c r="B83" s="3"/>
      <c r="G83" s="203"/>
      <c r="H83" s="205"/>
      <c r="I83" s="131"/>
      <c r="J83" s="132"/>
      <c r="K83" s="132"/>
      <c r="L83" s="132"/>
      <c r="M83" s="133"/>
      <c r="O83" s="44"/>
      <c r="P83" s="44"/>
      <c r="Q83" s="44"/>
    </row>
    <row r="84" spans="2:17" ht="18">
      <c r="B84" s="3"/>
      <c r="F84" s="43"/>
      <c r="O84" s="44"/>
      <c r="P84" s="44"/>
      <c r="Q84" s="44"/>
    </row>
    <row r="85" spans="2:17" ht="18">
      <c r="B85" s="3"/>
      <c r="F85" s="43"/>
      <c r="L85" s="45"/>
      <c r="M85" s="45"/>
      <c r="N85" s="45"/>
      <c r="O85" s="44"/>
      <c r="P85" s="44"/>
      <c r="Q85" s="44"/>
    </row>
    <row r="86" spans="2:17" ht="18">
      <c r="B86" s="3"/>
      <c r="F86" s="43"/>
      <c r="O86" s="44"/>
      <c r="P86" s="44"/>
      <c r="Q86" s="44"/>
    </row>
    <row r="87" spans="2:17" ht="18">
      <c r="B87" s="3"/>
      <c r="F87" s="43"/>
      <c r="L87" s="45"/>
      <c r="M87" s="45"/>
      <c r="N87" s="45"/>
      <c r="O87" s="44"/>
      <c r="P87" s="44"/>
      <c r="Q87" s="44"/>
    </row>
    <row r="88" spans="2:17" ht="18">
      <c r="B88" s="3"/>
      <c r="O88" s="44"/>
      <c r="P88" s="44"/>
      <c r="Q88" s="44"/>
    </row>
    <row r="89" spans="2:17" ht="18">
      <c r="B89" s="3"/>
      <c r="O89" s="44"/>
      <c r="P89" s="44"/>
      <c r="Q89" s="44"/>
    </row>
  </sheetData>
  <mergeCells count="6">
    <mergeCell ref="P3:Q3"/>
    <mergeCell ref="G82:G83"/>
    <mergeCell ref="H82:H83"/>
    <mergeCell ref="C2:J6"/>
    <mergeCell ref="I79:M80"/>
    <mergeCell ref="I82:M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</vt:lpstr>
      <vt:lpstr>Tabla de datos</vt:lpstr>
      <vt:lpstr>Calculos</vt:lpstr>
      <vt:lpstr>Homocedasticidad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Daniel Moreno Arteaga</dc:creator>
  <cp:lastModifiedBy>Karina Vega</cp:lastModifiedBy>
  <dcterms:created xsi:type="dcterms:W3CDTF">2023-11-05T19:11:00Z</dcterms:created>
  <dcterms:modified xsi:type="dcterms:W3CDTF">2024-12-02T16:39:21Z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8F59DA6DDDA94D1689CD6BA0889A19F9_13</vt:lpwstr>
  </property>
  <property fmtid="{D5CDD505-2E9C-101B-9397-08002B2CF9AE}" pid="3" name="KSOProductBuildVer">
    <vt:lpwstr>3082-12.2.0.18911</vt:lpwstr>
  </property>
</Properties>
</file>