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405"/>
  <workbookPr codeName="ThisWorkbook" defaultThemeVersion="166925"/>
  <mc:AlternateContent xmlns:mc="http://schemas.openxmlformats.org/markup-compatibility/2006">
    <mc:Choice Requires="x15">
      <x15ac:absPath xmlns:x15ac="http://schemas.microsoft.com/office/spreadsheetml/2010/11/ac" url="C:\Users\Nikolay\Downloads\"/>
    </mc:Choice>
  </mc:AlternateContent>
  <xr:revisionPtr revIDLastSave="1302" documentId="13_ncr:1_{89A5CB98-93EB-451E-A012-FBFD01AD492F}" xr6:coauthVersionLast="47" xr6:coauthVersionMax="47" xr10:uidLastSave="{A038CFF1-B9C7-45F4-8A74-E3F4FDE6F81F}"/>
  <bookViews>
    <workbookView xWindow="-120" yWindow="-120" windowWidth="29040" windowHeight="15840" tabRatio="500" firstSheet="1" activeTab="1" xr2:uid="{00000000-000D-0000-FFFF-FFFF00000000}"/>
  </bookViews>
  <sheets>
    <sheet name="Sommaire" sheetId="9" r:id="rId1"/>
    <sheet name="Assurance Qualité" sheetId="6" r:id="rId2"/>
    <sheet name="Fonctionnalités" sheetId="8" r:id="rId3"/>
    <sheet name="Documents" sheetId="10" r:id="rId4"/>
  </sheets>
  <calcPr calcId="191028"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G17" i="6" l="1"/>
  <c r="G7" i="9"/>
  <c r="H6" i="9"/>
  <c r="C4" i="9"/>
  <c r="G17" i="10"/>
  <c r="F17" i="10"/>
  <c r="C17" i="10"/>
  <c r="B17" i="10"/>
  <c r="G16" i="10"/>
  <c r="G18" i="10" s="1"/>
  <c r="F16" i="10"/>
  <c r="F18" i="10" s="1"/>
  <c r="C16" i="10"/>
  <c r="C18" i="10" s="1"/>
  <c r="B16" i="10"/>
  <c r="B18" i="10" s="1"/>
  <c r="H5" i="9" s="1"/>
  <c r="D43" i="8"/>
  <c r="E42" i="8"/>
  <c r="D28" i="8"/>
  <c r="E27" i="8"/>
  <c r="J41" i="6"/>
  <c r="J42" i="6"/>
  <c r="J43" i="6"/>
  <c r="J44" i="6"/>
  <c r="J45" i="6"/>
  <c r="J46" i="6"/>
  <c r="J47" i="6"/>
  <c r="J48" i="6"/>
  <c r="J40" i="6"/>
  <c r="G41" i="6"/>
  <c r="G42" i="6"/>
  <c r="G43" i="6"/>
  <c r="G44" i="6"/>
  <c r="G45" i="6"/>
  <c r="G46" i="6"/>
  <c r="G47" i="6"/>
  <c r="G48" i="6"/>
  <c r="G40" i="6"/>
  <c r="J30" i="6"/>
  <c r="J31" i="6"/>
  <c r="J29" i="6"/>
  <c r="G30" i="6"/>
  <c r="G31" i="6"/>
  <c r="G29" i="6"/>
  <c r="G14" i="6"/>
  <c r="J14" i="6" s="1"/>
  <c r="G15" i="6"/>
  <c r="J15" i="6" s="1"/>
  <c r="G16" i="6"/>
  <c r="J16" i="6" s="1"/>
  <c r="J17" i="6"/>
  <c r="G13" i="6"/>
  <c r="J13" i="6" s="1"/>
  <c r="C56" i="6"/>
  <c r="E47" i="8"/>
  <c r="E46" i="8"/>
  <c r="E45" i="8"/>
  <c r="E32" i="8"/>
  <c r="E31" i="8"/>
  <c r="E30" i="8"/>
  <c r="E18" i="8"/>
  <c r="E17" i="8"/>
  <c r="J11" i="6"/>
  <c r="I11" i="6"/>
  <c r="G11" i="6"/>
  <c r="F11" i="6"/>
  <c r="D11" i="6"/>
  <c r="C11" i="6"/>
  <c r="E26" i="8"/>
  <c r="C18" i="6"/>
  <c r="D18" i="6"/>
  <c r="F18" i="6"/>
  <c r="G18" i="6"/>
  <c r="I18" i="6"/>
  <c r="J18" i="6"/>
  <c r="C22" i="6"/>
  <c r="D22" i="6"/>
  <c r="F22" i="6"/>
  <c r="G22" i="6"/>
  <c r="I22" i="6"/>
  <c r="J22" i="6"/>
  <c r="C27" i="6"/>
  <c r="D27" i="6"/>
  <c r="F27" i="6"/>
  <c r="G27" i="6"/>
  <c r="I27" i="6"/>
  <c r="J27" i="6"/>
  <c r="C32" i="6"/>
  <c r="D32" i="6"/>
  <c r="F32" i="6"/>
  <c r="G32" i="6"/>
  <c r="I32" i="6"/>
  <c r="J32" i="6"/>
  <c r="C38" i="6"/>
  <c r="D38" i="6"/>
  <c r="F38" i="6"/>
  <c r="G38" i="6"/>
  <c r="I38" i="6"/>
  <c r="J38" i="6"/>
  <c r="C49" i="6"/>
  <c r="D49" i="6"/>
  <c r="F49" i="6"/>
  <c r="G49" i="6"/>
  <c r="I49" i="6"/>
  <c r="J49" i="6"/>
  <c r="D56" i="6"/>
  <c r="F56" i="6"/>
  <c r="G56" i="6"/>
  <c r="I56" i="6"/>
  <c r="J56" i="6"/>
  <c r="E13" i="8"/>
  <c r="E40" i="8"/>
  <c r="E41" i="8"/>
  <c r="E22" i="8"/>
  <c r="E23" i="8"/>
  <c r="E24" i="8"/>
  <c r="E25" i="8"/>
  <c r="E10" i="8"/>
  <c r="E11" i="8"/>
  <c r="E12" i="8"/>
  <c r="E14" i="8"/>
  <c r="E9" i="8"/>
  <c r="D58" i="6" l="1"/>
  <c r="G58" i="6"/>
  <c r="F58" i="6"/>
  <c r="F59" i="6" s="1"/>
  <c r="C5" i="9" s="1"/>
  <c r="C58" i="6"/>
  <c r="C59" i="6" s="1"/>
  <c r="I58" i="6"/>
  <c r="J58" i="6"/>
  <c r="I59" i="6" l="1"/>
  <c r="C6" i="9" s="1"/>
  <c r="E8" i="8" l="1"/>
  <c r="D15" i="8"/>
  <c r="E21" i="8"/>
  <c r="E35" i="8"/>
  <c r="E36" i="8"/>
  <c r="E37" i="8"/>
  <c r="E38" i="8"/>
  <c r="E39" i="8"/>
  <c r="E28" i="8" l="1"/>
  <c r="B5" i="9" s="1"/>
  <c r="D5" i="9" s="1"/>
  <c r="G5" i="9" s="1"/>
  <c r="E15" i="8"/>
  <c r="B4" i="9" s="1"/>
  <c r="D4" i="9" s="1"/>
  <c r="G4" i="9" s="1"/>
  <c r="E43" i="8"/>
  <c r="B6" i="9" s="1"/>
  <c r="D6" i="9" s="1"/>
  <c r="G6" i="9" s="1"/>
</calcChain>
</file>

<file path=xl/sharedStrings.xml><?xml version="1.0" encoding="utf-8"?>
<sst xmlns="http://schemas.openxmlformats.org/spreadsheetml/2006/main" count="340" uniqueCount="193">
  <si>
    <t>Fonct.</t>
  </si>
  <si>
    <t>A.Q</t>
  </si>
  <si>
    <t>Total</t>
  </si>
  <si>
    <t>Heures de retard
(-10%)/heure</t>
  </si>
  <si>
    <t>Poids</t>
  </si>
  <si>
    <t>Note pondérée</t>
  </si>
  <si>
    <t>Documents</t>
  </si>
  <si>
    <t>Sprint 1</t>
  </si>
  <si>
    <t>Sprint 2</t>
  </si>
  <si>
    <t>Sprint 3</t>
  </si>
  <si>
    <t>UX</t>
  </si>
  <si>
    <t>Grille de correction LOG2990</t>
  </si>
  <si>
    <t>Assurance Qualité</t>
  </si>
  <si>
    <t>Critère</t>
  </si>
  <si>
    <t>Description</t>
  </si>
  <si>
    <t>Note</t>
  </si>
  <si>
    <t>Commentaires</t>
  </si>
  <si>
    <t>1. Projet</t>
  </si>
  <si>
    <t>Correcteur</t>
  </si>
  <si>
    <t>Ahmed</t>
  </si>
  <si>
    <t>1.1 Utilisation des Cadriciels</t>
  </si>
  <si>
    <t>Le projet respecte les meilleures pratiques des cadriciels utilisés. (Exemple: séparation des responsabilités dans les Components et Services d'Angular, respect de la sémantique HTTP avec Express, etc.)</t>
  </si>
  <si>
    <t xml:space="preserve">chat.component contient beaucoup de logique qui devraient être séparé dans un service 
. game.display possede une responsabilité de trop qui est la methode fetchGameDataFromServer. Elle devraient etre mises dans un service idéalement. 
idem : Game.Creation.Page contient trop de responsabilité.  
games.controller : la route deleteAllgames ne devraient pas contenir le mot delete vu que la methode http decrit deja la methode fait donc idealement remplacer la par delete.(.../Allgames) </t>
  </si>
  <si>
    <t>Game.Creation contient trop de logique qui devraient être séparé. La responsabilité de traiter les images et le canvas devraient pas etre fait dans le component
Creation.Result.Component aussi</t>
  </si>
  <si>
    <t>1.2 Arborescence</t>
  </si>
  <si>
    <t>Le projet respecte une arborescence de fichier claire,uniforme et structurée.
Les noms de fichiers et dossiers respectent le format kebab-case.</t>
  </si>
  <si>
    <t>Grouper les services du client dans des folders car vous allez en ajouter plus dans les autres sprint et pour aussi rester uniforme avec l'arborescence de tout le projet.
Server: services/ file-system , faut rester uniforme , file system est mis dans un folder mais pas les autres .</t>
  </si>
  <si>
    <t>games-controller.spec?
Ok pour le reste</t>
  </si>
  <si>
    <t>Sous-total</t>
  </si>
  <si>
    <t>2. Classe</t>
  </si>
  <si>
    <t>MOD</t>
  </si>
  <si>
    <t>2.1 Responsabilité</t>
  </si>
  <si>
    <t>La classe n'a qu'une responsabilitée.</t>
  </si>
  <si>
    <t>ClassicPageComponent et GameCreationPageComponent ont beaucoup trop de responsabilité. De plus, les components ne devraient pas avoir de logique</t>
  </si>
  <si>
    <t>2.2 Attributs</t>
  </si>
  <si>
    <t>La classe comporte uniquement des attributs utilisés.
La classe comporte uniquement des attributs qui sont des états de la classe.
La classe ne comporte pas d'attribut utilisé seulement dans les tests.</t>
  </si>
  <si>
    <t>Ok</t>
  </si>
  <si>
    <t>2.3 Accessibilité</t>
  </si>
  <si>
    <t>La classe minimise l'accessibilité des membres. (Bonne utilisation de public/private/protected pour les attributs et les fonctions)
Les méthodes get/set font une validation quelconque sur les attributs privés.</t>
  </si>
  <si>
    <t>Vous ne gérez pas l'accesibilité de vos membres</t>
  </si>
  <si>
    <t>2.4 Couplage</t>
  </si>
  <si>
    <t>La classe minimise le couplage aux autres classes.
La classe minimise les longues chaînes d'appels (ex : foo.bar.baz.foo)</t>
  </si>
  <si>
    <t>Bon travail</t>
  </si>
  <si>
    <t>Bon travail!</t>
  </si>
  <si>
    <t>2.5 Valeur par défaut</t>
  </si>
  <si>
    <t>La classe initialise tous ses attributs de la même façon. Soit à la définition, soit dans le constructeur.</t>
  </si>
  <si>
    <t>Parfois vous initialisez à la définition (classic-page.component), parfois dans le constructeur game-storage.service
Vous devriez uniformiser entre votre serveur et votre client</t>
  </si>
  <si>
    <t>Parfois à la définition parfois dans le construceur</t>
  </si>
  <si>
    <t>3. Fonctions et méthodes</t>
  </si>
  <si>
    <t>3.1 Utilité</t>
  </si>
  <si>
    <t>La fonction est utilie et non-triviale.
La fonction ne peut pas être fragmenté en plusieurs fonctions.
La fonction n'a pas une longueur trop grande.</t>
  </si>
  <si>
    <t>sendImageToServer est trop complexe
getDifferencesBlackAndWhiteImage trop complexe
getDifferencesPositionsList est beaucoup trop complexe</t>
  </si>
  <si>
    <t>Bravo!</t>
  </si>
  <si>
    <t>3.2 Paramètres</t>
  </si>
  <si>
    <t>La fonction possède le moins de paramètres possibles en entrée.
La fonction possède uniquement des paramètres d'entrée qui sont utilisés.</t>
  </si>
  <si>
    <t>4. Gestion des ressources et erreurs</t>
  </si>
  <si>
    <t>4.1 Console</t>
  </si>
  <si>
    <t>La console ne génère pas de message d'avertissement (warning) ou d'erreur (error) qui aurait pu être gérés par le programme.</t>
  </si>
  <si>
    <t>4.2 Code asynchrone</t>
  </si>
  <si>
    <t>Le code asynchrone (Promise, Observable, Event) est géré adéquatement.</t>
  </si>
  <si>
    <t>Vous avez des await inutile dans classic-page.component.spect.ts</t>
  </si>
  <si>
    <t>Vous avez des return await initule</t>
  </si>
  <si>
    <t>4.3 Message d'erreur</t>
  </si>
  <si>
    <t>Le message d'erreur est précis et compréhensible par l'utilisateur moyen.</t>
  </si>
  <si>
    <t>5. Variables et constantes</t>
  </si>
  <si>
    <t>5.1 Groupement</t>
  </si>
  <si>
    <t>Les constantes sont regroupées ensemble en groupes logiques.</t>
  </si>
  <si>
    <t xml:space="preserve"> Client: game.display: numberOfGamesInAPage?
Client: game.creation.page, constant declare dans des fonctions. Il faut grouper les constantes dans un fichier commun 
Server: plusieurs constantes sont defini dans des fonctions et ne sont pas groupé en commun avec les autres const  (pixelStart, imageHeight...)  . Faut aussi respecter le bon format SCREMING_CASE pour les const </t>
  </si>
  <si>
    <t>Vous mettez les constantes dans env.ts mais faudrait les sepraer par groupes afin que ca soit facile de comprendre chacune appartient a quelle partie. En plus, env.ts est un nom de fichier confusing , idealement ca dervait etre constant.ts</t>
  </si>
  <si>
    <t>5.2 Environnement</t>
  </si>
  <si>
    <t>Des variables d'environnements sont utilisées lorsque possible.</t>
  </si>
  <si>
    <t>5.3 Contexte d'utilisation</t>
  </si>
  <si>
    <t>La constante est utilisé dans un contexte lié à la logique d'affaire. (Exemple d'erreur: const DEUX = 2,  bonne utilisation: WAIT_TIME = 5000 )</t>
  </si>
  <si>
    <t xml:space="preserve"> game.display: numberOfGamesInAPage?
game.creation.page, classic.page  : routeTosend? </t>
  </si>
  <si>
    <t>6. Expressions booléennes</t>
  </si>
  <si>
    <t>6.1 Expression</t>
  </si>
  <si>
    <t>L'expression booléenne n'es pas comparée à true ou false. (Exemple d'erreur: x === true)</t>
  </si>
  <si>
    <t>6.2 Logique négative</t>
  </si>
  <si>
    <t>L'expression booléenne évite la logique négative. (Exemple d'erreur:  if( !notFound(…) )</t>
  </si>
  <si>
    <t>6.3 Ternaire</t>
  </si>
  <si>
    <t>L'expression booléenne utilise un ternaire dans le bon scénario.</t>
  </si>
  <si>
    <t>6.4 Prédicats</t>
  </si>
  <si>
    <t>L'expression booléenne est simple.
L'expression booléenne utilise un ou des prédicats pour simplifier une condition complexe.</t>
  </si>
  <si>
    <t xml:space="preserve">la consition !== null peut etre simplifié </t>
  </si>
  <si>
    <t>OK</t>
  </si>
  <si>
    <t>7. Qualité générale</t>
  </si>
  <si>
    <t>Rachad</t>
  </si>
  <si>
    <t>7.1 Langue</t>
  </si>
  <si>
    <t>La langue utilisée pour les variables, classes et fonctions est uniforme pour tout le code source.
La langue utilisée pour les commentaires doit être uniforme, mais peut être différente que la langue du code source.</t>
  </si>
  <si>
    <t>7.2 Commentaire</t>
  </si>
  <si>
    <t>Le commentaire est pertinent. (Pas de code mort commenté)</t>
  </si>
  <si>
    <t>Code mort dans : addServerSocketMessagesListeners</t>
  </si>
  <si>
    <t>7.3 Enum</t>
  </si>
  <si>
    <t>Le code utilise des enum lorsque c'est pertinent.</t>
  </si>
  <si>
    <t xml:space="preserve">Ex: nbrDifferences </t>
  </si>
  <si>
    <t>Plius de emus peuevent être créer. Ex:  nbrDifferences</t>
  </si>
  <si>
    <t>7.4 Classe et interface</t>
  </si>
  <si>
    <t>Le code n'utilise pas d'objets anonymes JS et priorise les classes et les interfaces.</t>
  </si>
  <si>
    <t>7.5 Duplication</t>
  </si>
  <si>
    <t>Il n'y a pas de duplication de code.</t>
  </si>
  <si>
    <t>7.6 ESLint</t>
  </si>
  <si>
    <t>Il n'y a pas de "eslint:disable" non justifiés dans le code.
L'utilisation limitée de eslint:disable est tolérée dans les fichiers de test (.spec.ts). (Exemple : nombres magiques)</t>
  </si>
  <si>
    <t>Ex : DrawService - ImageManipulationService</t>
  </si>
  <si>
    <t>7.7 Complexité</t>
  </si>
  <si>
    <t>Le code minimise la complexité cyclomatique. (Exemple : plusieurs if/else ou boucles for imbriqués, opérations complexes, etc.)</t>
  </si>
  <si>
    <t>-0.25 pour chaque fonction: getDifferencesPositionsList, sendImageToServer</t>
  </si>
  <si>
    <t>Il faut que vous améliorer le code de ClassicPageComponent. Ce component comporte trop de logique. Également pour GameCreationPageComponent. 
Fonctions à revoir: registerUser, addServerSocketMessagesListeners</t>
  </si>
  <si>
    <t>7.7 Nomenclature des variables, classes et méthodes</t>
  </si>
  <si>
    <t>Les noms des variables, classes et méthodes sont précis et clairs.
Les noms respectent un format unique:  camelCase pour les variables et méthodes, SCREAMING_SNAKE_CASE pour les constantes, etc .
Les noms ne sont pas troncés excessivement. (Exemple: utiliser background au lieu de seulement bg).</t>
  </si>
  <si>
    <t xml:space="preserve">Tous les messages d'erreur doivent être dans des contantes. Ex dans GameStorageService </t>
  </si>
  <si>
    <t>7.8 Performance</t>
  </si>
  <si>
    <t>Le logiciel a une performance acceptable.</t>
  </si>
  <si>
    <t>Votre création de jeu est pratiquement inutilisable</t>
  </si>
  <si>
    <t>8. Gestion de versions</t>
  </si>
  <si>
    <t>8.1 TAG</t>
  </si>
  <si>
    <t>La branche de développement possède le bon tag. (sprint1, sprint2, sprint3)</t>
  </si>
  <si>
    <t>8.2 Commit</t>
  </si>
  <si>
    <t>Le commit a un message pertinent et descriptif.</t>
  </si>
  <si>
    <t>Pas de commits pour le sprint 2.</t>
  </si>
  <si>
    <t>8.3 Branches mortes</t>
  </si>
  <si>
    <t xml:space="preserve">Le projet ne contient pas de branches mortes (stale branch). Une branche est considérée comme morte si elle n'a pas de commit pendant plus de 3 semaines. </t>
  </si>
  <si>
    <t>8.4 Gitlab</t>
  </si>
  <si>
    <t>Des Merge Requests sont utilisées pour fusionner vers la branche de production.
Les Merge Requests sont approuvées par au moins un membre de l'équipe avant la fusion.
Les Issues sont mis à jour tout au long du projet.</t>
  </si>
  <si>
    <t xml:space="preserve">-0.25 Plusieurs MR de feature ont été fermés. -0.25 Plusierus MR sont merged sans passé le pipeline </t>
  </si>
  <si>
    <t>2 MR pour tout le sprint 2.</t>
  </si>
  <si>
    <t>8.5 Fichiers</t>
  </si>
  <si>
    <t>Le projet contient uniquement les fichiers nécessaires. (Exemple: pas de dossier node_modules ou coverage).</t>
  </si>
  <si>
    <t>Total QA sprint</t>
  </si>
  <si>
    <t>Note QA sprint</t>
  </si>
  <si>
    <t>Fonctionnalités</t>
  </si>
  <si>
    <t>Fonctionnalité</t>
  </si>
  <si>
    <t>Testé</t>
  </si>
  <si>
    <t>Note finale</t>
  </si>
  <si>
    <t>1.1 Vue Initiale</t>
  </si>
  <si>
    <t>1.2 Vue de Sélection de partie</t>
  </si>
  <si>
    <t xml:space="preserve">Good job </t>
  </si>
  <si>
    <t>1.3 Vue de Configuration - interface de base</t>
  </si>
  <si>
    <t>1.4 Vue de création de jeu - modification de l'arrière plan</t>
  </si>
  <si>
    <t xml:space="preserve">Rachad </t>
  </si>
  <si>
    <t>1.5 Système de détection de différences</t>
  </si>
  <si>
    <t>1.6 Vue de jeu en solo</t>
  </si>
  <si>
    <t xml:space="preserve">il ya pas de titres ( nombre de differences) , il ya juste X sur X 
Good job pour le reste </t>
  </si>
  <si>
    <t>1.7 Mode classique en solo</t>
  </si>
  <si>
    <t>Note finale pour le sprint</t>
  </si>
  <si>
    <t>Pénalités</t>
  </si>
  <si>
    <t>Crash</t>
  </si>
  <si>
    <t>Erreur de build</t>
  </si>
  <si>
    <t>2.1 Vue de création de jeu - modification de l'avant-plan</t>
  </si>
  <si>
    <t>Bon travail
Votre undo redo ne contient aucun test, vous devriez le tester convenablement dans action container</t>
  </si>
  <si>
    <t>2.2 Créer et Joindre une partie un contre un</t>
  </si>
  <si>
    <t>2.3 Mode Classique en un contre un</t>
  </si>
  <si>
    <t>2.4 Vue de jeu en un contre un et Section des messages</t>
  </si>
  <si>
    <t>2.5 Vue de Configuration - suppression de jeu</t>
  </si>
  <si>
    <t>Supprimer un jeu ne termine pas le salle d'attente</t>
  </si>
  <si>
    <t xml:space="preserve">2.6 Messages de partie (local) </t>
  </si>
  <si>
    <t>2.7 Mode Triche</t>
  </si>
  <si>
    <t>Erreur de build  / déploiement erroné</t>
  </si>
  <si>
    <t>Anciennes fonctionnalités brisées</t>
  </si>
  <si>
    <t>3.1 Mode Temps Limité</t>
  </si>
  <si>
    <t>3.2 Remise des données à leur état initial</t>
  </si>
  <si>
    <t>3.3 Vue de Configuration - constantes de jeu</t>
  </si>
  <si>
    <t>3.4 Indices de jeu</t>
  </si>
  <si>
    <t>3.5 Historique des parties jouées</t>
  </si>
  <si>
    <t>3.6 Meilleurs temps</t>
  </si>
  <si>
    <t>3.7 Messages de partie (global)</t>
  </si>
  <si>
    <t>3.8 Reprise vidéo de la partie</t>
  </si>
  <si>
    <t>Erreur de build / déploiement erroné</t>
  </si>
  <si>
    <t>Document d'Architecture</t>
  </si>
  <si>
    <t>Protocole de communication</t>
  </si>
  <si>
    <t>Historique des révisions</t>
  </si>
  <si>
    <t>Corrigée par Ahmed</t>
  </si>
  <si>
    <t>1 Introduction /1</t>
  </si>
  <si>
    <t>ok</t>
  </si>
  <si>
    <t>1 Introduction (commentaires)</t>
  </si>
  <si>
    <t>Bonne introduction</t>
  </si>
  <si>
    <t>2 Vue des cas d'utilisation /5</t>
  </si>
  <si>
    <t>2 Communication client-serveur /7</t>
  </si>
  <si>
    <t>Les noms de vos CUs sont trop verbeux. Soyez plus concis. Ex : CU-1.2 - Valider la tentative
Commentaire général : si votre serveur est toujours lié à vos CUs, simplement l'intégrer dans votre système et alléger de beaucoup vos diagrammes.
CU1.0 : Manque un 2e utilisateur pour les cas où vous jouez en mode Coopératif. Certains CUs sont présentés du point de vue de l'Utilisateur, d'autre du serveur : gardez 1 seule manière d'écrire vos titres.
CU2.0 : les relations "include" devraient être des "extend" ou des généralisations.
CU3.0 : Même commentaire que page 7. Le CU-3.5 est un détail d'implémentation à retirer.
CU4.0 : CU-4.1 est un détail d'implémentation à retirer. Attention, ceci s'approche beaucoup d'un diagramme de séquence.
CU5.0: CU-5.2 est un détail d'implémentation/présentation à retirer.
CU6.0 : le diagramme devrait être présenté du point de vue de l'utilisateur et non le servuer. Changer "afficher" par "visualiser"/"voir"
CU7.0 : Même commentaire que CU6.0.Ce diagramme n'apporte pas grande chose au document et ça serait plus pertinant de le retirer.
CU8.0 : Même commentaire que CU6.0. Mauvaise formulation des noms de vous CUs. Les relations "include" devraient être des "extends" pour CU8.2 à 8.4. CU8.1 à retirer : trop similaire à CU8.0
Globalement très bien, mais un gros manque de synthèse. Certains diagrammes sont à retirer ou fusionner ensemble. Notions d'include/extends à revoir.</t>
  </si>
  <si>
    <t>Manque de justification pour le choix du protocole
On s'attend que vous mentionner le protocole et non la librairie utilisé. C'est important de distinguer entre WebSockets et Socket.io.
Dans la colonne moyen de communication , vous donnez des details non necessaires pour la section. L'important c'etait d'indiquer le choix et bien le justifier et non de mentionner les etapes du cas d'utilisation.</t>
  </si>
  <si>
    <t>3 Vue des processus /6</t>
  </si>
  <si>
    <t>3 Description des paquets /12</t>
  </si>
  <si>
    <t xml:space="preserve">Le texte en début de section n'est pas nécessaire : le but est de représenter l'information à travers vos diagrammes.
Vos messages sont trop proches du code : ce n'est pas le but d'un diagramme de séquences.
Page 11 : manque la notion de multijoueur pour le mode temps limité. Ça ne devrait pas être le rôle du Client de "connecter deux joueurs en attente". Manque la notion d'abandon et gestion de l'abandon avec 2 joueurs.
Page 11 : La mise à jour des meilleurs temps n'est pas possible dans le mode temps limité. La séquence n'est pas valide.
Page 12 constantes: La mise à jour et la réinitialisation devraient être des [opt]. La séquence présentée force l'utilisateur de toujours réinitialiser les jeux à chaque fois qu'il accède à la page de configuration. Selon le diagramme, l'historique est visible seulement après une réinitialisation.
Page 12 mode reprise : le début de la séquence devrait être la fin de la partie en mode classique et pas avant. La reprise est un [alt] : le joueur peut décider de pas la faire. Toutes les actions durant la reprise devraient être des [opt]. Manque un message de retour du client vers l'utilisateur.
Section à revoir. Notions de [alt] et [opt] à revoir.
</t>
  </si>
  <si>
    <t>bonne presentation des contenu
POST devrait  retourner un code 201 au lieu d'un 200 pour le send-image 
Pour la partie WS, c'est important que vous indiquez si c'est un event sent du serveur ou du client donc dans le contenu faudrait le preciser pour documenter la communication bidirectionnelle.</t>
  </si>
  <si>
    <t>4 Vue logique /6</t>
  </si>
  <si>
    <t>Beaucoup de classes "flottantes" sans relations dans les diagrammes : à corriger.
Page 13 : les diagrammes semblent incomplètes : on ne comprend pas les intéractions entre les components.
Page 14 : les 2 diagrammes devraient être 1 seul. La séparation en 2 porte à confusion.
Page 15 : aucun avantage d'avoir tout le contenu du ClassicPageComponent. Votre ChatService est lié à SocketService et MatchmakingService, mais cette information doit être inférée en lisant le constructeur puisque les relations ne sont pas présentes dans le diagramme.
Présentation du client : manque d'information pour plusieurs classes au niveau de vos services et leurs relations avec le reste. Vos descriptions de paquetages présentes des informations imporatnes (ex: page 15) qui ne sont pas données dans les diagrammes.
Présentation du serveur : la présentation est plus cohérente que le client, mais encore une fois, vois avez un problème de synthèse et le grand nombre de détails donnés nuit à la lisibilité et à la compréhension de votre architecture.
Page 18 : pourquoi la représentation est si différente des autres diagrammes ? Ceci aurait du être présenté dans la section du client et présenter ces relations pour le ClassicPageComponent. La description en haut de la page donne des détials d'implémentaition/logique qui ne devraient pas être dans ce document.
Page 19 : est-ce qu'il vous manque un diagramme pour le mode reprise ? Pourquoi ReplayService n'est pas dans le diagramme de la page 14 ?
Page 19 : ce diagramme est le même, mais plus détaillé que le 1er diagramme de la page 14. Pourquoi 2 diagrammes différents ?
Page 20 : les  interfaces "flottantes" sans relations n'aides pas la compréhension. Le contenu de vote fichier "env.ts" n'est pas pertinent
Section à revoir : présentation avec trop d'information non nécessaire et difficile à lire.</t>
  </si>
  <si>
    <t>5 Vue de déploiement /2</t>
  </si>
  <si>
    <t xml:space="preserve">Il n'y a pas de communication WS avec le serveur statique : HTTP seulement. GitLab n'est pas un serveur statique.
Il faut représenter 1 seul Client/Navigateur dans le déploiement
Pourquoi est-ce que NodeJs et Expres sont obligatoires sur la machine de l'utilisateur pour accéder à votre site web ?
Manque le système d'exploitation de la machine du Client.
Manque le logiciel (votre projet) du serveur dynamique. Manque l'environnement d'exécution NodeJs utilisé par votre logiciel. Manque la spécification que Linux est un système d'exploitation.
Manque le protocole de communication entre le serveur dynamique et la BD (mongodb wire protocol ou TCP).
Manque la spécification que votre BD est de type MongoDB (Accédé par DatabaseService est une information de la section 4). MongoDB Atlas est un serveur et non un "device"
</t>
  </si>
  <si>
    <t>Forme /1</t>
  </si>
  <si>
    <t>Section 2 : la numération de CU ne devrait pas recommencer entre chaque diagramme. Le fait d'avoir plusieurs CU-1.0 porte à confusion
Section 2 : manque de synthèse.
Mise en page : titre et contenu de la section 5 sur 2 pages différentes</t>
  </si>
  <si>
    <t xml:space="preserve">Manque d'une structure qui liste  les endpoints et des events sockets (bullet points, tirets, numéros..) et qui donne un titre descriptif de l'endpoint
tableau manque de titre section2 et manque une presentaion (ex: le tableau ci-dessous présente ...etc)
</t>
  </si>
  <si>
    <t>FOND</t>
  </si>
  <si>
    <t>FORME</t>
  </si>
  <si>
    <t>NOTE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</si>
</sst>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font>
      <sz val="11"/>
      <color rgb="FF000000"/>
      <name val="Calibri"/>
      <family val="2"/>
      <charset val="1"/>
    </font>
    <font>
      <sz val="11"/>
      <color theme="1"/>
      <name val="Calibri"/>
      <scheme val="minor"/>
    </font>
    <font>
      <sz val="11"/>
      <color rgb="FFFFFFFF"/>
      <name val="Calibri"/>
      <family val="2"/>
      <charset val="1"/>
    </font>
    <font>
      <b/>
      <sz val="14"/>
      <color rgb="FF000000"/>
      <name val="Calibri"/>
      <family val="2"/>
      <charset val="1"/>
    </font>
    <font>
      <sz val="11"/>
      <color rgb="FF000000"/>
      <name val="Calibri"/>
      <family val="2"/>
      <charset val="1"/>
    </font>
    <font>
      <b/>
      <sz val="14"/>
      <color rgb="FFFFFFFF"/>
      <name val="Calibri"/>
      <family val="2"/>
      <charset val="1"/>
    </font>
    <font>
      <b/>
      <sz val="14"/>
      <color theme="1"/>
      <name val="Calibri"/>
      <scheme val="minor"/>
    </font>
    <font>
      <b/>
      <sz val="18"/>
      <color theme="1"/>
      <name val="Calibri"/>
      <scheme val="minor"/>
    </font>
    <font>
      <b/>
      <sz val="11"/>
      <color rgb="FF3F3F3F"/>
      <name val="Calibri"/>
      <scheme val="minor"/>
    </font>
    <font>
      <b/>
      <sz val="16"/>
      <color rgb="FF000000"/>
      <name val="Calibri"/>
      <family val="2"/>
      <charset val="1"/>
    </font>
    <font>
      <sz val="14"/>
      <color rgb="FF000000"/>
      <name val="Calibri"/>
      <family val="2"/>
    </font>
    <font>
      <b/>
      <sz val="12"/>
      <color rgb="FF000000"/>
      <name val="Calibri"/>
      <family val="2"/>
    </font>
    <font>
      <sz val="14"/>
      <color rgb="FF000000"/>
      <name val="Calibri"/>
      <family val="2"/>
      <charset val="1"/>
    </font>
    <font>
      <b/>
      <sz val="12"/>
      <color rgb="FF000000"/>
      <name val="Calibri"/>
      <family val="2"/>
      <charset val="1"/>
    </font>
    <font>
      <sz val="11"/>
      <color rgb="FF000000"/>
      <name val="Calibri"/>
    </font>
    <font>
      <b/>
      <sz val="11"/>
      <color rgb="FF000000"/>
      <name val="Calibri"/>
    </font>
    <font>
      <b/>
      <sz val="11"/>
      <color theme="1"/>
      <name val="Calibri"/>
    </font>
    <font>
      <b/>
      <sz val="18"/>
      <color theme="1"/>
      <name val="Calibri"/>
    </font>
    <font>
      <b/>
      <sz val="11"/>
      <color rgb="FF000000"/>
      <name val="Calibri"/>
      <family val="2"/>
      <charset val="1"/>
    </font>
    <font>
      <b/>
      <sz val="12"/>
      <color theme="1"/>
      <name val="Calibri"/>
      <charset val="1"/>
    </font>
    <font>
      <sz val="12"/>
      <color theme="1"/>
      <name val="Calibri"/>
      <charset val="1"/>
    </font>
    <font>
      <sz val="10"/>
      <color theme="1"/>
      <name val="Arial"/>
      <charset val="1"/>
    </font>
    <font>
      <sz val="11"/>
      <color theme="1"/>
      <name val="Calibri"/>
      <charset val="1"/>
    </font>
  </fonts>
  <fills count="29">
    <fill>
      <patternFill patternType="none"/>
    </fill>
    <fill>
      <patternFill patternType="gray125"/>
    </fill>
    <fill>
      <patternFill patternType="solid">
        <fgColor rgb="FFF79646"/>
        <bgColor rgb="FFFF8080"/>
      </patternFill>
    </fill>
    <fill>
      <patternFill patternType="solid">
        <fgColor rgb="FFF2F2F2"/>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rgb="FFFFC000"/>
        <bgColor indexed="64"/>
      </patternFill>
    </fill>
    <fill>
      <patternFill patternType="solid">
        <fgColor theme="9" tint="0.79998168889431442"/>
        <bgColor rgb="FFCCC1DA"/>
      </patternFill>
    </fill>
    <fill>
      <patternFill patternType="solid">
        <fgColor theme="7" tint="0.79998168889431442"/>
        <bgColor rgb="FFCCC1DA"/>
      </patternFill>
    </fill>
    <fill>
      <patternFill patternType="solid">
        <fgColor theme="4" tint="0.79998168889431442"/>
        <bgColor rgb="FFB9CDE5"/>
      </patternFill>
    </fill>
    <fill>
      <patternFill patternType="solid">
        <fgColor theme="9" tint="0.79998168889431442"/>
        <bgColor indexed="64"/>
      </patternFill>
    </fill>
    <fill>
      <patternFill patternType="solid">
        <fgColor theme="7" tint="0.79998168889431442"/>
        <bgColor indexed="64"/>
      </patternFill>
    </fill>
    <fill>
      <patternFill patternType="solid">
        <fgColor theme="8" tint="0.79998168889431442"/>
        <bgColor rgb="FFB9CDE5"/>
      </patternFill>
    </fill>
    <fill>
      <patternFill patternType="solid">
        <fgColor theme="8" tint="0.79998168889431442"/>
        <bgColor indexed="64"/>
      </patternFill>
    </fill>
    <fill>
      <patternFill patternType="solid">
        <fgColor theme="8" tint="0.79998168889431442"/>
        <bgColor rgb="FFCCC1DA"/>
      </patternFill>
    </fill>
    <fill>
      <patternFill patternType="solid">
        <fgColor theme="6" tint="0.79998168889431442"/>
        <bgColor indexed="64"/>
      </patternFill>
    </fill>
    <fill>
      <patternFill patternType="solid">
        <fgColor theme="6" tint="0.39997558519241921"/>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rgb="FFE2EFDA"/>
        <bgColor indexed="64"/>
      </patternFill>
    </fill>
    <fill>
      <patternFill patternType="solid">
        <fgColor rgb="FFFFF2CC"/>
        <bgColor indexed="64"/>
      </patternFill>
    </fill>
    <fill>
      <patternFill patternType="solid">
        <fgColor rgb="FFB4C6E7"/>
        <bgColor indexed="64"/>
      </patternFill>
    </fill>
    <fill>
      <patternFill patternType="solid">
        <fgColor rgb="FFE7E6E6"/>
        <bgColor indexed="64"/>
      </patternFill>
    </fill>
    <fill>
      <patternFill patternType="solid">
        <fgColor rgb="FFD9D9D9"/>
        <bgColor indexed="64"/>
      </patternFill>
    </fill>
    <fill>
      <patternFill patternType="solid">
        <fgColor rgb="FFFFFFFF"/>
        <bgColor indexed="64"/>
      </patternFill>
    </fill>
    <fill>
      <patternFill patternType="solid">
        <fgColor rgb="FFCCCCCC"/>
        <bgColor indexed="64"/>
      </patternFill>
    </fill>
    <fill>
      <patternFill patternType="solid">
        <fgColor rgb="FFF3F3F3"/>
        <bgColor indexed="64"/>
      </patternFill>
    </fill>
  </fills>
  <borders count="59">
    <border>
      <left/>
      <right/>
      <top/>
      <bottom/>
      <diagonal/>
    </border>
    <border>
      <left style="medium">
        <color auto="1"/>
      </left>
      <right/>
      <top style="medium">
        <color auto="1"/>
      </top>
      <bottom/>
      <diagonal/>
    </border>
    <border>
      <left style="medium">
        <color auto="1"/>
      </left>
      <right/>
      <top/>
      <bottom/>
      <diagonal/>
    </border>
    <border>
      <left style="medium">
        <color auto="1"/>
      </left>
      <right/>
      <top/>
      <bottom style="medium">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top style="medium">
        <color auto="1"/>
      </top>
      <bottom/>
      <diagonal/>
    </border>
    <border>
      <left style="medium">
        <color auto="1"/>
      </left>
      <right/>
      <top style="medium">
        <color auto="1"/>
      </top>
      <bottom style="medium">
        <color auto="1"/>
      </bottom>
      <diagonal/>
    </border>
    <border>
      <left style="medium">
        <color auto="1"/>
      </left>
      <right/>
      <top style="medium">
        <color auto="1"/>
      </top>
      <bottom style="thin">
        <color auto="1"/>
      </bottom>
      <diagonal/>
    </border>
    <border>
      <left style="medium">
        <color auto="1"/>
      </left>
      <right/>
      <top style="thin">
        <color auto="1"/>
      </top>
      <bottom/>
      <diagonal/>
    </border>
    <border>
      <left style="medium">
        <color auto="1"/>
      </left>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top style="thin">
        <color auto="1"/>
      </top>
      <bottom/>
      <diagonal/>
    </border>
    <border>
      <left style="thin">
        <color auto="1"/>
      </left>
      <right/>
      <top style="thin">
        <color auto="1"/>
      </top>
      <bottom style="thin">
        <color auto="1"/>
      </bottom>
      <diagonal/>
    </border>
    <border>
      <left style="medium">
        <color auto="1"/>
      </left>
      <right/>
      <top style="thin">
        <color auto="1"/>
      </top>
      <bottom style="thin">
        <color auto="1"/>
      </bottom>
      <diagonal/>
    </border>
    <border>
      <left style="thin">
        <color auto="1"/>
      </left>
      <right/>
      <top style="thin">
        <color auto="1"/>
      </top>
      <bottom style="medium">
        <color auto="1"/>
      </bottom>
      <diagonal/>
    </border>
    <border>
      <left style="thin">
        <color auto="1"/>
      </left>
      <right style="medium">
        <color auto="1"/>
      </right>
      <top style="medium">
        <color auto="1"/>
      </top>
      <bottom style="thin">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indexed="64"/>
      </left>
      <right style="thin">
        <color indexed="64"/>
      </right>
      <top style="medium">
        <color indexed="64"/>
      </top>
      <bottom style="thin">
        <color indexed="64"/>
      </bottom>
      <diagonal/>
    </border>
    <border>
      <left style="thin">
        <color auto="1"/>
      </left>
      <right style="thin">
        <color auto="1"/>
      </right>
      <top style="thin">
        <color auto="1"/>
      </top>
      <bottom style="thin">
        <color auto="1"/>
      </bottom>
      <diagonal/>
    </border>
    <border>
      <left style="medium">
        <color indexed="64"/>
      </left>
      <right style="thin">
        <color indexed="64"/>
      </right>
      <top style="thin">
        <color indexed="64"/>
      </top>
      <bottom style="medium">
        <color indexed="64"/>
      </bottom>
      <diagonal/>
    </border>
    <border>
      <left style="thin">
        <color auto="1"/>
      </left>
      <right style="thin">
        <color auto="1"/>
      </right>
      <top style="thin">
        <color auto="1"/>
      </top>
      <bottom style="medium">
        <color auto="1"/>
      </bottom>
      <diagonal/>
    </border>
    <border>
      <left style="thin">
        <color rgb="FF3F3F3F"/>
      </left>
      <right style="thin">
        <color rgb="FF3F3F3F"/>
      </right>
      <top style="thin">
        <color rgb="FF3F3F3F"/>
      </top>
      <bottom style="thin">
        <color rgb="FF3F3F3F"/>
      </bottom>
      <diagonal/>
    </border>
    <border>
      <left/>
      <right/>
      <top/>
      <bottom style="thin">
        <color auto="1"/>
      </bottom>
      <diagonal/>
    </border>
    <border>
      <left/>
      <right/>
      <top style="thin">
        <color auto="1"/>
      </top>
      <bottom/>
      <diagonal/>
    </border>
    <border>
      <left/>
      <right/>
      <top style="thin">
        <color auto="1"/>
      </top>
      <bottom style="medium">
        <color auto="1"/>
      </bottom>
      <diagonal/>
    </border>
    <border>
      <left/>
      <right/>
      <top/>
      <bottom style="medium">
        <color auto="1"/>
      </bottom>
      <diagonal/>
    </border>
    <border>
      <left/>
      <right/>
      <top style="medium">
        <color auto="1"/>
      </top>
      <bottom style="thin">
        <color auto="1"/>
      </bottom>
      <diagonal/>
    </border>
    <border>
      <left/>
      <right/>
      <top style="thin">
        <color auto="1"/>
      </top>
      <bottom style="thin">
        <color auto="1"/>
      </bottom>
      <diagonal/>
    </border>
    <border>
      <left/>
      <right style="medium">
        <color auto="1"/>
      </right>
      <top style="thin">
        <color auto="1"/>
      </top>
      <bottom/>
      <diagonal/>
    </border>
    <border>
      <left style="medium">
        <color indexed="64"/>
      </left>
      <right style="thin">
        <color auto="1"/>
      </right>
      <top style="medium">
        <color indexed="64"/>
      </top>
      <bottom style="thin">
        <color auto="1"/>
      </bottom>
      <diagonal/>
    </border>
    <border>
      <left style="thin">
        <color indexed="64"/>
      </left>
      <right/>
      <top style="medium">
        <color indexed="64"/>
      </top>
      <bottom style="thin">
        <color indexed="64"/>
      </bottom>
      <diagonal/>
    </border>
    <border>
      <left/>
      <right style="medium">
        <color indexed="64"/>
      </right>
      <top style="thin">
        <color auto="1"/>
      </top>
      <bottom style="thin">
        <color auto="1"/>
      </bottom>
      <diagonal/>
    </border>
    <border>
      <left/>
      <right style="medium">
        <color indexed="64"/>
      </right>
      <top style="thin">
        <color auto="1"/>
      </top>
      <bottom style="medium">
        <color indexed="64"/>
      </bottom>
      <diagonal/>
    </border>
    <border>
      <left style="medium">
        <color auto="1"/>
      </left>
      <right/>
      <top/>
      <bottom style="thin">
        <color auto="1"/>
      </bottom>
      <diagonal/>
    </border>
    <border>
      <left/>
      <right style="medium">
        <color indexed="64"/>
      </right>
      <top/>
      <bottom style="thin">
        <color auto="1"/>
      </bottom>
      <diagonal/>
    </border>
    <border>
      <left/>
      <right style="medium">
        <color indexed="64"/>
      </right>
      <top style="medium">
        <color indexed="64"/>
      </top>
      <bottom style="thin">
        <color auto="1"/>
      </bottom>
      <diagonal/>
    </border>
    <border>
      <left/>
      <right style="medium">
        <color auto="1"/>
      </right>
      <top/>
      <bottom style="medium">
        <color auto="1"/>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medium">
        <color rgb="FF000000"/>
      </left>
      <right/>
      <top/>
      <bottom style="thin">
        <color auto="1"/>
      </bottom>
      <diagonal/>
    </border>
    <border>
      <left/>
      <right style="medium">
        <color rgb="FF000000"/>
      </right>
      <top/>
      <bottom style="thin">
        <color auto="1"/>
      </bottom>
      <diagonal/>
    </border>
    <border>
      <left style="medium">
        <color rgb="FF000000"/>
      </left>
      <right/>
      <top style="thin">
        <color auto="1"/>
      </top>
      <bottom style="medium">
        <color rgb="FF000000"/>
      </bottom>
      <diagonal/>
    </border>
    <border>
      <left/>
      <right/>
      <top style="thin">
        <color auto="1"/>
      </top>
      <bottom style="medium">
        <color rgb="FF000000"/>
      </bottom>
      <diagonal/>
    </border>
    <border>
      <left/>
      <right style="medium">
        <color rgb="FF000000"/>
      </right>
      <top style="thin">
        <color auto="1"/>
      </top>
      <bottom style="medium">
        <color rgb="FF000000"/>
      </bottom>
      <diagonal/>
    </border>
    <border>
      <left style="medium">
        <color rgb="FF000000"/>
      </left>
      <right/>
      <top style="thin">
        <color auto="1"/>
      </top>
      <bottom style="thin">
        <color auto="1"/>
      </bottom>
      <diagonal/>
    </border>
    <border>
      <left/>
      <right style="medium">
        <color rgb="FF000000"/>
      </right>
      <top style="thin">
        <color auto="1"/>
      </top>
      <bottom style="thin">
        <color auto="1"/>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
      <left/>
      <right/>
      <top/>
      <bottom style="thin">
        <color rgb="FFCCCCCC"/>
      </bottom>
      <diagonal/>
    </border>
    <border>
      <left style="thin">
        <color rgb="FF000000"/>
      </left>
      <right style="thin">
        <color rgb="FFCCCCCC"/>
      </right>
      <top style="thin">
        <color rgb="FFCCCCCC"/>
      </top>
      <bottom style="thin">
        <color rgb="FFCCCCCC"/>
      </bottom>
      <diagonal/>
    </border>
    <border>
      <left style="thin">
        <color rgb="FFCCCCCC"/>
      </left>
      <right style="thin">
        <color rgb="FFCCCCCC"/>
      </right>
      <top style="thin">
        <color rgb="FFCCCCCC"/>
      </top>
      <bottom style="thin">
        <color rgb="FFCCCCCC"/>
      </bottom>
      <diagonal/>
    </border>
    <border>
      <left style="thin">
        <color rgb="FF000000"/>
      </left>
      <right style="thin">
        <color rgb="FFCCCCCC"/>
      </right>
      <top style="thin">
        <color rgb="FFCCCCCC"/>
      </top>
      <bottom style="thin">
        <color rgb="FF000000"/>
      </bottom>
      <diagonal/>
    </border>
    <border>
      <left style="thin">
        <color rgb="FFCCCCCC"/>
      </left>
      <right style="thin">
        <color rgb="FFCCCCCC"/>
      </right>
      <top style="thin">
        <color rgb="FFCCCCCC"/>
      </top>
      <bottom style="thin">
        <color rgb="FF000000"/>
      </bottom>
      <diagonal/>
    </border>
  </borders>
  <cellStyleXfs count="7">
    <xf numFmtId="0" fontId="0" fillId="0" borderId="0"/>
    <xf numFmtId="9" fontId="4" fillId="0" borderId="0" applyBorder="0" applyProtection="0"/>
    <xf numFmtId="0" fontId="2" fillId="2" borderId="0" applyBorder="0" applyProtection="0"/>
    <xf numFmtId="0" fontId="8" fillId="3" borderId="23" applyNumberFormat="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cellStyleXfs>
  <cellXfs count="291">
    <xf numFmtId="0" fontId="0" fillId="0" borderId="0" xfId="0"/>
    <xf numFmtId="0" fontId="0" fillId="0" borderId="0" xfId="0" applyAlignment="1">
      <alignment wrapText="1"/>
    </xf>
    <xf numFmtId="0" fontId="3" fillId="0" borderId="0" xfId="0" applyFont="1" applyAlignment="1">
      <alignment horizontal="center" vertical="center" wrapText="1"/>
    </xf>
    <xf numFmtId="0" fontId="5" fillId="0" borderId="0" xfId="0" applyFont="1" applyAlignment="1">
      <alignment vertical="center" wrapText="1"/>
    </xf>
    <xf numFmtId="0" fontId="3" fillId="0" borderId="0" xfId="0" applyFont="1" applyAlignment="1">
      <alignment vertical="center" wrapText="1"/>
    </xf>
    <xf numFmtId="0" fontId="0" fillId="0" borderId="0" xfId="0" applyAlignment="1">
      <alignment horizontal="center" vertical="center" wrapText="1"/>
    </xf>
    <xf numFmtId="49" fontId="0" fillId="0" borderId="0" xfId="0" applyNumberFormat="1" applyAlignment="1">
      <alignment horizontal="center" vertical="center" wrapText="1"/>
    </xf>
    <xf numFmtId="0" fontId="3" fillId="0" borderId="0" xfId="0" applyFont="1" applyAlignment="1">
      <alignment vertical="center"/>
    </xf>
    <xf numFmtId="0" fontId="3" fillId="0" borderId="0" xfId="0" applyFont="1"/>
    <xf numFmtId="0" fontId="9" fillId="0" borderId="0" xfId="0" applyFont="1"/>
    <xf numFmtId="0" fontId="0" fillId="0" borderId="0" xfId="0" applyAlignment="1">
      <alignment horizontal="left" wrapText="1"/>
    </xf>
    <xf numFmtId="0" fontId="3" fillId="0" borderId="2" xfId="0" applyFont="1" applyBorder="1" applyAlignment="1">
      <alignment horizontal="center" vertical="center" wrapText="1"/>
    </xf>
    <xf numFmtId="0" fontId="10" fillId="0" borderId="0" xfId="0" applyFont="1"/>
    <xf numFmtId="49" fontId="0" fillId="0" borderId="13" xfId="0" applyNumberFormat="1" applyBorder="1" applyAlignment="1">
      <alignment horizontal="left" vertical="center" wrapText="1"/>
    </xf>
    <xf numFmtId="0" fontId="3" fillId="8" borderId="21" xfId="0" applyFont="1" applyFill="1" applyBorder="1" applyAlignment="1">
      <alignment horizontal="center" vertical="center" wrapText="1"/>
    </xf>
    <xf numFmtId="0" fontId="3" fillId="8" borderId="22" xfId="0" applyFont="1" applyFill="1" applyBorder="1" applyAlignment="1">
      <alignment horizontal="center" vertical="center" wrapText="1"/>
    </xf>
    <xf numFmtId="0" fontId="3" fillId="9" borderId="21" xfId="0" applyFont="1" applyFill="1" applyBorder="1" applyAlignment="1">
      <alignment horizontal="center" vertical="center" wrapText="1"/>
    </xf>
    <xf numFmtId="0" fontId="3" fillId="9" borderId="22" xfId="0" applyFont="1" applyFill="1" applyBorder="1" applyAlignment="1">
      <alignment horizontal="center" vertical="center" wrapText="1"/>
    </xf>
    <xf numFmtId="0" fontId="3" fillId="13" borderId="21" xfId="0" applyFont="1" applyFill="1" applyBorder="1" applyAlignment="1">
      <alignment horizontal="center" vertical="center" wrapText="1"/>
    </xf>
    <xf numFmtId="0" fontId="3" fillId="13" borderId="22" xfId="0" applyFont="1" applyFill="1" applyBorder="1" applyAlignment="1">
      <alignment horizontal="center" vertical="center" wrapText="1"/>
    </xf>
    <xf numFmtId="0" fontId="3" fillId="9" borderId="15" xfId="0" applyFont="1" applyFill="1" applyBorder="1" applyAlignment="1">
      <alignment horizontal="left" vertical="center" wrapText="1"/>
    </xf>
    <xf numFmtId="0" fontId="3" fillId="8" borderId="15" xfId="0" applyFont="1" applyFill="1" applyBorder="1" applyAlignment="1">
      <alignment horizontal="left" vertical="center" wrapText="1"/>
    </xf>
    <xf numFmtId="0" fontId="3" fillId="13" borderId="11" xfId="0" applyFont="1" applyFill="1" applyBorder="1" applyAlignment="1">
      <alignment horizontal="left" vertical="center" wrapText="1"/>
    </xf>
    <xf numFmtId="49" fontId="0" fillId="0" borderId="29" xfId="0" applyNumberFormat="1" applyBorder="1" applyAlignment="1">
      <alignment horizontal="left" vertical="center" wrapText="1"/>
    </xf>
    <xf numFmtId="49" fontId="0" fillId="0" borderId="29" xfId="0" applyNumberFormat="1" applyBorder="1" applyAlignment="1">
      <alignment vertical="center" wrapText="1"/>
    </xf>
    <xf numFmtId="0" fontId="0" fillId="8" borderId="28" xfId="0" applyFill="1" applyBorder="1" applyAlignment="1">
      <alignment horizontal="center" vertical="center" wrapText="1"/>
    </xf>
    <xf numFmtId="0" fontId="0" fillId="8" borderId="37" xfId="0" applyFill="1" applyBorder="1" applyAlignment="1">
      <alignment horizontal="left" vertical="center" wrapText="1"/>
    </xf>
    <xf numFmtId="0" fontId="0" fillId="9" borderId="28" xfId="0" applyFill="1" applyBorder="1" applyAlignment="1">
      <alignment horizontal="center" vertical="center" wrapText="1"/>
    </xf>
    <xf numFmtId="0" fontId="0" fillId="9" borderId="37" xfId="0" applyFill="1" applyBorder="1" applyAlignment="1">
      <alignment horizontal="left" vertical="center" wrapText="1"/>
    </xf>
    <xf numFmtId="49" fontId="0" fillId="0" borderId="24" xfId="0" applyNumberFormat="1" applyBorder="1" applyAlignment="1">
      <alignment horizontal="left" vertical="center" wrapText="1"/>
    </xf>
    <xf numFmtId="0" fontId="11" fillId="0" borderId="0" xfId="0" applyFont="1"/>
    <xf numFmtId="49" fontId="0" fillId="0" borderId="24" xfId="0" applyNumberFormat="1" applyBorder="1" applyAlignment="1">
      <alignment vertical="center" wrapText="1"/>
    </xf>
    <xf numFmtId="0" fontId="0" fillId="10" borderId="28" xfId="0" applyFill="1" applyBorder="1" applyAlignment="1">
      <alignment horizontal="center" vertical="center" wrapText="1"/>
    </xf>
    <xf numFmtId="0" fontId="0" fillId="10" borderId="37" xfId="0" applyFill="1" applyBorder="1" applyAlignment="1">
      <alignment horizontal="left" vertical="center" wrapText="1"/>
    </xf>
    <xf numFmtId="49" fontId="0" fillId="8" borderId="8" xfId="0" applyNumberFormat="1" applyFill="1" applyBorder="1" applyAlignment="1">
      <alignment horizontal="center" vertical="center" wrapText="1"/>
    </xf>
    <xf numFmtId="49" fontId="0" fillId="9" borderId="8" xfId="0" applyNumberFormat="1" applyFill="1" applyBorder="1" applyAlignment="1">
      <alignment horizontal="center" vertical="center" wrapText="1"/>
    </xf>
    <xf numFmtId="0" fontId="6" fillId="0" borderId="0" xfId="0" applyFont="1" applyAlignment="1">
      <alignment horizontal="left" vertical="center"/>
    </xf>
    <xf numFmtId="0" fontId="0" fillId="0" borderId="0" xfId="0" applyAlignment="1">
      <alignment horizontal="left"/>
    </xf>
    <xf numFmtId="0" fontId="0" fillId="0" borderId="0" xfId="0" applyAlignment="1">
      <alignment horizontal="left" vertical="center"/>
    </xf>
    <xf numFmtId="2" fontId="0" fillId="0" borderId="0" xfId="0" applyNumberFormat="1" applyAlignment="1">
      <alignment horizontal="left" vertical="center"/>
    </xf>
    <xf numFmtId="0" fontId="0" fillId="0" borderId="0" xfId="0" applyAlignment="1">
      <alignment horizontal="center" vertical="center"/>
    </xf>
    <xf numFmtId="0" fontId="3" fillId="0" borderId="0" xfId="0" applyFont="1" applyAlignment="1">
      <alignment horizontal="left" vertical="center" wrapText="1"/>
    </xf>
    <xf numFmtId="49" fontId="0" fillId="0" borderId="28" xfId="0" applyNumberFormat="1" applyBorder="1" applyAlignment="1">
      <alignment horizontal="left" vertical="center" wrapText="1"/>
    </xf>
    <xf numFmtId="0" fontId="12" fillId="0" borderId="0" xfId="0" applyFont="1"/>
    <xf numFmtId="0" fontId="13" fillId="0" borderId="0" xfId="0" applyFont="1"/>
    <xf numFmtId="0" fontId="12" fillId="16" borderId="17" xfId="0" applyFont="1" applyFill="1" applyBorder="1" applyAlignment="1">
      <alignment horizontal="left" vertical="center" wrapText="1"/>
    </xf>
    <xf numFmtId="0" fontId="0" fillId="16" borderId="18" xfId="0" applyFill="1" applyBorder="1" applyAlignment="1">
      <alignment vertical="center" wrapText="1"/>
    </xf>
    <xf numFmtId="0" fontId="13" fillId="8" borderId="10" xfId="0" applyFont="1" applyFill="1" applyBorder="1" applyAlignment="1">
      <alignment horizontal="center" vertical="center" wrapText="1"/>
    </xf>
    <xf numFmtId="0" fontId="13" fillId="8" borderId="26" xfId="0" applyFont="1" applyFill="1" applyBorder="1" applyAlignment="1">
      <alignment horizontal="center" vertical="center" wrapText="1"/>
    </xf>
    <xf numFmtId="0" fontId="13" fillId="8" borderId="34" xfId="0" applyFont="1" applyFill="1" applyBorder="1" applyAlignment="1">
      <alignment horizontal="left" vertical="center" wrapText="1"/>
    </xf>
    <xf numFmtId="0" fontId="13" fillId="9" borderId="10" xfId="0" applyFont="1" applyFill="1" applyBorder="1" applyAlignment="1">
      <alignment horizontal="center" vertical="center" wrapText="1"/>
    </xf>
    <xf numFmtId="0" fontId="13" fillId="9" borderId="26" xfId="0" applyFont="1" applyFill="1" applyBorder="1" applyAlignment="1">
      <alignment horizontal="center" vertical="center" wrapText="1"/>
    </xf>
    <xf numFmtId="0" fontId="13" fillId="9" borderId="34" xfId="0" applyFont="1" applyFill="1" applyBorder="1" applyAlignment="1">
      <alignment horizontal="left" vertical="center" wrapText="1"/>
    </xf>
    <xf numFmtId="0" fontId="13" fillId="13" borderId="10" xfId="0" applyFont="1" applyFill="1" applyBorder="1" applyAlignment="1">
      <alignment horizontal="center" vertical="center" wrapText="1"/>
    </xf>
    <xf numFmtId="0" fontId="13" fillId="13" borderId="26" xfId="0" applyFont="1" applyFill="1" applyBorder="1" applyAlignment="1">
      <alignment horizontal="center" vertical="center" wrapText="1"/>
    </xf>
    <xf numFmtId="0" fontId="13" fillId="13" borderId="34" xfId="0" applyFont="1" applyFill="1" applyBorder="1" applyAlignment="1">
      <alignment horizontal="left" vertical="center" wrapText="1"/>
    </xf>
    <xf numFmtId="0" fontId="13" fillId="0" borderId="0" xfId="0" applyFont="1" applyAlignment="1">
      <alignment horizontal="center" vertical="center" wrapText="1"/>
    </xf>
    <xf numFmtId="0" fontId="13" fillId="8" borderId="9" xfId="0" applyFont="1" applyFill="1" applyBorder="1" applyAlignment="1">
      <alignment horizontal="center" vertical="center" wrapText="1"/>
    </xf>
    <xf numFmtId="0" fontId="13" fillId="8" borderId="25" xfId="0" applyFont="1" applyFill="1" applyBorder="1" applyAlignment="1">
      <alignment horizontal="center" vertical="center" wrapText="1"/>
    </xf>
    <xf numFmtId="0" fontId="13" fillId="8" borderId="30" xfId="0" applyFont="1" applyFill="1" applyBorder="1" applyAlignment="1">
      <alignment horizontal="left" vertical="center" wrapText="1"/>
    </xf>
    <xf numFmtId="0" fontId="13" fillId="9" borderId="9" xfId="0" applyFont="1" applyFill="1" applyBorder="1" applyAlignment="1">
      <alignment horizontal="center" vertical="center" wrapText="1"/>
    </xf>
    <xf numFmtId="0" fontId="13" fillId="9" borderId="25" xfId="0" applyFont="1" applyFill="1" applyBorder="1" applyAlignment="1">
      <alignment horizontal="center" vertical="center" wrapText="1"/>
    </xf>
    <xf numFmtId="0" fontId="13" fillId="9" borderId="30" xfId="0" applyFont="1" applyFill="1" applyBorder="1" applyAlignment="1">
      <alignment horizontal="left" vertical="center" wrapText="1"/>
    </xf>
    <xf numFmtId="0" fontId="13" fillId="13" borderId="9" xfId="0" applyFont="1" applyFill="1" applyBorder="1" applyAlignment="1">
      <alignment horizontal="center" vertical="center" wrapText="1"/>
    </xf>
    <xf numFmtId="0" fontId="13" fillId="13" borderId="25" xfId="0" applyFont="1" applyFill="1" applyBorder="1" applyAlignment="1">
      <alignment horizontal="center" vertical="center" wrapText="1"/>
    </xf>
    <xf numFmtId="0" fontId="13" fillId="13" borderId="30" xfId="0" applyFont="1" applyFill="1" applyBorder="1" applyAlignment="1">
      <alignment horizontal="left" vertical="center" wrapText="1"/>
    </xf>
    <xf numFmtId="0" fontId="0" fillId="16" borderId="17" xfId="0" applyFill="1" applyBorder="1" applyAlignment="1">
      <alignment vertical="center" wrapText="1"/>
    </xf>
    <xf numFmtId="0" fontId="13" fillId="9" borderId="26" xfId="0" applyFont="1" applyFill="1" applyBorder="1" applyAlignment="1">
      <alignment horizontal="left" vertical="center" wrapText="1"/>
    </xf>
    <xf numFmtId="0" fontId="0" fillId="16" borderId="7" xfId="0" applyFill="1" applyBorder="1" applyAlignment="1">
      <alignment vertical="center"/>
    </xf>
    <xf numFmtId="49" fontId="13" fillId="8" borderId="10" xfId="0" applyNumberFormat="1" applyFont="1" applyFill="1" applyBorder="1" applyAlignment="1">
      <alignment horizontal="center" vertical="center" wrapText="1"/>
    </xf>
    <xf numFmtId="49" fontId="13" fillId="9" borderId="10" xfId="0" applyNumberFormat="1" applyFont="1" applyFill="1" applyBorder="1" applyAlignment="1">
      <alignment horizontal="center" vertical="center" wrapText="1"/>
    </xf>
    <xf numFmtId="49" fontId="13" fillId="8" borderId="9" xfId="0" applyNumberFormat="1" applyFont="1" applyFill="1" applyBorder="1" applyAlignment="1">
      <alignment horizontal="center" vertical="center" wrapText="1"/>
    </xf>
    <xf numFmtId="9" fontId="13" fillId="0" borderId="0" xfId="1" applyFont="1" applyAlignment="1">
      <alignment vertical="center" wrapText="1"/>
    </xf>
    <xf numFmtId="0" fontId="0" fillId="13" borderId="8" xfId="0" applyFill="1" applyBorder="1" applyAlignment="1">
      <alignment horizontal="center" vertical="center" wrapText="1"/>
    </xf>
    <xf numFmtId="0" fontId="0" fillId="15" borderId="28" xfId="0" applyFill="1" applyBorder="1" applyAlignment="1">
      <alignment horizontal="center" vertical="center" wrapText="1"/>
    </xf>
    <xf numFmtId="0" fontId="0" fillId="15" borderId="37" xfId="0" applyFill="1" applyBorder="1" applyAlignment="1">
      <alignment horizontal="left" vertical="center" wrapText="1"/>
    </xf>
    <xf numFmtId="0" fontId="0" fillId="13" borderId="14" xfId="0" applyFill="1" applyBorder="1" applyAlignment="1">
      <alignment horizontal="center" vertical="center" wrapText="1"/>
    </xf>
    <xf numFmtId="0" fontId="0" fillId="15" borderId="29" xfId="0" applyFill="1" applyBorder="1" applyAlignment="1">
      <alignment horizontal="center" vertical="center" wrapText="1"/>
    </xf>
    <xf numFmtId="0" fontId="0" fillId="15" borderId="33" xfId="0" applyFill="1" applyBorder="1" applyAlignment="1">
      <alignment horizontal="left" vertical="center" wrapText="1"/>
    </xf>
    <xf numFmtId="0" fontId="0" fillId="8" borderId="35" xfId="0" applyFill="1" applyBorder="1" applyAlignment="1">
      <alignment horizontal="center" vertical="center" wrapText="1"/>
    </xf>
    <xf numFmtId="0" fontId="0" fillId="8" borderId="24" xfId="0" applyFill="1" applyBorder="1" applyAlignment="1">
      <alignment horizontal="center" vertical="center" wrapText="1"/>
    </xf>
    <xf numFmtId="0" fontId="0" fillId="8" borderId="36" xfId="0" applyFill="1" applyBorder="1" applyAlignment="1">
      <alignment horizontal="left" vertical="center" wrapText="1"/>
    </xf>
    <xf numFmtId="0" fontId="0" fillId="9" borderId="8" xfId="0" applyFill="1" applyBorder="1" applyAlignment="1">
      <alignment horizontal="center" vertical="center" wrapText="1"/>
    </xf>
    <xf numFmtId="0" fontId="0" fillId="8" borderId="14" xfId="0" applyFill="1" applyBorder="1" applyAlignment="1">
      <alignment horizontal="center" vertical="center" wrapText="1"/>
    </xf>
    <xf numFmtId="0" fontId="0" fillId="8" borderId="29" xfId="0" applyFill="1" applyBorder="1" applyAlignment="1">
      <alignment horizontal="center" vertical="center" wrapText="1"/>
    </xf>
    <xf numFmtId="0" fontId="0" fillId="8" borderId="33" xfId="0" applyFill="1" applyBorder="1" applyAlignment="1">
      <alignment horizontal="left" vertical="center" wrapText="1"/>
    </xf>
    <xf numFmtId="0" fontId="0" fillId="9" borderId="14" xfId="0" applyFill="1" applyBorder="1" applyAlignment="1">
      <alignment horizontal="center" vertical="center" wrapText="1"/>
    </xf>
    <xf numFmtId="0" fontId="0" fillId="9" borderId="29" xfId="0" applyFill="1" applyBorder="1" applyAlignment="1">
      <alignment horizontal="center" vertical="center" wrapText="1"/>
    </xf>
    <xf numFmtId="0" fontId="0" fillId="9" borderId="33" xfId="0" applyFill="1" applyBorder="1" applyAlignment="1">
      <alignment horizontal="left" vertical="center" wrapText="1"/>
    </xf>
    <xf numFmtId="0" fontId="0" fillId="9" borderId="35" xfId="0" applyFill="1" applyBorder="1" applyAlignment="1">
      <alignment horizontal="center" vertical="center" wrapText="1"/>
    </xf>
    <xf numFmtId="0" fontId="0" fillId="9" borderId="24" xfId="0" applyFill="1" applyBorder="1" applyAlignment="1">
      <alignment horizontal="center" vertical="center" wrapText="1"/>
    </xf>
    <xf numFmtId="0" fontId="0" fillId="9" borderId="36" xfId="0" applyFill="1" applyBorder="1" applyAlignment="1">
      <alignment horizontal="left" vertical="center" wrapText="1"/>
    </xf>
    <xf numFmtId="0" fontId="0" fillId="13" borderId="35" xfId="0" applyFill="1" applyBorder="1" applyAlignment="1">
      <alignment horizontal="center" vertical="center" wrapText="1"/>
    </xf>
    <xf numFmtId="0" fontId="0" fillId="15" borderId="24" xfId="0" applyFill="1" applyBorder="1" applyAlignment="1">
      <alignment horizontal="center" vertical="center" wrapText="1"/>
    </xf>
    <xf numFmtId="0" fontId="0" fillId="15" borderId="36" xfId="0" applyFill="1" applyBorder="1" applyAlignment="1">
      <alignment horizontal="left" vertical="center" wrapText="1"/>
    </xf>
    <xf numFmtId="0" fontId="0" fillId="9" borderId="24" xfId="0" applyFill="1" applyBorder="1" applyAlignment="1">
      <alignment horizontal="left" vertical="center" wrapText="1"/>
    </xf>
    <xf numFmtId="0" fontId="0" fillId="9" borderId="29" xfId="0" applyFill="1" applyBorder="1" applyAlignment="1">
      <alignment horizontal="left" vertical="center" wrapText="1"/>
    </xf>
    <xf numFmtId="0" fontId="0" fillId="8" borderId="8" xfId="0" applyFill="1" applyBorder="1" applyAlignment="1">
      <alignment horizontal="center" vertical="center" wrapText="1"/>
    </xf>
    <xf numFmtId="0" fontId="0" fillId="8" borderId="27" xfId="0" applyFill="1" applyBorder="1" applyAlignment="1">
      <alignment horizontal="center" vertical="center" wrapText="1"/>
    </xf>
    <xf numFmtId="0" fontId="0" fillId="9" borderId="27" xfId="0" applyFill="1" applyBorder="1" applyAlignment="1">
      <alignment horizontal="center" vertical="center" wrapText="1"/>
    </xf>
    <xf numFmtId="0" fontId="0" fillId="8" borderId="3" xfId="0" applyFill="1" applyBorder="1" applyAlignment="1">
      <alignment horizontal="center" vertical="center" wrapText="1"/>
    </xf>
    <xf numFmtId="0" fontId="0" fillId="8" borderId="27" xfId="0" applyFill="1" applyBorder="1" applyAlignment="1">
      <alignment horizontal="left" vertical="center" wrapText="1"/>
    </xf>
    <xf numFmtId="0" fontId="0" fillId="9" borderId="3" xfId="0" applyFill="1" applyBorder="1" applyAlignment="1">
      <alignment horizontal="center" vertical="center" wrapText="1"/>
    </xf>
    <xf numFmtId="0" fontId="0" fillId="9" borderId="27" xfId="0" applyFill="1" applyBorder="1" applyAlignment="1">
      <alignment horizontal="left" vertical="center" wrapText="1"/>
    </xf>
    <xf numFmtId="0" fontId="0" fillId="13" borderId="3" xfId="0" applyFill="1" applyBorder="1" applyAlignment="1">
      <alignment horizontal="center" vertical="center" wrapText="1"/>
    </xf>
    <xf numFmtId="0" fontId="0" fillId="13" borderId="27" xfId="0" applyFill="1" applyBorder="1" applyAlignment="1">
      <alignment horizontal="center" vertical="center" wrapText="1"/>
    </xf>
    <xf numFmtId="0" fontId="0" fillId="13" borderId="38" xfId="0" applyFill="1" applyBorder="1" applyAlignment="1">
      <alignment horizontal="left" vertical="center" wrapText="1"/>
    </xf>
    <xf numFmtId="0" fontId="1" fillId="21" borderId="39" xfId="4" applyFill="1" applyBorder="1" applyAlignment="1">
      <alignment horizontal="center" vertical="center"/>
    </xf>
    <xf numFmtId="10" fontId="1" fillId="21" borderId="39" xfId="4" applyNumberFormat="1" applyFill="1" applyBorder="1" applyAlignment="1">
      <alignment horizontal="center" vertical="center"/>
    </xf>
    <xf numFmtId="0" fontId="0" fillId="21" borderId="39" xfId="0" applyFill="1" applyBorder="1"/>
    <xf numFmtId="1" fontId="0" fillId="21" borderId="39" xfId="0" applyNumberFormat="1" applyFill="1" applyBorder="1" applyAlignment="1">
      <alignment horizontal="center"/>
    </xf>
    <xf numFmtId="2" fontId="0" fillId="21" borderId="39" xfId="0" applyNumberFormat="1" applyFill="1" applyBorder="1" applyAlignment="1">
      <alignment horizontal="center"/>
    </xf>
    <xf numFmtId="0" fontId="1" fillId="22" borderId="39" xfId="5" applyFill="1" applyBorder="1" applyAlignment="1">
      <alignment horizontal="center" vertical="center"/>
    </xf>
    <xf numFmtId="10" fontId="1" fillId="22" borderId="39" xfId="5" applyNumberFormat="1" applyFill="1" applyBorder="1" applyAlignment="1">
      <alignment horizontal="center" vertical="center"/>
    </xf>
    <xf numFmtId="0" fontId="0" fillId="22" borderId="39" xfId="0" applyFill="1" applyBorder="1"/>
    <xf numFmtId="1" fontId="0" fillId="22" borderId="39" xfId="0" applyNumberFormat="1" applyFill="1" applyBorder="1" applyAlignment="1">
      <alignment horizontal="center"/>
    </xf>
    <xf numFmtId="2" fontId="0" fillId="22" borderId="39" xfId="0" applyNumberFormat="1" applyFill="1" applyBorder="1" applyAlignment="1">
      <alignment horizontal="center"/>
    </xf>
    <xf numFmtId="0" fontId="1" fillId="23" borderId="39" xfId="6" applyFill="1" applyBorder="1" applyAlignment="1">
      <alignment horizontal="center" vertical="center"/>
    </xf>
    <xf numFmtId="10" fontId="1" fillId="23" borderId="39" xfId="6" applyNumberFormat="1" applyFill="1" applyBorder="1" applyAlignment="1">
      <alignment horizontal="center" vertical="center"/>
    </xf>
    <xf numFmtId="0" fontId="0" fillId="23" borderId="39" xfId="0" applyFill="1" applyBorder="1"/>
    <xf numFmtId="1" fontId="0" fillId="23" borderId="39" xfId="0" applyNumberFormat="1" applyFill="1" applyBorder="1" applyAlignment="1">
      <alignment horizontal="center"/>
    </xf>
    <xf numFmtId="2" fontId="0" fillId="23" borderId="39" xfId="0" applyNumberFormat="1" applyFill="1" applyBorder="1" applyAlignment="1">
      <alignment horizontal="center"/>
    </xf>
    <xf numFmtId="0" fontId="0" fillId="7" borderId="39" xfId="0" applyFill="1" applyBorder="1" applyAlignment="1">
      <alignment horizontal="center"/>
    </xf>
    <xf numFmtId="10" fontId="0" fillId="7" borderId="39" xfId="0" applyNumberFormat="1" applyFill="1" applyBorder="1" applyAlignment="1">
      <alignment horizontal="center"/>
    </xf>
    <xf numFmtId="0" fontId="0" fillId="7" borderId="39" xfId="0" applyFill="1" applyBorder="1"/>
    <xf numFmtId="2" fontId="0" fillId="7" borderId="39" xfId="0" applyNumberFormat="1" applyFill="1" applyBorder="1" applyAlignment="1">
      <alignment horizontal="center"/>
    </xf>
    <xf numFmtId="0" fontId="14" fillId="24" borderId="40" xfId="3" applyFont="1" applyFill="1" applyBorder="1" applyAlignment="1">
      <alignment horizontal="center" vertical="center"/>
    </xf>
    <xf numFmtId="0" fontId="14" fillId="24" borderId="40" xfId="3" applyFont="1" applyFill="1" applyBorder="1" applyAlignment="1">
      <alignment horizontal="center" vertical="center" wrapText="1"/>
    </xf>
    <xf numFmtId="0" fontId="14" fillId="24" borderId="40" xfId="0" applyFont="1" applyFill="1" applyBorder="1" applyAlignment="1">
      <alignment horizontal="center"/>
    </xf>
    <xf numFmtId="0" fontId="14" fillId="24" borderId="40" xfId="0" applyFont="1" applyFill="1" applyBorder="1"/>
    <xf numFmtId="0" fontId="15" fillId="19" borderId="4" xfId="0" applyFont="1" applyFill="1" applyBorder="1" applyAlignment="1">
      <alignment horizontal="left" vertical="center" wrapText="1"/>
    </xf>
    <xf numFmtId="0" fontId="16" fillId="19" borderId="20" xfId="0" applyFont="1" applyFill="1" applyBorder="1" applyAlignment="1">
      <alignment horizontal="left" vertical="center"/>
    </xf>
    <xf numFmtId="0" fontId="15" fillId="19" borderId="5" xfId="0" applyFont="1" applyFill="1" applyBorder="1" applyAlignment="1">
      <alignment horizontal="left" vertical="center"/>
    </xf>
    <xf numFmtId="0" fontId="14" fillId="11" borderId="14" xfId="0" applyFont="1" applyFill="1" applyBorder="1" applyAlignment="1">
      <alignment horizontal="left" vertical="center"/>
    </xf>
    <xf numFmtId="0" fontId="14" fillId="11" borderId="29" xfId="0" applyFont="1" applyFill="1" applyBorder="1" applyAlignment="1">
      <alignment horizontal="left" vertical="center"/>
    </xf>
    <xf numFmtId="0" fontId="14" fillId="11" borderId="33" xfId="0" applyFont="1" applyFill="1" applyBorder="1" applyAlignment="1">
      <alignment horizontal="left" vertical="center"/>
    </xf>
    <xf numFmtId="0" fontId="14" fillId="19" borderId="14" xfId="0" applyFont="1" applyFill="1" applyBorder="1" applyAlignment="1">
      <alignment horizontal="left" vertical="center"/>
    </xf>
    <xf numFmtId="0" fontId="14" fillId="19" borderId="29" xfId="0" applyFont="1" applyFill="1" applyBorder="1" applyAlignment="1">
      <alignment horizontal="left" vertical="center"/>
    </xf>
    <xf numFmtId="0" fontId="14" fillId="19" borderId="33" xfId="0" applyFont="1" applyFill="1" applyBorder="1" applyAlignment="1">
      <alignment horizontal="left" vertical="center"/>
    </xf>
    <xf numFmtId="0" fontId="16" fillId="11" borderId="48" xfId="0" applyFont="1" applyFill="1" applyBorder="1" applyAlignment="1">
      <alignment horizontal="left" vertical="center"/>
    </xf>
    <xf numFmtId="0" fontId="16" fillId="11" borderId="49" xfId="0" applyFont="1" applyFill="1" applyBorder="1" applyAlignment="1">
      <alignment horizontal="left" vertical="center"/>
    </xf>
    <xf numFmtId="10" fontId="16" fillId="11" borderId="49" xfId="0" applyNumberFormat="1" applyFont="1" applyFill="1" applyBorder="1" applyAlignment="1">
      <alignment horizontal="left" vertical="center"/>
    </xf>
    <xf numFmtId="0" fontId="14" fillId="11" borderId="50" xfId="0" applyFont="1" applyFill="1" applyBorder="1" applyAlignment="1">
      <alignment horizontal="left" vertical="center"/>
    </xf>
    <xf numFmtId="0" fontId="16" fillId="11" borderId="51" xfId="0" applyFont="1" applyFill="1" applyBorder="1" applyAlignment="1">
      <alignment horizontal="left" vertical="center"/>
    </xf>
    <xf numFmtId="0" fontId="16" fillId="11" borderId="52" xfId="0" applyFont="1" applyFill="1" applyBorder="1" applyAlignment="1">
      <alignment horizontal="left" vertical="center"/>
    </xf>
    <xf numFmtId="10" fontId="16" fillId="11" borderId="52" xfId="0" applyNumberFormat="1" applyFont="1" applyFill="1" applyBorder="1" applyAlignment="1">
      <alignment horizontal="left" vertical="center"/>
    </xf>
    <xf numFmtId="0" fontId="15" fillId="11" borderId="53" xfId="0" applyFont="1" applyFill="1" applyBorder="1" applyAlignment="1">
      <alignment horizontal="left" vertical="center"/>
    </xf>
    <xf numFmtId="0" fontId="14" fillId="19" borderId="41" xfId="0" applyFont="1" applyFill="1" applyBorder="1" applyAlignment="1">
      <alignment horizontal="left" vertical="center"/>
    </xf>
    <xf numFmtId="0" fontId="14" fillId="19" borderId="24" xfId="0" applyFont="1" applyFill="1" applyBorder="1" applyAlignment="1">
      <alignment horizontal="left"/>
    </xf>
    <xf numFmtId="1" fontId="14" fillId="19" borderId="24" xfId="0" applyNumberFormat="1" applyFont="1" applyFill="1" applyBorder="1" applyAlignment="1">
      <alignment horizontal="left"/>
    </xf>
    <xf numFmtId="0" fontId="14" fillId="19" borderId="42" xfId="0" applyFont="1" applyFill="1" applyBorder="1" applyAlignment="1">
      <alignment horizontal="left"/>
    </xf>
    <xf numFmtId="0" fontId="14" fillId="11" borderId="43" xfId="0" applyFont="1" applyFill="1" applyBorder="1" applyAlignment="1">
      <alignment horizontal="left" vertical="center"/>
    </xf>
    <xf numFmtId="0" fontId="14" fillId="11" borderId="44" xfId="0" applyFont="1" applyFill="1" applyBorder="1" applyAlignment="1">
      <alignment horizontal="left"/>
    </xf>
    <xf numFmtId="1" fontId="14" fillId="11" borderId="44" xfId="0" applyNumberFormat="1" applyFont="1" applyFill="1" applyBorder="1" applyAlignment="1">
      <alignment horizontal="left"/>
    </xf>
    <xf numFmtId="0" fontId="14" fillId="11" borderId="45" xfId="0" applyFont="1" applyFill="1" applyBorder="1" applyAlignment="1">
      <alignment horizontal="left"/>
    </xf>
    <xf numFmtId="0" fontId="15" fillId="20" borderId="4" xfId="0" applyFont="1" applyFill="1" applyBorder="1" applyAlignment="1">
      <alignment horizontal="left" vertical="center" wrapText="1"/>
    </xf>
    <xf numFmtId="0" fontId="15" fillId="20" borderId="20" xfId="0" applyFont="1" applyFill="1" applyBorder="1" applyAlignment="1">
      <alignment horizontal="left" vertical="center" wrapText="1"/>
    </xf>
    <xf numFmtId="0" fontId="15" fillId="20" borderId="5" xfId="0" applyFont="1" applyFill="1" applyBorder="1" applyAlignment="1">
      <alignment horizontal="left" vertical="center"/>
    </xf>
    <xf numFmtId="0" fontId="14" fillId="12" borderId="14" xfId="0" applyFont="1" applyFill="1" applyBorder="1" applyAlignment="1">
      <alignment horizontal="left" vertical="center" wrapText="1"/>
    </xf>
    <xf numFmtId="0" fontId="14" fillId="12" borderId="29" xfId="0" applyFont="1" applyFill="1" applyBorder="1" applyAlignment="1">
      <alignment horizontal="left" vertical="center" wrapText="1"/>
    </xf>
    <xf numFmtId="0" fontId="14" fillId="12" borderId="33" xfId="0" applyFont="1" applyFill="1" applyBorder="1" applyAlignment="1">
      <alignment horizontal="left" vertical="center"/>
    </xf>
    <xf numFmtId="0" fontId="14" fillId="20" borderId="14" xfId="0" applyFont="1" applyFill="1" applyBorder="1" applyAlignment="1">
      <alignment horizontal="left" vertical="center" wrapText="1"/>
    </xf>
    <xf numFmtId="0" fontId="14" fillId="20" borderId="29" xfId="0" applyFont="1" applyFill="1" applyBorder="1" applyAlignment="1">
      <alignment horizontal="left" vertical="center" wrapText="1"/>
    </xf>
    <xf numFmtId="0" fontId="14" fillId="20" borderId="33" xfId="0" applyFont="1" applyFill="1" applyBorder="1" applyAlignment="1">
      <alignment horizontal="left" vertical="center"/>
    </xf>
    <xf numFmtId="0" fontId="16" fillId="12" borderId="48" xfId="0" applyFont="1" applyFill="1" applyBorder="1" applyAlignment="1">
      <alignment horizontal="left" vertical="center" wrapText="1"/>
    </xf>
    <xf numFmtId="0" fontId="16" fillId="12" borderId="49" xfId="0" applyFont="1" applyFill="1" applyBorder="1" applyAlignment="1">
      <alignment horizontal="left" vertical="center" wrapText="1"/>
    </xf>
    <xf numFmtId="10" fontId="16" fillId="12" borderId="49" xfId="1" applyNumberFormat="1" applyFont="1" applyFill="1" applyBorder="1" applyAlignment="1">
      <alignment horizontal="left" vertical="center" wrapText="1"/>
    </xf>
    <xf numFmtId="0" fontId="16" fillId="12" borderId="50" xfId="0" applyFont="1" applyFill="1" applyBorder="1" applyAlignment="1">
      <alignment horizontal="left" vertical="center"/>
    </xf>
    <xf numFmtId="0" fontId="16" fillId="12" borderId="51" xfId="0" applyFont="1" applyFill="1" applyBorder="1" applyAlignment="1">
      <alignment horizontal="left" vertical="center" wrapText="1"/>
    </xf>
    <xf numFmtId="0" fontId="16" fillId="12" borderId="52" xfId="0" applyFont="1" applyFill="1" applyBorder="1" applyAlignment="1">
      <alignment horizontal="left" vertical="center" wrapText="1"/>
    </xf>
    <xf numFmtId="10" fontId="16" fillId="12" borderId="52" xfId="1" applyNumberFormat="1" applyFont="1" applyFill="1" applyBorder="1" applyAlignment="1">
      <alignment horizontal="left" vertical="center" wrapText="1"/>
    </xf>
    <xf numFmtId="0" fontId="16" fillId="12" borderId="53" xfId="0" applyFont="1" applyFill="1" applyBorder="1" applyAlignment="1">
      <alignment horizontal="left" vertical="center"/>
    </xf>
    <xf numFmtId="0" fontId="14" fillId="20" borderId="41" xfId="0" applyFont="1" applyFill="1" applyBorder="1" applyAlignment="1">
      <alignment horizontal="left" vertical="center" wrapText="1"/>
    </xf>
    <xf numFmtId="0" fontId="14" fillId="20" borderId="24" xfId="0" applyFont="1" applyFill="1" applyBorder="1" applyAlignment="1">
      <alignment horizontal="left"/>
    </xf>
    <xf numFmtId="1" fontId="14" fillId="20" borderId="24" xfId="0" applyNumberFormat="1" applyFont="1" applyFill="1" applyBorder="1" applyAlignment="1">
      <alignment horizontal="left" vertical="center" wrapText="1"/>
    </xf>
    <xf numFmtId="0" fontId="14" fillId="20" borderId="42" xfId="0" applyFont="1" applyFill="1" applyBorder="1" applyAlignment="1">
      <alignment horizontal="left"/>
    </xf>
    <xf numFmtId="0" fontId="14" fillId="12" borderId="46" xfId="0" applyFont="1" applyFill="1" applyBorder="1" applyAlignment="1">
      <alignment horizontal="left" vertical="center" wrapText="1"/>
    </xf>
    <xf numFmtId="0" fontId="14" fillId="12" borderId="29" xfId="0" applyFont="1" applyFill="1" applyBorder="1" applyAlignment="1">
      <alignment horizontal="left"/>
    </xf>
    <xf numFmtId="1" fontId="14" fillId="12" borderId="29" xfId="0" applyNumberFormat="1" applyFont="1" applyFill="1" applyBorder="1" applyAlignment="1">
      <alignment horizontal="left"/>
    </xf>
    <xf numFmtId="0" fontId="14" fillId="12" borderId="47" xfId="0" applyFont="1" applyFill="1" applyBorder="1" applyAlignment="1">
      <alignment horizontal="left"/>
    </xf>
    <xf numFmtId="0" fontId="14" fillId="20" borderId="43" xfId="0" applyFont="1" applyFill="1" applyBorder="1" applyAlignment="1">
      <alignment horizontal="left" vertical="center" wrapText="1"/>
    </xf>
    <xf numFmtId="0" fontId="14" fillId="20" borderId="44" xfId="0" applyFont="1" applyFill="1" applyBorder="1" applyAlignment="1">
      <alignment horizontal="left"/>
    </xf>
    <xf numFmtId="1" fontId="14" fillId="20" borderId="44" xfId="0" applyNumberFormat="1" applyFont="1" applyFill="1" applyBorder="1" applyAlignment="1">
      <alignment horizontal="left" vertical="center"/>
    </xf>
    <xf numFmtId="0" fontId="14" fillId="20" borderId="45" xfId="0" applyFont="1" applyFill="1" applyBorder="1" applyAlignment="1">
      <alignment horizontal="left"/>
    </xf>
    <xf numFmtId="0" fontId="16" fillId="18" borderId="4" xfId="0" applyFont="1" applyFill="1" applyBorder="1" applyAlignment="1">
      <alignment horizontal="left" vertical="center"/>
    </xf>
    <xf numFmtId="0" fontId="16" fillId="18" borderId="20" xfId="0" applyFont="1" applyFill="1" applyBorder="1" applyAlignment="1">
      <alignment horizontal="left" vertical="center"/>
    </xf>
    <xf numFmtId="0" fontId="15" fillId="18" borderId="5" xfId="0" applyFont="1" applyFill="1" applyBorder="1" applyAlignment="1">
      <alignment horizontal="left" vertical="center"/>
    </xf>
    <xf numFmtId="0" fontId="14" fillId="14" borderId="14" xfId="0" applyFont="1" applyFill="1" applyBorder="1" applyAlignment="1">
      <alignment horizontal="left" vertical="center"/>
    </xf>
    <xf numFmtId="0" fontId="14" fillId="14" borderId="29" xfId="0" applyFont="1" applyFill="1" applyBorder="1" applyAlignment="1">
      <alignment horizontal="left" vertical="center"/>
    </xf>
    <xf numFmtId="0" fontId="14" fillId="14" borderId="33" xfId="0" applyFont="1" applyFill="1" applyBorder="1" applyAlignment="1">
      <alignment horizontal="left" vertical="center"/>
    </xf>
    <xf numFmtId="0" fontId="14" fillId="18" borderId="14" xfId="0" applyFont="1" applyFill="1" applyBorder="1" applyAlignment="1">
      <alignment horizontal="left" vertical="center"/>
    </xf>
    <xf numFmtId="0" fontId="14" fillId="18" borderId="29" xfId="0" applyFont="1" applyFill="1" applyBorder="1" applyAlignment="1">
      <alignment horizontal="left" vertical="center"/>
    </xf>
    <xf numFmtId="0" fontId="14" fillId="18" borderId="33" xfId="0" applyFont="1" applyFill="1" applyBorder="1" applyAlignment="1">
      <alignment horizontal="left" vertical="center"/>
    </xf>
    <xf numFmtId="0" fontId="16" fillId="14" borderId="48" xfId="0" applyFont="1" applyFill="1" applyBorder="1" applyAlignment="1">
      <alignment horizontal="left" vertical="center"/>
    </xf>
    <xf numFmtId="0" fontId="16" fillId="14" borderId="49" xfId="0" applyFont="1" applyFill="1" applyBorder="1" applyAlignment="1">
      <alignment horizontal="left" vertical="center"/>
    </xf>
    <xf numFmtId="10" fontId="16" fillId="14" borderId="49" xfId="1" applyNumberFormat="1" applyFont="1" applyFill="1" applyBorder="1" applyAlignment="1">
      <alignment horizontal="left" vertical="center"/>
    </xf>
    <xf numFmtId="0" fontId="14" fillId="14" borderId="50" xfId="0" applyFont="1" applyFill="1" applyBorder="1" applyAlignment="1">
      <alignment horizontal="left" vertical="center"/>
    </xf>
    <xf numFmtId="0" fontId="16" fillId="14" borderId="51" xfId="0" applyFont="1" applyFill="1" applyBorder="1" applyAlignment="1">
      <alignment horizontal="left" vertical="center"/>
    </xf>
    <xf numFmtId="0" fontId="16" fillId="14" borderId="52" xfId="0" applyFont="1" applyFill="1" applyBorder="1" applyAlignment="1">
      <alignment horizontal="left" vertical="center"/>
    </xf>
    <xf numFmtId="10" fontId="16" fillId="14" borderId="52" xfId="1" applyNumberFormat="1" applyFont="1" applyFill="1" applyBorder="1" applyAlignment="1">
      <alignment horizontal="left" vertical="center"/>
    </xf>
    <xf numFmtId="0" fontId="15" fillId="14" borderId="53" xfId="0" applyFont="1" applyFill="1" applyBorder="1" applyAlignment="1">
      <alignment horizontal="left" vertical="center"/>
    </xf>
    <xf numFmtId="0" fontId="14" fillId="18" borderId="41" xfId="0" applyFont="1" applyFill="1" applyBorder="1" applyAlignment="1">
      <alignment horizontal="left" vertical="center"/>
    </xf>
    <xf numFmtId="0" fontId="14" fillId="18" borderId="24" xfId="0" applyFont="1" applyFill="1" applyBorder="1" applyAlignment="1">
      <alignment horizontal="left"/>
    </xf>
    <xf numFmtId="1" fontId="14" fillId="18" borderId="24" xfId="0" applyNumberFormat="1" applyFont="1" applyFill="1" applyBorder="1" applyAlignment="1">
      <alignment horizontal="left"/>
    </xf>
    <xf numFmtId="0" fontId="14" fillId="18" borderId="42" xfId="0" applyFont="1" applyFill="1" applyBorder="1" applyAlignment="1">
      <alignment horizontal="left"/>
    </xf>
    <xf numFmtId="0" fontId="14" fillId="14" borderId="46" xfId="0" applyFont="1" applyFill="1" applyBorder="1" applyAlignment="1">
      <alignment horizontal="left" vertical="center"/>
    </xf>
    <xf numFmtId="0" fontId="14" fillId="14" borderId="29" xfId="0" applyFont="1" applyFill="1" applyBorder="1" applyAlignment="1">
      <alignment horizontal="left"/>
    </xf>
    <xf numFmtId="1" fontId="14" fillId="14" borderId="29" xfId="0" applyNumberFormat="1" applyFont="1" applyFill="1" applyBorder="1" applyAlignment="1">
      <alignment horizontal="left"/>
    </xf>
    <xf numFmtId="0" fontId="14" fillId="14" borderId="47" xfId="0" applyFont="1" applyFill="1" applyBorder="1" applyAlignment="1">
      <alignment horizontal="left"/>
    </xf>
    <xf numFmtId="0" fontId="14" fillId="18" borderId="43" xfId="0" applyFont="1" applyFill="1" applyBorder="1" applyAlignment="1">
      <alignment horizontal="left" vertical="center"/>
    </xf>
    <xf numFmtId="0" fontId="14" fillId="18" borderId="44" xfId="0" applyFont="1" applyFill="1" applyBorder="1" applyAlignment="1">
      <alignment horizontal="left"/>
    </xf>
    <xf numFmtId="1" fontId="14" fillId="18" borderId="44" xfId="0" applyNumberFormat="1" applyFont="1" applyFill="1" applyBorder="1" applyAlignment="1">
      <alignment horizontal="left" vertical="center"/>
    </xf>
    <xf numFmtId="0" fontId="14" fillId="18" borderId="45" xfId="0" applyFont="1" applyFill="1" applyBorder="1" applyAlignment="1">
      <alignment horizontal="left"/>
    </xf>
    <xf numFmtId="0" fontId="0" fillId="10" borderId="8" xfId="0" applyFill="1" applyBorder="1" applyAlignment="1">
      <alignment horizontal="center" vertical="center" wrapText="1"/>
    </xf>
    <xf numFmtId="0" fontId="12" fillId="16" borderId="17" xfId="0" applyFont="1" applyFill="1" applyBorder="1" applyAlignment="1">
      <alignment vertical="center"/>
    </xf>
    <xf numFmtId="0" fontId="14" fillId="20" borderId="0" xfId="0" applyFont="1" applyFill="1" applyAlignment="1">
      <alignment horizontal="left" vertical="center" wrapText="1"/>
    </xf>
    <xf numFmtId="0" fontId="14" fillId="20" borderId="0" xfId="0" applyFont="1" applyFill="1" applyAlignment="1">
      <alignment horizontal="left" vertical="center"/>
    </xf>
    <xf numFmtId="0" fontId="14" fillId="14" borderId="0" xfId="0" applyFont="1" applyFill="1" applyAlignment="1">
      <alignment horizontal="left" vertical="center"/>
    </xf>
    <xf numFmtId="0" fontId="0" fillId="8" borderId="33" xfId="0" applyFill="1" applyBorder="1" applyAlignment="1">
      <alignment horizontal="center" vertical="center" wrapText="1"/>
    </xf>
    <xf numFmtId="0" fontId="14" fillId="11" borderId="33" xfId="0" applyFont="1" applyFill="1" applyBorder="1" applyAlignment="1">
      <alignment horizontal="left" vertical="center" wrapText="1"/>
    </xf>
    <xf numFmtId="0" fontId="18" fillId="0" borderId="0" xfId="0" applyFont="1" applyAlignment="1">
      <alignment horizontal="center" vertical="center"/>
    </xf>
    <xf numFmtId="0" fontId="19" fillId="0" borderId="55" xfId="0" applyFont="1" applyBorder="1" applyAlignment="1">
      <alignment wrapText="1" readingOrder="1"/>
    </xf>
    <xf numFmtId="0" fontId="20" fillId="0" borderId="56" xfId="0" applyFont="1" applyBorder="1" applyAlignment="1">
      <alignment horizontal="left" vertical="top" wrapText="1" readingOrder="1"/>
    </xf>
    <xf numFmtId="0" fontId="19" fillId="25" borderId="55" xfId="0" applyFont="1" applyFill="1" applyBorder="1" applyAlignment="1">
      <alignment wrapText="1" readingOrder="1"/>
    </xf>
    <xf numFmtId="0" fontId="19" fillId="25" borderId="56" xfId="0" applyFont="1" applyFill="1" applyBorder="1" applyAlignment="1">
      <alignment wrapText="1" readingOrder="1"/>
    </xf>
    <xf numFmtId="0" fontId="20" fillId="26" borderId="56" xfId="0" applyFont="1" applyFill="1" applyBorder="1" applyAlignment="1">
      <alignment readingOrder="1"/>
    </xf>
    <xf numFmtId="0" fontId="20" fillId="0" borderId="55" xfId="0" applyFont="1" applyBorder="1" applyAlignment="1">
      <alignment vertical="top" wrapText="1" readingOrder="1"/>
    </xf>
    <xf numFmtId="0" fontId="21" fillId="0" borderId="55" xfId="0" applyFont="1" applyBorder="1" applyAlignment="1">
      <alignment readingOrder="1"/>
    </xf>
    <xf numFmtId="0" fontId="19" fillId="27" borderId="55" xfId="0" applyFont="1" applyFill="1" applyBorder="1" applyAlignment="1">
      <alignment wrapText="1" readingOrder="1"/>
    </xf>
    <xf numFmtId="0" fontId="19" fillId="27" borderId="56" xfId="0" applyFont="1" applyFill="1" applyBorder="1" applyAlignment="1">
      <alignment wrapText="1" readingOrder="1"/>
    </xf>
    <xf numFmtId="0" fontId="19" fillId="28" borderId="55" xfId="0" applyFont="1" applyFill="1" applyBorder="1" applyAlignment="1">
      <alignment wrapText="1" readingOrder="1"/>
    </xf>
    <xf numFmtId="0" fontId="19" fillId="28" borderId="56" xfId="0" applyFont="1" applyFill="1" applyBorder="1" applyAlignment="1">
      <alignment wrapText="1" readingOrder="1"/>
    </xf>
    <xf numFmtId="0" fontId="19" fillId="28" borderId="57" xfId="0" applyFont="1" applyFill="1" applyBorder="1" applyAlignment="1">
      <alignment wrapText="1" readingOrder="1"/>
    </xf>
    <xf numFmtId="10" fontId="21" fillId="28" borderId="58" xfId="0" applyNumberFormat="1" applyFont="1" applyFill="1" applyBorder="1" applyAlignment="1">
      <alignment readingOrder="1"/>
    </xf>
    <xf numFmtId="0" fontId="22" fillId="0" borderId="55" xfId="0" applyFont="1" applyBorder="1" applyAlignment="1">
      <alignment horizontal="left" vertical="top" wrapText="1" readingOrder="1"/>
    </xf>
    <xf numFmtId="0" fontId="0" fillId="0" borderId="0" xfId="0" applyAlignment="1">
      <alignment vertical="top" wrapText="1"/>
    </xf>
    <xf numFmtId="0" fontId="21" fillId="0" borderId="56" xfId="0" applyFont="1" applyBorder="1" applyAlignment="1">
      <alignment vertical="center" wrapText="1" readingOrder="1"/>
    </xf>
    <xf numFmtId="0" fontId="14" fillId="12" borderId="33" xfId="0" applyFont="1" applyFill="1" applyBorder="1" applyAlignment="1">
      <alignment horizontal="left" vertical="center" wrapText="1"/>
    </xf>
    <xf numFmtId="0" fontId="3" fillId="0" borderId="0" xfId="0" applyFont="1" applyAlignment="1">
      <alignment horizontal="center" vertical="center"/>
    </xf>
    <xf numFmtId="0" fontId="3" fillId="0" borderId="0" xfId="0" applyFont="1" applyAlignment="1">
      <alignment horizontal="left" vertical="center" wrapText="1"/>
    </xf>
    <xf numFmtId="0" fontId="3" fillId="13" borderId="31" xfId="0" applyFont="1" applyFill="1" applyBorder="1" applyAlignment="1">
      <alignment horizontal="center" vertical="center" wrapText="1"/>
    </xf>
    <xf numFmtId="0" fontId="3" fillId="13" borderId="19" xfId="0" applyFont="1" applyFill="1" applyBorder="1" applyAlignment="1">
      <alignment horizontal="center" vertical="center" wrapText="1"/>
    </xf>
    <xf numFmtId="0" fontId="3" fillId="13" borderId="16" xfId="0" applyFont="1" applyFill="1" applyBorder="1" applyAlignment="1">
      <alignment horizontal="center" vertical="center" wrapText="1"/>
    </xf>
    <xf numFmtId="49" fontId="3" fillId="0" borderId="6" xfId="0" applyNumberFormat="1" applyFont="1" applyBorder="1" applyAlignment="1">
      <alignment horizontal="left" vertical="center" wrapText="1"/>
    </xf>
    <xf numFmtId="49" fontId="3" fillId="0" borderId="27" xfId="0" applyNumberFormat="1" applyFont="1" applyBorder="1" applyAlignment="1">
      <alignment horizontal="left" vertical="center" wrapText="1"/>
    </xf>
    <xf numFmtId="0" fontId="12" fillId="16" borderId="17" xfId="0" applyFont="1" applyFill="1" applyBorder="1" applyAlignment="1">
      <alignment horizontal="left" vertical="center"/>
    </xf>
    <xf numFmtId="0" fontId="0" fillId="16" borderId="7" xfId="0" applyFill="1" applyBorder="1" applyAlignment="1">
      <alignment horizontal="center" vertical="center"/>
    </xf>
    <xf numFmtId="0" fontId="0" fillId="16" borderId="17" xfId="0" applyFill="1" applyBorder="1" applyAlignment="1">
      <alignment horizontal="center" vertical="center"/>
    </xf>
    <xf numFmtId="49" fontId="13" fillId="0" borderId="12" xfId="0" applyNumberFormat="1" applyFont="1" applyBorder="1" applyAlignment="1">
      <alignment horizontal="right" vertical="center" wrapText="1"/>
    </xf>
    <xf numFmtId="49" fontId="13" fillId="0" borderId="25" xfId="0" applyNumberFormat="1" applyFont="1" applyBorder="1" applyAlignment="1">
      <alignment horizontal="right" vertical="center" wrapText="1"/>
    </xf>
    <xf numFmtId="49" fontId="13" fillId="0" borderId="15" xfId="0" applyNumberFormat="1" applyFont="1" applyBorder="1" applyAlignment="1">
      <alignment horizontal="right" vertical="center" wrapText="1"/>
    </xf>
    <xf numFmtId="49" fontId="13" fillId="0" borderId="34" xfId="0" applyNumberFormat="1" applyFont="1" applyBorder="1" applyAlignment="1">
      <alignment horizontal="right" vertical="center" wrapText="1"/>
    </xf>
    <xf numFmtId="49" fontId="13" fillId="0" borderId="10" xfId="0" applyNumberFormat="1" applyFont="1" applyBorder="1" applyAlignment="1">
      <alignment horizontal="right" vertical="center" wrapText="1"/>
    </xf>
    <xf numFmtId="0" fontId="12" fillId="16" borderId="17" xfId="0" applyFont="1" applyFill="1" applyBorder="1" applyAlignment="1">
      <alignment horizontal="left" vertical="center" wrapText="1"/>
    </xf>
    <xf numFmtId="0" fontId="0" fillId="0" borderId="0" xfId="0" applyAlignment="1">
      <alignment horizontal="center" vertical="center"/>
    </xf>
    <xf numFmtId="0" fontId="0" fillId="0" borderId="2" xfId="0" applyBorder="1" applyAlignment="1">
      <alignment horizontal="center" vertical="center"/>
    </xf>
    <xf numFmtId="49" fontId="3" fillId="0" borderId="1" xfId="0" applyNumberFormat="1" applyFont="1" applyBorder="1" applyAlignment="1">
      <alignment horizontal="left" vertical="center" wrapText="1"/>
    </xf>
    <xf numFmtId="49" fontId="3" fillId="0" borderId="3" xfId="0" applyNumberFormat="1" applyFont="1" applyBorder="1" applyAlignment="1">
      <alignment horizontal="left" vertical="center" wrapText="1"/>
    </xf>
    <xf numFmtId="0" fontId="3" fillId="8" borderId="1" xfId="0" applyFont="1" applyFill="1" applyBorder="1" applyAlignment="1">
      <alignment horizontal="center" vertical="center" wrapText="1"/>
    </xf>
    <xf numFmtId="0" fontId="3" fillId="8" borderId="6" xfId="0" applyFont="1" applyFill="1" applyBorder="1" applyAlignment="1">
      <alignment horizontal="center" vertical="center" wrapText="1"/>
    </xf>
    <xf numFmtId="0" fontId="3" fillId="9" borderId="31" xfId="0" applyFont="1" applyFill="1" applyBorder="1" applyAlignment="1">
      <alignment horizontal="center" vertical="center" wrapText="1"/>
    </xf>
    <xf numFmtId="0" fontId="3" fillId="9" borderId="19" xfId="0" applyFont="1" applyFill="1" applyBorder="1" applyAlignment="1">
      <alignment horizontal="center" vertical="center" wrapText="1"/>
    </xf>
    <xf numFmtId="0" fontId="3" fillId="9" borderId="32" xfId="0" applyFont="1" applyFill="1" applyBorder="1" applyAlignment="1">
      <alignment horizontal="center" vertical="center" wrapText="1"/>
    </xf>
    <xf numFmtId="0" fontId="0" fillId="0" borderId="8" xfId="0" applyBorder="1" applyAlignment="1">
      <alignment horizontal="right" vertical="center" wrapText="1"/>
    </xf>
    <xf numFmtId="0" fontId="0" fillId="0" borderId="28" xfId="0" applyBorder="1" applyAlignment="1">
      <alignment horizontal="right" vertical="center" wrapText="1"/>
    </xf>
    <xf numFmtId="0" fontId="13" fillId="0" borderId="10" xfId="0" applyFont="1" applyBorder="1" applyAlignment="1">
      <alignment horizontal="right" vertical="center" wrapText="1"/>
    </xf>
    <xf numFmtId="0" fontId="13" fillId="0" borderId="26" xfId="0" applyFont="1" applyBorder="1" applyAlignment="1">
      <alignment horizontal="right" vertical="center" wrapText="1"/>
    </xf>
    <xf numFmtId="9" fontId="13" fillId="8" borderId="10" xfId="1" applyFont="1" applyFill="1" applyBorder="1" applyAlignment="1">
      <alignment horizontal="center" vertical="center" wrapText="1"/>
    </xf>
    <xf numFmtId="9" fontId="13" fillId="8" borderId="26" xfId="1" applyFont="1" applyFill="1" applyBorder="1" applyAlignment="1">
      <alignment horizontal="center" vertical="center" wrapText="1"/>
    </xf>
    <xf numFmtId="9" fontId="13" fillId="8" borderId="34" xfId="1" applyFont="1" applyFill="1" applyBorder="1" applyAlignment="1">
      <alignment horizontal="center" vertical="center" wrapText="1"/>
    </xf>
    <xf numFmtId="9" fontId="13" fillId="9" borderId="10" xfId="1" applyFont="1" applyFill="1" applyBorder="1" applyAlignment="1">
      <alignment horizontal="center" vertical="center" wrapText="1"/>
    </xf>
    <xf numFmtId="9" fontId="13" fillId="9" borderId="26" xfId="1" applyFont="1" applyFill="1" applyBorder="1" applyAlignment="1">
      <alignment horizontal="center" vertical="center" wrapText="1"/>
    </xf>
    <xf numFmtId="9" fontId="13" fillId="9" borderId="34" xfId="1" applyFont="1" applyFill="1" applyBorder="1" applyAlignment="1">
      <alignment horizontal="center" vertical="center" wrapText="1"/>
    </xf>
    <xf numFmtId="9" fontId="13" fillId="10" borderId="10" xfId="1" applyFont="1" applyFill="1" applyBorder="1" applyAlignment="1">
      <alignment horizontal="center" vertical="center" wrapText="1"/>
    </xf>
    <xf numFmtId="9" fontId="13" fillId="10" borderId="26" xfId="1" applyFont="1" applyFill="1" applyBorder="1" applyAlignment="1">
      <alignment horizontal="center" vertical="center" wrapText="1"/>
    </xf>
    <xf numFmtId="9" fontId="13" fillId="10" borderId="34" xfId="1" applyFont="1" applyFill="1" applyBorder="1" applyAlignment="1">
      <alignment horizontal="center" vertical="center" wrapText="1"/>
    </xf>
    <xf numFmtId="0" fontId="12" fillId="17" borderId="7" xfId="0" applyFont="1" applyFill="1" applyBorder="1" applyAlignment="1">
      <alignment horizontal="left" vertical="center" wrapText="1"/>
    </xf>
    <xf numFmtId="0" fontId="12" fillId="17" borderId="17" xfId="0" applyFont="1" applyFill="1" applyBorder="1" applyAlignment="1">
      <alignment horizontal="left" vertical="center" wrapText="1"/>
    </xf>
    <xf numFmtId="0" fontId="12" fillId="17" borderId="18" xfId="0" applyFont="1" applyFill="1" applyBorder="1" applyAlignment="1">
      <alignment horizontal="left" vertical="center" wrapText="1"/>
    </xf>
    <xf numFmtId="0" fontId="6" fillId="0" borderId="0" xfId="0" applyFont="1" applyAlignment="1">
      <alignment horizontal="center" vertical="center"/>
    </xf>
    <xf numFmtId="0" fontId="17" fillId="18" borderId="3" xfId="0" applyFont="1" applyFill="1" applyBorder="1" applyAlignment="1">
      <alignment horizontal="center"/>
    </xf>
    <xf numFmtId="0" fontId="17" fillId="18" borderId="27" xfId="0" applyFont="1" applyFill="1" applyBorder="1" applyAlignment="1">
      <alignment horizontal="center"/>
    </xf>
    <xf numFmtId="0" fontId="17" fillId="18" borderId="38" xfId="0" applyFont="1" applyFill="1" applyBorder="1" applyAlignment="1">
      <alignment horizontal="center"/>
    </xf>
    <xf numFmtId="0" fontId="7" fillId="19" borderId="7" xfId="0" applyFont="1" applyFill="1" applyBorder="1" applyAlignment="1">
      <alignment horizontal="center"/>
    </xf>
    <xf numFmtId="0" fontId="7" fillId="19" borderId="17" xfId="0" applyFont="1" applyFill="1" applyBorder="1" applyAlignment="1">
      <alignment horizontal="center"/>
    </xf>
    <xf numFmtId="0" fontId="7" fillId="19" borderId="18" xfId="0" applyFont="1" applyFill="1" applyBorder="1" applyAlignment="1">
      <alignment horizontal="center"/>
    </xf>
    <xf numFmtId="0" fontId="16" fillId="11" borderId="49" xfId="0" applyFont="1" applyFill="1" applyBorder="1" applyAlignment="1">
      <alignment horizontal="left" vertical="center"/>
    </xf>
    <xf numFmtId="2" fontId="17" fillId="20" borderId="3" xfId="0" applyNumberFormat="1" applyFont="1" applyFill="1" applyBorder="1" applyAlignment="1">
      <alignment horizontal="center" vertical="center" wrapText="1"/>
    </xf>
    <xf numFmtId="2" fontId="17" fillId="20" borderId="27" xfId="0" applyNumberFormat="1" applyFont="1" applyFill="1" applyBorder="1" applyAlignment="1">
      <alignment horizontal="center" vertical="center" wrapText="1"/>
    </xf>
    <xf numFmtId="2" fontId="17" fillId="20" borderId="38" xfId="0" applyNumberFormat="1" applyFont="1" applyFill="1" applyBorder="1" applyAlignment="1">
      <alignment horizontal="center" vertical="center" wrapText="1"/>
    </xf>
    <xf numFmtId="0" fontId="18" fillId="0" borderId="54" xfId="0" applyFont="1" applyBorder="1" applyAlignment="1">
      <alignment horizontal="center" vertical="center"/>
    </xf>
  </cellXfs>
  <cellStyles count="7">
    <cellStyle name="40 % - Accent1" xfId="4" builtinId="31"/>
    <cellStyle name="40 % - Accent2" xfId="5" builtinId="35"/>
    <cellStyle name="40 % - Accent3" xfId="6" builtinId="39"/>
    <cellStyle name="Normal" xfId="0" builtinId="0"/>
    <cellStyle name="Pourcentage" xfId="1" builtinId="5"/>
    <cellStyle name="Sortie" xfId="3" builtinId="21"/>
    <cellStyle name="Texte explicatif" xfId="2" builtinId="53" customBuiltin="1"/>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808080"/>
      <rgbColor rgb="FF9999FF"/>
      <rgbColor rgb="FF993366"/>
      <rgbColor rgb="FFFFFFCC"/>
      <rgbColor rgb="FFCCFFFF"/>
      <rgbColor rgb="FF660066"/>
      <rgbColor rgb="FFFF8080"/>
      <rgbColor rgb="FF0070C0"/>
      <rgbColor rgb="FFB9CDE5"/>
      <rgbColor rgb="FF000080"/>
      <rgbColor rgb="FFFF00FF"/>
      <rgbColor rgb="FFFFFF00"/>
      <rgbColor rgb="FF00FFFF"/>
      <rgbColor rgb="FF800080"/>
      <rgbColor rgb="FF800000"/>
      <rgbColor rgb="FF008080"/>
      <rgbColor rgb="FF0000FF"/>
      <rgbColor rgb="FF00B0F0"/>
      <rgbColor rgb="FFCCFFFF"/>
      <rgbColor rgb="FFD7E4BD"/>
      <rgbColor rgb="FFFFFF99"/>
      <rgbColor rgb="FF99CCFF"/>
      <rgbColor rgb="FFFF99CC"/>
      <rgbColor rgb="FFCC99FF"/>
      <rgbColor rgb="FFE6B9B8"/>
      <rgbColor rgb="FF3366FF"/>
      <rgbColor rgb="FF33CCCC"/>
      <rgbColor rgb="FF9BBB59"/>
      <rgbColor rgb="FFFFC000"/>
      <rgbColor rgb="FFF79646"/>
      <rgbColor rgb="FFE46C0A"/>
      <rgbColor rgb="FF8064A2"/>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FA667-0374-4556-B71F-558CE1E91347}">
  <sheetPr codeName="Sheet6"/>
  <dimension ref="A3:H7"/>
  <sheetViews>
    <sheetView workbookViewId="0">
      <selection activeCell="E14" sqref="E14"/>
    </sheetView>
  </sheetViews>
  <sheetFormatPr defaultColWidth="9.140625" defaultRowHeight="15"/>
  <cols>
    <col min="2" max="2" width="15" customWidth="1"/>
    <col min="3" max="3" width="16" customWidth="1"/>
    <col min="4" max="4" width="14.140625" customWidth="1"/>
    <col min="5" max="5" width="16.140625" bestFit="1" customWidth="1"/>
    <col min="6" max="6" width="9.28515625" bestFit="1" customWidth="1"/>
    <col min="7" max="7" width="15.7109375" customWidth="1"/>
  </cols>
  <sheetData>
    <row r="3" spans="1:8" ht="30.75">
      <c r="A3" s="40"/>
      <c r="B3" s="126" t="s">
        <v>0</v>
      </c>
      <c r="C3" s="126" t="s">
        <v>1</v>
      </c>
      <c r="D3" s="126" t="s">
        <v>2</v>
      </c>
      <c r="E3" s="127" t="s">
        <v>3</v>
      </c>
      <c r="F3" s="128" t="s">
        <v>4</v>
      </c>
      <c r="G3" s="129" t="s">
        <v>5</v>
      </c>
      <c r="H3" s="129" t="s">
        <v>6</v>
      </c>
    </row>
    <row r="4" spans="1:8">
      <c r="A4" s="107" t="s">
        <v>7</v>
      </c>
      <c r="B4" s="108">
        <f>(Fonctionnalités!E15)</f>
        <v>0.99400000000000011</v>
      </c>
      <c r="C4" s="108">
        <f>'Assurance Qualité'!C59</f>
        <v>0.629</v>
      </c>
      <c r="D4" s="108">
        <f>B4*0.6+C4*0.4 - 0.1*E4</f>
        <v>0.84800000000000009</v>
      </c>
      <c r="E4" s="109"/>
      <c r="F4" s="110">
        <v>20</v>
      </c>
      <c r="G4" s="111">
        <f>D4*F4</f>
        <v>16.96</v>
      </c>
      <c r="H4" s="111"/>
    </row>
    <row r="5" spans="1:8">
      <c r="A5" s="112" t="s">
        <v>8</v>
      </c>
      <c r="B5" s="113">
        <f>(Fonctionnalités!E28)</f>
        <v>0.91900000000000004</v>
      </c>
      <c r="C5" s="113">
        <f>'Assurance Qualité'!F59</f>
        <v>0.73799999999999999</v>
      </c>
      <c r="D5" s="113">
        <f t="shared" ref="D5:D6" si="0">B5*0.6+C5*0.4 - 0.1*E5</f>
        <v>0.84660000000000002</v>
      </c>
      <c r="E5" s="114"/>
      <c r="F5" s="115">
        <v>20</v>
      </c>
      <c r="G5" s="116">
        <f t="shared" ref="G5:G7" si="1">D5*F5</f>
        <v>16.932000000000002</v>
      </c>
      <c r="H5" s="116">
        <f>AVERAGE(Documents!B18,Documents!F18)*5</f>
        <v>3.6187499999999999</v>
      </c>
    </row>
    <row r="6" spans="1:8">
      <c r="A6" s="117" t="s">
        <v>9</v>
      </c>
      <c r="B6" s="118">
        <f>(Fonctionnalités!E43)</f>
        <v>0</v>
      </c>
      <c r="C6" s="118">
        <f>'Assurance Qualité'!I59</f>
        <v>0</v>
      </c>
      <c r="D6" s="118">
        <f t="shared" si="0"/>
        <v>0</v>
      </c>
      <c r="E6" s="119"/>
      <c r="F6" s="120">
        <v>20</v>
      </c>
      <c r="G6" s="121">
        <f t="shared" si="1"/>
        <v>0</v>
      </c>
      <c r="H6" s="121">
        <f>AVERAGE(Documents!C18,Documents!G18)*5</f>
        <v>0</v>
      </c>
    </row>
    <row r="7" spans="1:8">
      <c r="A7" s="122" t="s">
        <v>10</v>
      </c>
      <c r="B7" s="122"/>
      <c r="C7" s="122"/>
      <c r="D7" s="123">
        <v>0</v>
      </c>
      <c r="E7" s="124"/>
      <c r="F7" s="122">
        <v>5</v>
      </c>
      <c r="G7" s="125">
        <f t="shared" si="1"/>
        <v>0</v>
      </c>
      <c r="H7" s="125"/>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7"/>
  <dimension ref="A2:Q59"/>
  <sheetViews>
    <sheetView tabSelected="1" topLeftCell="A52" zoomScaleNormal="100" workbookViewId="0">
      <selection activeCell="F32" sqref="F32"/>
    </sheetView>
  </sheetViews>
  <sheetFormatPr defaultColWidth="9.140625" defaultRowHeight="15"/>
  <cols>
    <col min="1" max="1" width="22.7109375" style="1" customWidth="1"/>
    <col min="2" max="2" width="77.5703125" style="10" customWidth="1"/>
    <col min="3" max="4" width="10.7109375" style="1" customWidth="1"/>
    <col min="5" max="5" width="20.7109375" style="10" customWidth="1"/>
    <col min="6" max="7" width="10.7109375" customWidth="1"/>
    <col min="8" max="8" width="20.7109375" style="10" customWidth="1"/>
    <col min="9" max="10" width="10.7109375" customWidth="1"/>
    <col min="11" max="11" width="20.7109375" style="10" customWidth="1"/>
    <col min="12" max="13" width="12.7109375" customWidth="1"/>
    <col min="14" max="16" width="15.7109375" customWidth="1"/>
    <col min="17" max="1029" width="9.140625" bestFit="1" customWidth="1"/>
  </cols>
  <sheetData>
    <row r="2" spans="1:17" ht="18.399999999999999" customHeight="1">
      <c r="A2" s="238" t="s">
        <v>11</v>
      </c>
      <c r="B2" s="238"/>
      <c r="C2" s="238"/>
      <c r="D2" s="238"/>
      <c r="E2" s="238"/>
      <c r="F2" s="238"/>
      <c r="G2" s="238"/>
      <c r="H2" s="238"/>
      <c r="I2" s="238"/>
      <c r="J2" s="238"/>
      <c r="K2" s="238"/>
      <c r="L2" s="7"/>
      <c r="M2" s="7"/>
    </row>
    <row r="4" spans="1:17" ht="18.399999999999999" customHeight="1">
      <c r="A4" s="239" t="s">
        <v>12</v>
      </c>
      <c r="B4" s="239"/>
      <c r="C4" s="239"/>
      <c r="D4" s="239"/>
      <c r="E4" s="239"/>
      <c r="F4" s="239"/>
      <c r="G4" s="239"/>
      <c r="H4" s="239"/>
      <c r="I4" s="239"/>
      <c r="J4" s="239"/>
      <c r="K4" s="239"/>
      <c r="L4" s="4"/>
      <c r="M4" s="4"/>
    </row>
    <row r="5" spans="1:17" ht="18.75">
      <c r="A5" s="11"/>
      <c r="B5" s="41"/>
      <c r="C5" s="2"/>
      <c r="D5" s="2"/>
      <c r="E5" s="41"/>
      <c r="F5" s="2"/>
      <c r="G5" s="2"/>
      <c r="H5" s="41"/>
      <c r="I5" s="2"/>
      <c r="J5" s="2"/>
      <c r="K5" s="41"/>
      <c r="L5" s="2"/>
      <c r="M5" s="2"/>
    </row>
    <row r="6" spans="1:17" ht="18.399999999999999" customHeight="1">
      <c r="A6" s="256" t="s">
        <v>13</v>
      </c>
      <c r="B6" s="243" t="s">
        <v>14</v>
      </c>
      <c r="C6" s="258" t="s">
        <v>7</v>
      </c>
      <c r="D6" s="259"/>
      <c r="E6" s="259"/>
      <c r="F6" s="260" t="s">
        <v>8</v>
      </c>
      <c r="G6" s="261"/>
      <c r="H6" s="262"/>
      <c r="I6" s="240" t="s">
        <v>9</v>
      </c>
      <c r="J6" s="241"/>
      <c r="K6" s="242"/>
      <c r="L6" s="3"/>
      <c r="M6" s="3"/>
      <c r="N6" s="254"/>
      <c r="O6" s="255"/>
      <c r="P6" s="255"/>
    </row>
    <row r="7" spans="1:17" ht="18.75">
      <c r="A7" s="257"/>
      <c r="B7" s="244"/>
      <c r="C7" s="14" t="s">
        <v>15</v>
      </c>
      <c r="D7" s="15" t="s">
        <v>4</v>
      </c>
      <c r="E7" s="21" t="s">
        <v>16</v>
      </c>
      <c r="F7" s="16" t="s">
        <v>15</v>
      </c>
      <c r="G7" s="17" t="s">
        <v>4</v>
      </c>
      <c r="H7" s="20" t="s">
        <v>16</v>
      </c>
      <c r="I7" s="18" t="s">
        <v>15</v>
      </c>
      <c r="J7" s="19" t="s">
        <v>4</v>
      </c>
      <c r="K7" s="22" t="s">
        <v>16</v>
      </c>
      <c r="L7" s="3"/>
      <c r="M7" s="3"/>
      <c r="N7" s="40"/>
      <c r="O7" s="40"/>
      <c r="P7" s="40"/>
      <c r="Q7" s="40"/>
    </row>
    <row r="8" spans="1:17" ht="18.75">
      <c r="A8" s="253" t="s">
        <v>17</v>
      </c>
      <c r="B8" s="253"/>
      <c r="C8" s="246" t="s">
        <v>18</v>
      </c>
      <c r="D8" s="247"/>
      <c r="E8" s="46" t="s">
        <v>19</v>
      </c>
      <c r="F8" s="246" t="s">
        <v>18</v>
      </c>
      <c r="G8" s="247"/>
      <c r="H8" s="46"/>
      <c r="I8" s="246" t="s">
        <v>18</v>
      </c>
      <c r="J8" s="247"/>
      <c r="K8" s="46"/>
      <c r="L8" s="3"/>
      <c r="M8" s="3"/>
      <c r="N8" s="40"/>
      <c r="O8" s="40"/>
      <c r="P8" s="40"/>
      <c r="Q8" s="40"/>
    </row>
    <row r="9" spans="1:17" ht="409.6">
      <c r="A9" s="29" t="s">
        <v>20</v>
      </c>
      <c r="B9" s="29" t="s">
        <v>21</v>
      </c>
      <c r="C9" s="100">
        <v>0.6</v>
      </c>
      <c r="D9" s="98">
        <v>6</v>
      </c>
      <c r="E9" s="101" t="s">
        <v>22</v>
      </c>
      <c r="F9" s="102">
        <v>0.7</v>
      </c>
      <c r="G9" s="99">
        <v>6</v>
      </c>
      <c r="H9" s="103" t="s">
        <v>23</v>
      </c>
      <c r="I9" s="104"/>
      <c r="J9" s="105">
        <v>6</v>
      </c>
      <c r="K9" s="106"/>
      <c r="L9" s="3"/>
      <c r="M9" s="3"/>
      <c r="N9" s="40"/>
      <c r="O9" s="40"/>
      <c r="P9" s="40"/>
      <c r="Q9" s="40"/>
    </row>
    <row r="10" spans="1:17" ht="229.5">
      <c r="A10" s="23" t="s">
        <v>24</v>
      </c>
      <c r="B10" s="23" t="s">
        <v>25</v>
      </c>
      <c r="C10" s="100">
        <v>0.5</v>
      </c>
      <c r="D10" s="98">
        <v>2</v>
      </c>
      <c r="E10" s="101" t="s">
        <v>26</v>
      </c>
      <c r="F10" s="102">
        <v>0.8</v>
      </c>
      <c r="G10" s="99">
        <v>2</v>
      </c>
      <c r="H10" s="103" t="s">
        <v>27</v>
      </c>
      <c r="I10" s="104"/>
      <c r="J10" s="105">
        <v>2</v>
      </c>
      <c r="K10" s="106"/>
      <c r="L10" s="3"/>
      <c r="M10" s="3"/>
      <c r="N10" s="40"/>
      <c r="O10" s="40"/>
      <c r="P10" s="40"/>
      <c r="Q10" s="40"/>
    </row>
    <row r="11" spans="1:17" s="30" customFormat="1" ht="15.75">
      <c r="A11" s="248" t="s">
        <v>28</v>
      </c>
      <c r="B11" s="249"/>
      <c r="C11" s="47">
        <f>SUMPRODUCT(C6:C10,D6:D10)</f>
        <v>4.5999999999999996</v>
      </c>
      <c r="D11" s="48">
        <f>SUM(D6:D10)</f>
        <v>8</v>
      </c>
      <c r="E11" s="49"/>
      <c r="F11" s="50">
        <f>SUMPRODUCT(F6:F10,G6:G10)</f>
        <v>5.7999999999999989</v>
      </c>
      <c r="G11" s="51">
        <f>SUM(G6:G10)</f>
        <v>8</v>
      </c>
      <c r="H11" s="52"/>
      <c r="I11" s="53">
        <f>SUMPRODUCT(I6:I10,J6:J10)</f>
        <v>0</v>
      </c>
      <c r="J11" s="54">
        <f>SUM(J6:J10)</f>
        <v>8</v>
      </c>
      <c r="K11" s="55"/>
      <c r="L11" s="56"/>
      <c r="M11" s="56"/>
      <c r="N11" s="44"/>
      <c r="O11" s="44"/>
      <c r="P11" s="44"/>
      <c r="Q11" s="44"/>
    </row>
    <row r="12" spans="1:17" s="12" customFormat="1" ht="18.399999999999999" customHeight="1">
      <c r="A12" s="253" t="s">
        <v>29</v>
      </c>
      <c r="B12" s="253"/>
      <c r="C12" s="246" t="s">
        <v>18</v>
      </c>
      <c r="D12" s="247"/>
      <c r="E12" s="46" t="s">
        <v>30</v>
      </c>
      <c r="F12" s="246" t="s">
        <v>18</v>
      </c>
      <c r="G12" s="247"/>
      <c r="H12" s="46" t="s">
        <v>30</v>
      </c>
      <c r="I12" s="246" t="s">
        <v>18</v>
      </c>
      <c r="J12" s="247"/>
      <c r="K12" s="46"/>
      <c r="L12" s="4"/>
      <c r="M12" s="4"/>
      <c r="N12" s="43"/>
      <c r="O12" s="43"/>
      <c r="P12" s="43"/>
      <c r="Q12" s="43"/>
    </row>
    <row r="13" spans="1:17" ht="137.25">
      <c r="A13" s="29" t="s">
        <v>31</v>
      </c>
      <c r="B13" s="29" t="s">
        <v>32</v>
      </c>
      <c r="C13" s="79">
        <v>0</v>
      </c>
      <c r="D13" s="80">
        <v>3</v>
      </c>
      <c r="E13" s="81" t="s">
        <v>33</v>
      </c>
      <c r="F13" s="89">
        <v>0</v>
      </c>
      <c r="G13" s="90">
        <f>D13</f>
        <v>3</v>
      </c>
      <c r="H13" s="91" t="s">
        <v>33</v>
      </c>
      <c r="I13" s="92"/>
      <c r="J13" s="93">
        <f>G13</f>
        <v>3</v>
      </c>
      <c r="K13" s="94"/>
      <c r="L13" s="5"/>
      <c r="M13" s="5"/>
    </row>
    <row r="14" spans="1:17" ht="45.75">
      <c r="A14" s="23" t="s">
        <v>34</v>
      </c>
      <c r="B14" s="23" t="s">
        <v>35</v>
      </c>
      <c r="C14" s="83">
        <v>1</v>
      </c>
      <c r="D14" s="84">
        <v>2</v>
      </c>
      <c r="E14" s="85" t="s">
        <v>36</v>
      </c>
      <c r="F14" s="86">
        <v>1</v>
      </c>
      <c r="G14" s="90">
        <f t="shared" ref="G14:G17" si="0">D14</f>
        <v>2</v>
      </c>
      <c r="H14" s="88">
        <v>0</v>
      </c>
      <c r="I14" s="76"/>
      <c r="J14" s="93">
        <f t="shared" ref="J14:J17" si="1">G14</f>
        <v>2</v>
      </c>
      <c r="K14" s="78"/>
      <c r="L14" s="5"/>
      <c r="M14" s="5"/>
    </row>
    <row r="15" spans="1:17" ht="45.75">
      <c r="A15" s="23" t="s">
        <v>37</v>
      </c>
      <c r="B15" s="23" t="s">
        <v>38</v>
      </c>
      <c r="C15" s="83">
        <v>0</v>
      </c>
      <c r="D15" s="84">
        <v>2</v>
      </c>
      <c r="E15" s="85" t="s">
        <v>39</v>
      </c>
      <c r="F15" s="86">
        <v>0</v>
      </c>
      <c r="G15" s="90">
        <f t="shared" si="0"/>
        <v>2</v>
      </c>
      <c r="H15" s="88" t="s">
        <v>39</v>
      </c>
      <c r="I15" s="76"/>
      <c r="J15" s="93">
        <f t="shared" si="1"/>
        <v>2</v>
      </c>
      <c r="K15" s="78"/>
      <c r="L15" s="5"/>
      <c r="M15" s="5"/>
    </row>
    <row r="16" spans="1:17" ht="30.75">
      <c r="A16" s="23" t="s">
        <v>40</v>
      </c>
      <c r="B16" s="23" t="s">
        <v>41</v>
      </c>
      <c r="C16" s="83">
        <v>1</v>
      </c>
      <c r="D16" s="84">
        <v>4</v>
      </c>
      <c r="E16" s="85" t="s">
        <v>42</v>
      </c>
      <c r="F16" s="86">
        <v>1</v>
      </c>
      <c r="G16" s="90">
        <f t="shared" si="0"/>
        <v>4</v>
      </c>
      <c r="H16" s="88" t="s">
        <v>43</v>
      </c>
      <c r="I16" s="76"/>
      <c r="J16" s="93">
        <f t="shared" si="1"/>
        <v>4</v>
      </c>
      <c r="K16" s="78"/>
      <c r="L16" s="5"/>
      <c r="M16" s="5"/>
    </row>
    <row r="17" spans="1:17" ht="167.25">
      <c r="A17" s="23" t="s">
        <v>44</v>
      </c>
      <c r="B17" s="23" t="s">
        <v>45</v>
      </c>
      <c r="C17" s="83">
        <v>0.5</v>
      </c>
      <c r="D17" s="84">
        <v>4</v>
      </c>
      <c r="E17" s="85" t="s">
        <v>46</v>
      </c>
      <c r="F17" s="86">
        <v>0.5</v>
      </c>
      <c r="G17" s="90">
        <f>D17</f>
        <v>4</v>
      </c>
      <c r="H17" s="88" t="s">
        <v>47</v>
      </c>
      <c r="I17" s="76"/>
      <c r="J17" s="93">
        <f t="shared" si="1"/>
        <v>4</v>
      </c>
      <c r="K17" s="78"/>
      <c r="L17" s="5"/>
      <c r="M17" s="5"/>
    </row>
    <row r="18" spans="1:17" s="30" customFormat="1" ht="15.75">
      <c r="A18" s="248" t="s">
        <v>28</v>
      </c>
      <c r="B18" s="249"/>
      <c r="C18" s="47">
        <f>SUMPRODUCT(C13:C17,D13:D17)</f>
        <v>8</v>
      </c>
      <c r="D18" s="48">
        <f>SUM(D13:D17)</f>
        <v>15</v>
      </c>
      <c r="E18" s="49"/>
      <c r="F18" s="50">
        <f>SUMPRODUCT(F13:F17,G13:G17)</f>
        <v>8</v>
      </c>
      <c r="G18" s="51">
        <f>SUM(G13:G17)</f>
        <v>15</v>
      </c>
      <c r="H18" s="52"/>
      <c r="I18" s="53">
        <f>SUMPRODUCT(I13:I17,J13:J17)</f>
        <v>0</v>
      </c>
      <c r="J18" s="54">
        <f>SUM(J13:J17)</f>
        <v>15</v>
      </c>
      <c r="K18" s="55"/>
      <c r="L18" s="56"/>
      <c r="M18" s="56"/>
      <c r="N18" s="44"/>
      <c r="O18" s="44"/>
      <c r="P18" s="44"/>
      <c r="Q18" s="44"/>
    </row>
    <row r="19" spans="1:17" s="43" customFormat="1" ht="18.399999999999999" customHeight="1">
      <c r="A19" s="245" t="s">
        <v>48</v>
      </c>
      <c r="B19" s="245"/>
      <c r="C19" s="246" t="s">
        <v>18</v>
      </c>
      <c r="D19" s="247"/>
      <c r="E19" s="46" t="s">
        <v>30</v>
      </c>
      <c r="F19" s="246" t="s">
        <v>18</v>
      </c>
      <c r="G19" s="247"/>
      <c r="H19" s="46"/>
      <c r="I19" s="246" t="s">
        <v>18</v>
      </c>
      <c r="J19" s="247"/>
      <c r="K19" s="46"/>
      <c r="L19" s="4"/>
      <c r="M19" s="4"/>
    </row>
    <row r="20" spans="1:17" ht="152.25">
      <c r="A20" s="23" t="s">
        <v>49</v>
      </c>
      <c r="B20" s="23" t="s">
        <v>50</v>
      </c>
      <c r="C20" s="83">
        <v>0.1</v>
      </c>
      <c r="D20" s="84">
        <v>3</v>
      </c>
      <c r="E20" s="85" t="s">
        <v>51</v>
      </c>
      <c r="F20" s="86">
        <v>1</v>
      </c>
      <c r="G20" s="87">
        <v>3</v>
      </c>
      <c r="H20" s="88" t="s">
        <v>52</v>
      </c>
      <c r="I20" s="76"/>
      <c r="J20" s="77">
        <v>3</v>
      </c>
      <c r="K20" s="78"/>
      <c r="L20" s="5"/>
      <c r="M20" s="5"/>
    </row>
    <row r="21" spans="1:17" ht="30.75">
      <c r="A21" s="23" t="s">
        <v>53</v>
      </c>
      <c r="B21" s="23" t="s">
        <v>54</v>
      </c>
      <c r="C21" s="83">
        <v>1</v>
      </c>
      <c r="D21" s="84">
        <v>3</v>
      </c>
      <c r="E21" s="85" t="s">
        <v>42</v>
      </c>
      <c r="F21" s="86">
        <v>1</v>
      </c>
      <c r="G21" s="87">
        <v>3</v>
      </c>
      <c r="H21" s="88" t="s">
        <v>43</v>
      </c>
      <c r="I21" s="76"/>
      <c r="J21" s="77">
        <v>3</v>
      </c>
      <c r="K21" s="78"/>
      <c r="L21" s="5"/>
      <c r="M21" s="5"/>
    </row>
    <row r="22" spans="1:17" s="44" customFormat="1" ht="15.75">
      <c r="A22" s="250" t="s">
        <v>28</v>
      </c>
      <c r="B22" s="251"/>
      <c r="C22" s="57">
        <f>SUMPRODUCT(C20:C21,D20:D21)</f>
        <v>3.3</v>
      </c>
      <c r="D22" s="58">
        <f>SUM(D20:D21)</f>
        <v>6</v>
      </c>
      <c r="E22" s="59"/>
      <c r="F22" s="60">
        <f>SUMPRODUCT(F20:F21,G20:G21)</f>
        <v>6</v>
      </c>
      <c r="G22" s="61">
        <f>SUM(G20:G21)</f>
        <v>6</v>
      </c>
      <c r="H22" s="62"/>
      <c r="I22" s="63">
        <f>SUMPRODUCT(I20:I21,J20:J21)</f>
        <v>0</v>
      </c>
      <c r="J22" s="64">
        <f>SUM(J20:J21)</f>
        <v>6</v>
      </c>
      <c r="K22" s="65"/>
      <c r="L22" s="56"/>
      <c r="M22" s="56"/>
    </row>
    <row r="23" spans="1:17" ht="18.75" customHeight="1">
      <c r="A23" s="214" t="s">
        <v>55</v>
      </c>
      <c r="B23" s="214"/>
      <c r="C23" s="246" t="s">
        <v>18</v>
      </c>
      <c r="D23" s="247"/>
      <c r="E23" s="46" t="s">
        <v>30</v>
      </c>
      <c r="F23" s="246" t="s">
        <v>18</v>
      </c>
      <c r="G23" s="247"/>
      <c r="H23" s="46"/>
      <c r="I23" s="246" t="s">
        <v>18</v>
      </c>
      <c r="J23" s="247"/>
      <c r="K23" s="46"/>
      <c r="L23" s="4"/>
      <c r="M23" s="4"/>
    </row>
    <row r="24" spans="1:17" ht="30.75">
      <c r="A24" s="42" t="s">
        <v>56</v>
      </c>
      <c r="B24" s="42" t="s">
        <v>57</v>
      </c>
      <c r="C24" s="97">
        <v>1</v>
      </c>
      <c r="D24" s="25">
        <v>1</v>
      </c>
      <c r="E24" s="26" t="s">
        <v>36</v>
      </c>
      <c r="F24" s="82">
        <v>1</v>
      </c>
      <c r="G24" s="27">
        <v>1</v>
      </c>
      <c r="H24" s="28" t="s">
        <v>36</v>
      </c>
      <c r="I24" s="73"/>
      <c r="J24" s="74">
        <v>1</v>
      </c>
      <c r="K24" s="75"/>
      <c r="L24" s="5"/>
      <c r="M24" s="5"/>
    </row>
    <row r="25" spans="1:17" ht="60.75">
      <c r="A25" s="23" t="s">
        <v>58</v>
      </c>
      <c r="B25" s="23" t="s">
        <v>59</v>
      </c>
      <c r="C25" s="83">
        <v>0.9</v>
      </c>
      <c r="D25" s="84">
        <v>2</v>
      </c>
      <c r="E25" s="85" t="s">
        <v>60</v>
      </c>
      <c r="F25" s="86">
        <v>0.5</v>
      </c>
      <c r="G25" s="87">
        <v>2</v>
      </c>
      <c r="H25" s="88" t="s">
        <v>61</v>
      </c>
      <c r="I25" s="76"/>
      <c r="J25" s="77">
        <v>2</v>
      </c>
      <c r="K25" s="78"/>
      <c r="L25" s="5"/>
      <c r="M25" s="5"/>
    </row>
    <row r="26" spans="1:17">
      <c r="A26" s="23" t="s">
        <v>62</v>
      </c>
      <c r="B26" s="23" t="s">
        <v>63</v>
      </c>
      <c r="C26" s="83">
        <v>1</v>
      </c>
      <c r="D26" s="84">
        <v>1</v>
      </c>
      <c r="E26" s="85" t="s">
        <v>36</v>
      </c>
      <c r="F26" s="86">
        <v>1</v>
      </c>
      <c r="G26" s="87">
        <v>1</v>
      </c>
      <c r="H26" s="88" t="s">
        <v>36</v>
      </c>
      <c r="I26" s="76"/>
      <c r="J26" s="77">
        <v>1</v>
      </c>
      <c r="K26" s="78"/>
      <c r="L26" s="5"/>
      <c r="M26" s="5"/>
    </row>
    <row r="27" spans="1:17" s="44" customFormat="1" ht="15.75">
      <c r="A27" s="252" t="s">
        <v>28</v>
      </c>
      <c r="B27" s="251"/>
      <c r="C27" s="47">
        <f>SUMPRODUCT(C24:C26,D24:D26)</f>
        <v>3.8</v>
      </c>
      <c r="D27" s="48">
        <f>SUM(D24:D26)</f>
        <v>4</v>
      </c>
      <c r="E27" s="49"/>
      <c r="F27" s="60">
        <f>SUMPRODUCT(F24:F26,G24:G26)</f>
        <v>3</v>
      </c>
      <c r="G27" s="61">
        <f>SUM(G24:G26)</f>
        <v>4</v>
      </c>
      <c r="H27" s="62"/>
      <c r="I27" s="63">
        <f>SUMPRODUCT(I24:I26,J24:J26)</f>
        <v>0</v>
      </c>
      <c r="J27" s="64">
        <f>SUM(J24:J26)</f>
        <v>4</v>
      </c>
      <c r="K27" s="65"/>
      <c r="L27" s="56"/>
      <c r="M27" s="56"/>
    </row>
    <row r="28" spans="1:17" ht="21" customHeight="1">
      <c r="A28" s="245" t="s">
        <v>64</v>
      </c>
      <c r="B28" s="245"/>
      <c r="C28" s="246" t="s">
        <v>18</v>
      </c>
      <c r="D28" s="247"/>
      <c r="E28" s="46" t="s">
        <v>19</v>
      </c>
      <c r="F28" s="246" t="s">
        <v>18</v>
      </c>
      <c r="G28" s="247"/>
      <c r="H28" s="66"/>
      <c r="I28" s="246" t="s">
        <v>18</v>
      </c>
      <c r="J28" s="247"/>
      <c r="K28" s="46"/>
      <c r="L28" s="9"/>
      <c r="M28" s="4"/>
    </row>
    <row r="29" spans="1:17" ht="366">
      <c r="A29" s="31" t="s">
        <v>65</v>
      </c>
      <c r="B29" s="31" t="s">
        <v>66</v>
      </c>
      <c r="C29" s="79">
        <v>0</v>
      </c>
      <c r="D29" s="80">
        <v>2</v>
      </c>
      <c r="E29" s="81" t="s">
        <v>67</v>
      </c>
      <c r="F29" s="89">
        <v>0.5</v>
      </c>
      <c r="G29" s="90">
        <f>D29</f>
        <v>2</v>
      </c>
      <c r="H29" s="95" t="s">
        <v>68</v>
      </c>
      <c r="I29" s="92"/>
      <c r="J29" s="93">
        <f>D29</f>
        <v>2</v>
      </c>
      <c r="K29" s="94"/>
      <c r="L29" s="5"/>
      <c r="M29" s="5"/>
    </row>
    <row r="30" spans="1:17">
      <c r="A30" s="24" t="s">
        <v>69</v>
      </c>
      <c r="B30" s="24" t="s">
        <v>70</v>
      </c>
      <c r="C30" s="83">
        <v>1</v>
      </c>
      <c r="D30" s="84">
        <v>2</v>
      </c>
      <c r="E30" s="85"/>
      <c r="F30" s="86">
        <v>1</v>
      </c>
      <c r="G30" s="90">
        <f t="shared" ref="G30:G31" si="2">D30</f>
        <v>2</v>
      </c>
      <c r="H30" s="96"/>
      <c r="I30" s="76"/>
      <c r="J30" s="93">
        <f t="shared" ref="J30:J31" si="3">D30</f>
        <v>2</v>
      </c>
      <c r="K30" s="78"/>
      <c r="L30" s="5"/>
      <c r="M30" s="5"/>
    </row>
    <row r="31" spans="1:17" ht="106.5">
      <c r="A31" s="24" t="s">
        <v>71</v>
      </c>
      <c r="B31" s="24" t="s">
        <v>72</v>
      </c>
      <c r="C31" s="83">
        <v>0.4</v>
      </c>
      <c r="D31" s="84">
        <v>2</v>
      </c>
      <c r="E31" s="85" t="s">
        <v>73</v>
      </c>
      <c r="F31" s="86">
        <v>1</v>
      </c>
      <c r="G31" s="90">
        <f t="shared" si="2"/>
        <v>2</v>
      </c>
      <c r="H31" s="96"/>
      <c r="I31" s="76"/>
      <c r="J31" s="93">
        <f t="shared" si="3"/>
        <v>2</v>
      </c>
      <c r="K31" s="78"/>
      <c r="L31" s="5"/>
      <c r="M31" s="5"/>
    </row>
    <row r="32" spans="1:17" s="44" customFormat="1" ht="15.75">
      <c r="A32" s="248" t="s">
        <v>28</v>
      </c>
      <c r="B32" s="249"/>
      <c r="C32" s="47">
        <f>SUMPRODUCT(C29:C31,D29:D31)</f>
        <v>2.8</v>
      </c>
      <c r="D32" s="48">
        <f>SUM(D29:D31)</f>
        <v>6</v>
      </c>
      <c r="E32" s="49"/>
      <c r="F32" s="50">
        <f>SUMPRODUCT(F29:F31,G29:G31)</f>
        <v>5</v>
      </c>
      <c r="G32" s="51">
        <f>SUM(G29:G31)</f>
        <v>6</v>
      </c>
      <c r="H32" s="67"/>
      <c r="I32" s="63">
        <f>SUMPRODUCT(I29:I31,J29:J31)</f>
        <v>0</v>
      </c>
      <c r="J32" s="64">
        <f>SUM(J29:J31)</f>
        <v>6</v>
      </c>
      <c r="K32" s="65"/>
      <c r="L32" s="56"/>
      <c r="M32" s="56"/>
    </row>
    <row r="33" spans="1:13" ht="18.75" customHeight="1">
      <c r="A33" s="253" t="s">
        <v>74</v>
      </c>
      <c r="B33" s="253"/>
      <c r="C33" s="246" t="s">
        <v>18</v>
      </c>
      <c r="D33" s="247"/>
      <c r="E33" s="46" t="s">
        <v>19</v>
      </c>
      <c r="F33" s="246" t="s">
        <v>18</v>
      </c>
      <c r="G33" s="247"/>
      <c r="H33" s="46"/>
      <c r="I33" s="68" t="s">
        <v>18</v>
      </c>
      <c r="J33" s="66"/>
      <c r="K33" s="46"/>
      <c r="L33" s="8"/>
      <c r="M33" s="4"/>
    </row>
    <row r="34" spans="1:13" ht="30.75">
      <c r="A34" s="29" t="s">
        <v>75</v>
      </c>
      <c r="B34" s="29" t="s">
        <v>76</v>
      </c>
      <c r="C34" s="79">
        <v>1</v>
      </c>
      <c r="D34" s="80">
        <v>2</v>
      </c>
      <c r="E34" s="81"/>
      <c r="F34" s="89">
        <v>1</v>
      </c>
      <c r="G34" s="90">
        <v>2</v>
      </c>
      <c r="H34" s="91"/>
      <c r="I34" s="92"/>
      <c r="J34" s="93">
        <v>2</v>
      </c>
      <c r="K34" s="94"/>
      <c r="L34" s="5"/>
      <c r="M34" s="5"/>
    </row>
    <row r="35" spans="1:13">
      <c r="A35" s="23" t="s">
        <v>77</v>
      </c>
      <c r="B35" s="23" t="s">
        <v>78</v>
      </c>
      <c r="C35" s="83">
        <v>1</v>
      </c>
      <c r="D35" s="84">
        <v>2</v>
      </c>
      <c r="E35" s="85"/>
      <c r="F35" s="86">
        <v>1</v>
      </c>
      <c r="G35" s="87">
        <v>2</v>
      </c>
      <c r="H35" s="88"/>
      <c r="I35" s="76"/>
      <c r="J35" s="77">
        <v>2</v>
      </c>
      <c r="K35" s="78"/>
      <c r="L35" s="5"/>
      <c r="M35" s="5"/>
    </row>
    <row r="36" spans="1:13">
      <c r="A36" s="23" t="s">
        <v>79</v>
      </c>
      <c r="B36" s="23" t="s">
        <v>80</v>
      </c>
      <c r="C36" s="83">
        <v>1</v>
      </c>
      <c r="D36" s="84">
        <v>3</v>
      </c>
      <c r="E36" s="85"/>
      <c r="F36" s="86">
        <v>1</v>
      </c>
      <c r="G36" s="87">
        <v>3</v>
      </c>
      <c r="H36" s="88"/>
      <c r="I36" s="76"/>
      <c r="J36" s="77">
        <v>3</v>
      </c>
      <c r="K36" s="78"/>
      <c r="L36" s="5"/>
      <c r="M36" s="5"/>
    </row>
    <row r="37" spans="1:13" ht="45.75">
      <c r="A37" s="23" t="s">
        <v>81</v>
      </c>
      <c r="B37" s="23" t="s">
        <v>82</v>
      </c>
      <c r="C37" s="83">
        <v>0.8</v>
      </c>
      <c r="D37" s="84">
        <v>3</v>
      </c>
      <c r="E37" s="85" t="s">
        <v>83</v>
      </c>
      <c r="F37" s="86">
        <v>1</v>
      </c>
      <c r="G37" s="87">
        <v>3</v>
      </c>
      <c r="H37" s="88"/>
      <c r="I37" s="76"/>
      <c r="J37" s="77">
        <v>3</v>
      </c>
      <c r="K37" s="78"/>
      <c r="L37" s="5"/>
      <c r="M37" s="5"/>
    </row>
    <row r="38" spans="1:13" s="44" customFormat="1" ht="16.5">
      <c r="A38" s="248" t="s">
        <v>28</v>
      </c>
      <c r="B38" s="249"/>
      <c r="C38" s="69">
        <f>SUMPRODUCT(C34:C37,D34:D37)</f>
        <v>9.4</v>
      </c>
      <c r="D38" s="48">
        <f>SUM(D34:D37)</f>
        <v>10</v>
      </c>
      <c r="E38" s="49"/>
      <c r="F38" s="70">
        <f>SUMPRODUCT(F34:F37,G34:G37)</f>
        <v>10</v>
      </c>
      <c r="G38" s="51">
        <f>SUM(G34:G37)</f>
        <v>10</v>
      </c>
      <c r="H38" s="52" t="s">
        <v>84</v>
      </c>
      <c r="I38" s="63">
        <f>SUMPRODUCT(I34:I37,J34:J37)</f>
        <v>0</v>
      </c>
      <c r="J38" s="64">
        <f>SUM(J34:J37)</f>
        <v>10</v>
      </c>
      <c r="K38" s="65"/>
      <c r="L38" s="56"/>
      <c r="M38" s="56"/>
    </row>
    <row r="39" spans="1:13" ht="18.75" customHeight="1">
      <c r="A39" s="45" t="s">
        <v>85</v>
      </c>
      <c r="B39" s="45"/>
      <c r="C39" s="246" t="s">
        <v>18</v>
      </c>
      <c r="D39" s="247"/>
      <c r="E39" s="66" t="s">
        <v>86</v>
      </c>
      <c r="F39" s="246" t="s">
        <v>18</v>
      </c>
      <c r="G39" s="247"/>
      <c r="H39" s="46"/>
      <c r="I39" s="246" t="s">
        <v>18</v>
      </c>
      <c r="J39" s="247"/>
      <c r="K39" s="46"/>
      <c r="L39" s="4"/>
      <c r="M39" s="4"/>
    </row>
    <row r="40" spans="1:13" ht="60.75">
      <c r="A40" s="23" t="s">
        <v>87</v>
      </c>
      <c r="B40" s="23" t="s">
        <v>88</v>
      </c>
      <c r="C40" s="83">
        <v>1</v>
      </c>
      <c r="D40" s="84">
        <v>2</v>
      </c>
      <c r="E40" s="85" t="s">
        <v>36</v>
      </c>
      <c r="F40" s="86">
        <v>1</v>
      </c>
      <c r="G40" s="87">
        <f>D40</f>
        <v>2</v>
      </c>
      <c r="H40" s="88" t="s">
        <v>36</v>
      </c>
      <c r="I40" s="76"/>
      <c r="J40" s="77">
        <f>D40</f>
        <v>2</v>
      </c>
      <c r="K40" s="78"/>
      <c r="L40" s="5"/>
      <c r="M40" s="5"/>
    </row>
    <row r="41" spans="1:13" ht="45.75">
      <c r="A41" s="23" t="s">
        <v>89</v>
      </c>
      <c r="B41" s="23" t="s">
        <v>90</v>
      </c>
      <c r="C41" s="83">
        <v>0</v>
      </c>
      <c r="D41" s="84">
        <v>2</v>
      </c>
      <c r="E41" s="85" t="s">
        <v>91</v>
      </c>
      <c r="F41" s="86">
        <v>1</v>
      </c>
      <c r="G41" s="87">
        <f t="shared" ref="G41:G48" si="4">D41</f>
        <v>2</v>
      </c>
      <c r="H41" s="88" t="s">
        <v>84</v>
      </c>
      <c r="I41" s="76"/>
      <c r="J41" s="77">
        <f t="shared" ref="J41:J48" si="5">D41</f>
        <v>2</v>
      </c>
      <c r="K41" s="78"/>
      <c r="L41" s="5"/>
      <c r="M41" s="5"/>
    </row>
    <row r="42" spans="1:13" ht="45.75">
      <c r="A42" s="23" t="s">
        <v>92</v>
      </c>
      <c r="B42" s="23" t="s">
        <v>93</v>
      </c>
      <c r="C42" s="83">
        <v>0</v>
      </c>
      <c r="D42" s="84">
        <v>2</v>
      </c>
      <c r="E42" s="85" t="s">
        <v>94</v>
      </c>
      <c r="F42" s="86">
        <v>0.5</v>
      </c>
      <c r="G42" s="87">
        <f t="shared" si="4"/>
        <v>2</v>
      </c>
      <c r="H42" s="88" t="s">
        <v>95</v>
      </c>
      <c r="I42" s="76"/>
      <c r="J42" s="77">
        <f t="shared" si="5"/>
        <v>2</v>
      </c>
      <c r="K42" s="78"/>
      <c r="L42" s="5"/>
    </row>
    <row r="43" spans="1:13">
      <c r="A43" s="23" t="s">
        <v>96</v>
      </c>
      <c r="B43" s="23" t="s">
        <v>97</v>
      </c>
      <c r="C43" s="83">
        <v>1</v>
      </c>
      <c r="D43" s="84">
        <v>4</v>
      </c>
      <c r="E43" s="85" t="s">
        <v>36</v>
      </c>
      <c r="F43" s="86">
        <v>1</v>
      </c>
      <c r="G43" s="87">
        <f t="shared" si="4"/>
        <v>4</v>
      </c>
      <c r="H43" s="88" t="s">
        <v>36</v>
      </c>
      <c r="I43" s="76"/>
      <c r="J43" s="77">
        <f t="shared" si="5"/>
        <v>4</v>
      </c>
      <c r="K43" s="78"/>
      <c r="L43" s="5"/>
      <c r="M43" s="5"/>
    </row>
    <row r="44" spans="1:13">
      <c r="A44" s="23" t="s">
        <v>98</v>
      </c>
      <c r="B44" s="23" t="s">
        <v>99</v>
      </c>
      <c r="C44" s="83">
        <v>1</v>
      </c>
      <c r="D44" s="84">
        <v>6</v>
      </c>
      <c r="E44" s="85" t="s">
        <v>36</v>
      </c>
      <c r="F44" s="86">
        <v>1</v>
      </c>
      <c r="G44" s="87">
        <f t="shared" si="4"/>
        <v>6</v>
      </c>
      <c r="H44" s="88" t="s">
        <v>36</v>
      </c>
      <c r="I44" s="76"/>
      <c r="J44" s="77">
        <f t="shared" si="5"/>
        <v>6</v>
      </c>
      <c r="K44" s="78"/>
      <c r="L44" s="5"/>
      <c r="M44" s="5"/>
    </row>
    <row r="45" spans="1:13" ht="45.75">
      <c r="A45" s="23" t="s">
        <v>100</v>
      </c>
      <c r="B45" s="23" t="s">
        <v>101</v>
      </c>
      <c r="C45" s="83">
        <v>0</v>
      </c>
      <c r="D45" s="84">
        <v>8</v>
      </c>
      <c r="E45" s="85" t="s">
        <v>102</v>
      </c>
      <c r="F45" s="86">
        <v>1</v>
      </c>
      <c r="G45" s="87">
        <f t="shared" si="4"/>
        <v>8</v>
      </c>
      <c r="H45" s="88" t="s">
        <v>84</v>
      </c>
      <c r="I45" s="76"/>
      <c r="J45" s="77">
        <f t="shared" si="5"/>
        <v>8</v>
      </c>
      <c r="K45" s="78"/>
      <c r="L45" s="5"/>
      <c r="M45" s="5"/>
    </row>
    <row r="46" spans="1:13" ht="198">
      <c r="A46" s="23" t="s">
        <v>103</v>
      </c>
      <c r="B46" s="23" t="s">
        <v>104</v>
      </c>
      <c r="C46" s="83">
        <v>0.5</v>
      </c>
      <c r="D46" s="84">
        <v>6</v>
      </c>
      <c r="E46" s="218" t="s">
        <v>105</v>
      </c>
      <c r="F46" s="86">
        <v>0.5</v>
      </c>
      <c r="G46" s="87">
        <f t="shared" si="4"/>
        <v>6</v>
      </c>
      <c r="H46" s="88" t="s">
        <v>106</v>
      </c>
      <c r="I46" s="76"/>
      <c r="J46" s="77">
        <f t="shared" si="5"/>
        <v>6</v>
      </c>
      <c r="K46" s="78"/>
      <c r="L46" s="5"/>
      <c r="M46" s="5"/>
    </row>
    <row r="47" spans="1:13" ht="76.5">
      <c r="A47" s="23" t="s">
        <v>107</v>
      </c>
      <c r="B47" s="23" t="s">
        <v>108</v>
      </c>
      <c r="C47" s="83">
        <v>0.5</v>
      </c>
      <c r="D47" s="84">
        <v>6</v>
      </c>
      <c r="E47" s="85" t="s">
        <v>109</v>
      </c>
      <c r="F47" s="86">
        <v>0.5</v>
      </c>
      <c r="G47" s="87">
        <f t="shared" si="4"/>
        <v>6</v>
      </c>
      <c r="H47" s="88" t="s">
        <v>109</v>
      </c>
      <c r="I47" s="76"/>
      <c r="J47" s="77">
        <f t="shared" si="5"/>
        <v>6</v>
      </c>
      <c r="K47" s="78"/>
      <c r="L47" s="5"/>
      <c r="M47" s="5"/>
    </row>
    <row r="48" spans="1:13" ht="45.75">
      <c r="A48" s="13" t="s">
        <v>110</v>
      </c>
      <c r="B48" s="23" t="s">
        <v>111</v>
      </c>
      <c r="C48" s="83">
        <v>1</v>
      </c>
      <c r="D48" s="84">
        <v>4</v>
      </c>
      <c r="E48" s="85" t="s">
        <v>36</v>
      </c>
      <c r="F48" s="86">
        <v>0</v>
      </c>
      <c r="G48" s="87">
        <f t="shared" si="4"/>
        <v>4</v>
      </c>
      <c r="H48" s="88" t="s">
        <v>112</v>
      </c>
      <c r="I48" s="76"/>
      <c r="J48" s="77">
        <f t="shared" si="5"/>
        <v>4</v>
      </c>
      <c r="K48" s="78"/>
      <c r="L48" s="5"/>
      <c r="M48" s="5"/>
    </row>
    <row r="49" spans="1:17" s="30" customFormat="1" ht="15.75">
      <c r="A49" s="248" t="s">
        <v>28</v>
      </c>
      <c r="B49" s="249"/>
      <c r="C49" s="71">
        <f>SUMPRODUCT(C40:C48,D40:D48)</f>
        <v>22</v>
      </c>
      <c r="D49" s="58">
        <f>SUM(D40:D48)</f>
        <v>40</v>
      </c>
      <c r="E49" s="59"/>
      <c r="F49" s="70">
        <f>SUMPRODUCT(F40:F48,G40:G48)</f>
        <v>29</v>
      </c>
      <c r="G49" s="51">
        <f>SUM(G40:G48)</f>
        <v>40</v>
      </c>
      <c r="H49" s="52"/>
      <c r="I49" s="53">
        <f>SUMPRODUCT(I40:I48,J40:J48)</f>
        <v>0</v>
      </c>
      <c r="J49" s="54">
        <f>SUM(J40:J48)</f>
        <v>40</v>
      </c>
      <c r="K49" s="55"/>
      <c r="L49" s="56"/>
      <c r="M49" s="56"/>
      <c r="N49" s="44"/>
      <c r="O49" s="44"/>
      <c r="P49" s="44"/>
      <c r="Q49" s="44"/>
    </row>
    <row r="50" spans="1:17" ht="18.399999999999999" customHeight="1">
      <c r="A50" s="253" t="s">
        <v>113</v>
      </c>
      <c r="B50" s="253"/>
      <c r="C50" s="246" t="s">
        <v>18</v>
      </c>
      <c r="D50" s="247"/>
      <c r="E50" s="46" t="s">
        <v>86</v>
      </c>
      <c r="F50" s="246" t="s">
        <v>18</v>
      </c>
      <c r="G50" s="247"/>
      <c r="H50" s="46" t="s">
        <v>86</v>
      </c>
      <c r="I50" s="246" t="s">
        <v>18</v>
      </c>
      <c r="J50" s="247"/>
      <c r="K50" s="46"/>
      <c r="L50" s="8"/>
      <c r="M50" s="4"/>
    </row>
    <row r="51" spans="1:17">
      <c r="A51" s="29" t="s">
        <v>114</v>
      </c>
      <c r="B51" s="29" t="s">
        <v>115</v>
      </c>
      <c r="C51" s="79">
        <v>1</v>
      </c>
      <c r="D51" s="80">
        <v>2</v>
      </c>
      <c r="E51" s="85" t="s">
        <v>42</v>
      </c>
      <c r="F51" s="82">
        <v>1</v>
      </c>
      <c r="G51" s="27">
        <v>2</v>
      </c>
      <c r="H51" s="28" t="s">
        <v>36</v>
      </c>
      <c r="I51" s="73"/>
      <c r="J51" s="74">
        <v>2</v>
      </c>
      <c r="K51" s="75"/>
      <c r="L51" s="5"/>
      <c r="M51" s="5"/>
    </row>
    <row r="52" spans="1:17" ht="30.75">
      <c r="A52" s="23" t="s">
        <v>116</v>
      </c>
      <c r="B52" s="23" t="s">
        <v>117</v>
      </c>
      <c r="C52" s="83">
        <v>1</v>
      </c>
      <c r="D52" s="84">
        <v>2</v>
      </c>
      <c r="E52" s="85" t="s">
        <v>42</v>
      </c>
      <c r="F52" s="86">
        <v>1</v>
      </c>
      <c r="G52" s="87">
        <v>2</v>
      </c>
      <c r="H52" s="88" t="s">
        <v>118</v>
      </c>
      <c r="I52" s="76"/>
      <c r="J52" s="77">
        <v>2</v>
      </c>
      <c r="K52" s="78"/>
      <c r="L52" s="5"/>
      <c r="M52" s="5"/>
    </row>
    <row r="53" spans="1:17" ht="30.75">
      <c r="A53" s="23" t="s">
        <v>119</v>
      </c>
      <c r="B53" s="23" t="s">
        <v>120</v>
      </c>
      <c r="C53" s="83">
        <v>1</v>
      </c>
      <c r="D53" s="84">
        <v>1</v>
      </c>
      <c r="E53" s="85" t="s">
        <v>42</v>
      </c>
      <c r="F53" s="86">
        <v>1</v>
      </c>
      <c r="G53" s="87">
        <v>1</v>
      </c>
      <c r="H53" s="88" t="s">
        <v>36</v>
      </c>
      <c r="I53" s="76"/>
      <c r="J53" s="77">
        <v>1</v>
      </c>
      <c r="K53" s="78"/>
      <c r="L53" s="5"/>
      <c r="M53" s="5"/>
    </row>
    <row r="54" spans="1:17" ht="76.5">
      <c r="A54" s="23" t="s">
        <v>121</v>
      </c>
      <c r="B54" s="23" t="s">
        <v>122</v>
      </c>
      <c r="C54" s="83">
        <v>0.5</v>
      </c>
      <c r="D54" s="84">
        <v>4</v>
      </c>
      <c r="E54" s="85" t="s">
        <v>123</v>
      </c>
      <c r="F54" s="86">
        <v>0</v>
      </c>
      <c r="G54" s="87">
        <v>4</v>
      </c>
      <c r="H54" s="88" t="s">
        <v>124</v>
      </c>
      <c r="I54" s="76"/>
      <c r="J54" s="77">
        <v>4</v>
      </c>
      <c r="K54" s="78"/>
      <c r="L54" s="5"/>
      <c r="M54" s="5"/>
    </row>
    <row r="55" spans="1:17" ht="30.75">
      <c r="A55" s="23" t="s">
        <v>125</v>
      </c>
      <c r="B55" s="23" t="s">
        <v>126</v>
      </c>
      <c r="C55" s="83">
        <v>1</v>
      </c>
      <c r="D55" s="84">
        <v>2</v>
      </c>
      <c r="E55" s="85" t="s">
        <v>42</v>
      </c>
      <c r="F55" s="86">
        <v>1</v>
      </c>
      <c r="G55" s="87">
        <v>2</v>
      </c>
      <c r="H55" s="88" t="s">
        <v>84</v>
      </c>
      <c r="I55" s="76"/>
      <c r="J55" s="77">
        <v>2</v>
      </c>
      <c r="K55" s="78"/>
      <c r="L55" s="6"/>
      <c r="M55" s="5"/>
    </row>
    <row r="56" spans="1:17" s="44" customFormat="1" ht="15.75">
      <c r="A56" s="248" t="s">
        <v>28</v>
      </c>
      <c r="B56" s="249"/>
      <c r="C56" s="57">
        <f>SUMPRODUCT(C51:C55,D51:D55)</f>
        <v>9</v>
      </c>
      <c r="D56" s="58">
        <f>SUM(D51:D55)</f>
        <v>11</v>
      </c>
      <c r="E56" s="59"/>
      <c r="F56" s="60">
        <f>SUMPRODUCT(F51:F55,G51:G55)</f>
        <v>7</v>
      </c>
      <c r="G56" s="61">
        <f>SUM(G51:G55)</f>
        <v>11</v>
      </c>
      <c r="H56" s="62"/>
      <c r="I56" s="53">
        <f>SUMPRODUCT(I51:I55,J51:J55)</f>
        <v>0</v>
      </c>
      <c r="J56" s="54">
        <f>SUM(J51:J55)</f>
        <v>11</v>
      </c>
      <c r="K56" s="55"/>
      <c r="L56" s="56"/>
      <c r="M56" s="56"/>
    </row>
    <row r="57" spans="1:17" ht="18.75" customHeight="1">
      <c r="A57" s="276" t="s">
        <v>2</v>
      </c>
      <c r="B57" s="277"/>
      <c r="C57" s="277"/>
      <c r="D57" s="277"/>
      <c r="E57" s="277"/>
      <c r="F57" s="277"/>
      <c r="G57" s="277"/>
      <c r="H57" s="277"/>
      <c r="I57" s="277"/>
      <c r="J57" s="277"/>
      <c r="K57" s="278"/>
      <c r="L57" s="4"/>
      <c r="M57" s="4"/>
    </row>
    <row r="58" spans="1:17">
      <c r="A58" s="263" t="s">
        <v>127</v>
      </c>
      <c r="B58" s="264"/>
      <c r="C58" s="34">
        <f>C11+C18+C22+C27+C32+C38+C49+C56</f>
        <v>62.9</v>
      </c>
      <c r="D58" s="25">
        <f>D11+D18+D22+D27+D32+D38+D49+D56</f>
        <v>100</v>
      </c>
      <c r="E58" s="26"/>
      <c r="F58" s="35">
        <f>F11+F18+F22+F27+F32+F38+F49+F56</f>
        <v>73.8</v>
      </c>
      <c r="G58" s="27">
        <f>G11+G18+G22+G27+G32+G38+G49+G56</f>
        <v>100</v>
      </c>
      <c r="H58" s="28"/>
      <c r="I58" s="213">
        <f>I11+I18+I22+I27+I32+I38+I49+I56</f>
        <v>0</v>
      </c>
      <c r="J58" s="32">
        <f>J11+J18+J22+J27+J32+J38+J49+J56</f>
        <v>100</v>
      </c>
      <c r="K58" s="33"/>
      <c r="L58" s="6"/>
      <c r="M58" s="5"/>
    </row>
    <row r="59" spans="1:17" s="44" customFormat="1" ht="15.75">
      <c r="A59" s="265" t="s">
        <v>128</v>
      </c>
      <c r="B59" s="266"/>
      <c r="C59" s="267">
        <f>C58/D58</f>
        <v>0.629</v>
      </c>
      <c r="D59" s="268"/>
      <c r="E59" s="269"/>
      <c r="F59" s="270">
        <f>F58/G58</f>
        <v>0.73799999999999999</v>
      </c>
      <c r="G59" s="271"/>
      <c r="H59" s="272"/>
      <c r="I59" s="273">
        <f>I58/J58</f>
        <v>0</v>
      </c>
      <c r="J59" s="274"/>
      <c r="K59" s="275"/>
      <c r="L59" s="72"/>
      <c r="M59" s="72"/>
    </row>
  </sheetData>
  <mergeCells count="51">
    <mergeCell ref="C33:D33"/>
    <mergeCell ref="F33:G33"/>
    <mergeCell ref="A38:B38"/>
    <mergeCell ref="A32:B32"/>
    <mergeCell ref="A56:B56"/>
    <mergeCell ref="A57:K57"/>
    <mergeCell ref="C39:D39"/>
    <mergeCell ref="F39:G39"/>
    <mergeCell ref="I39:J39"/>
    <mergeCell ref="A50:B50"/>
    <mergeCell ref="C50:D50"/>
    <mergeCell ref="F50:G50"/>
    <mergeCell ref="I50:J50"/>
    <mergeCell ref="A49:B49"/>
    <mergeCell ref="A58:B58"/>
    <mergeCell ref="A59:B59"/>
    <mergeCell ref="C59:E59"/>
    <mergeCell ref="F59:H59"/>
    <mergeCell ref="I59:K59"/>
    <mergeCell ref="A27:B27"/>
    <mergeCell ref="A33:B33"/>
    <mergeCell ref="N6:P6"/>
    <mergeCell ref="A6:A7"/>
    <mergeCell ref="C6:E6"/>
    <mergeCell ref="F6:H6"/>
    <mergeCell ref="F8:G8"/>
    <mergeCell ref="I8:J8"/>
    <mergeCell ref="I12:J12"/>
    <mergeCell ref="C19:D19"/>
    <mergeCell ref="F19:G19"/>
    <mergeCell ref="I19:J19"/>
    <mergeCell ref="A11:B11"/>
    <mergeCell ref="A12:B12"/>
    <mergeCell ref="A8:B8"/>
    <mergeCell ref="I28:J28"/>
    <mergeCell ref="A2:K2"/>
    <mergeCell ref="A4:K4"/>
    <mergeCell ref="I6:K6"/>
    <mergeCell ref="B6:B7"/>
    <mergeCell ref="A28:B28"/>
    <mergeCell ref="C28:D28"/>
    <mergeCell ref="F28:G28"/>
    <mergeCell ref="A19:B19"/>
    <mergeCell ref="A18:B18"/>
    <mergeCell ref="A22:B22"/>
    <mergeCell ref="C23:D23"/>
    <mergeCell ref="F23:G23"/>
    <mergeCell ref="I23:J23"/>
    <mergeCell ref="C12:D12"/>
    <mergeCell ref="F12:G12"/>
    <mergeCell ref="C8:D8"/>
  </mergeCells>
  <dataValidations count="2">
    <dataValidation type="decimal" allowBlank="1" showInputMessage="1" showErrorMessage="1" sqref="L18 L22 L27 L32 L38 L49 L11 C9:C10 F9:F10 I9:I10 C24:C26 F24:F26 I24:I26 C34:C37 C40:C48 I34:I37 C51:C55 F51:F55 I51:I55 I13:I17 F13:F17 C13:C17 I20:I21 F20:F21 C20:C21 I29:I31 F29:F31 C29:C31 I40:I48 F40:F48 F34:F37" xr:uid="{4A0D4DC8-F6F9-4765-AB49-E4E0ACDB1361}">
      <formula1>0</formula1>
      <formula2>1</formula2>
    </dataValidation>
    <dataValidation type="decimal" allowBlank="1" showInputMessage="1" showErrorMessage="1" error="Les évaluations sont faites en terme de pourcentage. Veuillez entrer une valeur entre 0 et 1" sqref="L51:L55 L24:L26 L34:L37 L13:L17 L20:L21 L29:L31 L40:L48" xr:uid="{AAE14471-5DF0-44BC-98DF-F030213BD16C}">
      <formula1>0</formula1>
      <formula2>1</formula2>
    </dataValidation>
  </dataValidations>
  <pageMargins left="0.7" right="0.7" top="0.75" bottom="0.75" header="0.51180555555555496" footer="0.51180555555555496"/>
  <pageSetup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A54262-C76A-40FE-9AF3-642EF9B2EA00}">
  <sheetPr codeName="Sheet8"/>
  <dimension ref="A2:G47"/>
  <sheetViews>
    <sheetView topLeftCell="A13" workbookViewId="0">
      <selection activeCell="C28" sqref="C28"/>
    </sheetView>
  </sheetViews>
  <sheetFormatPr defaultColWidth="9.140625" defaultRowHeight="15"/>
  <cols>
    <col min="1" max="1" width="50.5703125" style="37" customWidth="1"/>
    <col min="2" max="3" width="9.140625" style="37"/>
    <col min="4" max="4" width="9.85546875" style="37" bestFit="1" customWidth="1"/>
    <col min="5" max="5" width="11" style="37" bestFit="1" customWidth="1"/>
    <col min="6" max="6" width="11" style="37" customWidth="1"/>
    <col min="7" max="7" width="54.85546875" style="37" customWidth="1"/>
    <col min="8" max="16384" width="9.140625" style="37"/>
  </cols>
  <sheetData>
    <row r="2" spans="1:7" ht="18.75">
      <c r="A2" s="279" t="s">
        <v>11</v>
      </c>
      <c r="B2" s="279"/>
      <c r="C2" s="279"/>
      <c r="D2" s="279"/>
      <c r="E2" s="279"/>
      <c r="F2" s="279"/>
      <c r="G2" s="279"/>
    </row>
    <row r="3" spans="1:7">
      <c r="A3" s="38"/>
      <c r="B3" s="38"/>
      <c r="C3" s="39"/>
      <c r="D3" s="39"/>
      <c r="E3" s="38"/>
      <c r="F3" s="38"/>
      <c r="G3" s="39"/>
    </row>
    <row r="4" spans="1:7" ht="18.75">
      <c r="A4" s="36" t="s">
        <v>129</v>
      </c>
      <c r="B4" s="36"/>
      <c r="C4" s="36"/>
      <c r="D4" s="36"/>
      <c r="E4" s="36"/>
      <c r="F4" s="36"/>
      <c r="G4" s="36"/>
    </row>
    <row r="5" spans="1:7" ht="15.75" thickBot="1"/>
    <row r="6" spans="1:7" ht="23.25">
      <c r="A6" s="283" t="s">
        <v>7</v>
      </c>
      <c r="B6" s="284"/>
      <c r="C6" s="284"/>
      <c r="D6" s="284"/>
      <c r="E6" s="284"/>
      <c r="F6" s="284"/>
      <c r="G6" s="285"/>
    </row>
    <row r="7" spans="1:7">
      <c r="A7" s="130" t="s">
        <v>130</v>
      </c>
      <c r="B7" s="131" t="s">
        <v>15</v>
      </c>
      <c r="C7" s="131" t="s">
        <v>131</v>
      </c>
      <c r="D7" s="131" t="s">
        <v>4</v>
      </c>
      <c r="E7" s="131" t="s">
        <v>132</v>
      </c>
      <c r="F7" s="131" t="s">
        <v>18</v>
      </c>
      <c r="G7" s="132" t="s">
        <v>16</v>
      </c>
    </row>
    <row r="8" spans="1:7">
      <c r="A8" s="133" t="s">
        <v>133</v>
      </c>
      <c r="B8" s="134">
        <v>1</v>
      </c>
      <c r="C8" s="134">
        <v>1</v>
      </c>
      <c r="D8" s="134">
        <v>4</v>
      </c>
      <c r="E8" s="134">
        <f t="shared" ref="E8:E14" si="0">B8*C8*D8</f>
        <v>4</v>
      </c>
      <c r="F8" s="134" t="s">
        <v>30</v>
      </c>
      <c r="G8" s="135" t="s">
        <v>42</v>
      </c>
    </row>
    <row r="9" spans="1:7">
      <c r="A9" s="136" t="s">
        <v>134</v>
      </c>
      <c r="B9" s="137">
        <v>1</v>
      </c>
      <c r="C9" s="137">
        <v>1</v>
      </c>
      <c r="D9" s="137">
        <v>12</v>
      </c>
      <c r="E9" s="137">
        <f t="shared" si="0"/>
        <v>12</v>
      </c>
      <c r="F9" s="137" t="s">
        <v>19</v>
      </c>
      <c r="G9" s="138" t="s">
        <v>135</v>
      </c>
    </row>
    <row r="10" spans="1:7">
      <c r="A10" s="133" t="s">
        <v>136</v>
      </c>
      <c r="B10" s="134">
        <v>1</v>
      </c>
      <c r="C10" s="134">
        <v>1</v>
      </c>
      <c r="D10" s="134">
        <v>10</v>
      </c>
      <c r="E10" s="134">
        <f t="shared" si="0"/>
        <v>10</v>
      </c>
      <c r="F10" s="134" t="s">
        <v>19</v>
      </c>
      <c r="G10" s="135" t="s">
        <v>135</v>
      </c>
    </row>
    <row r="11" spans="1:7">
      <c r="A11" s="136" t="s">
        <v>137</v>
      </c>
      <c r="B11" s="137">
        <v>1</v>
      </c>
      <c r="C11" s="137">
        <v>1</v>
      </c>
      <c r="D11" s="137">
        <v>16</v>
      </c>
      <c r="E11" s="137">
        <f t="shared" si="0"/>
        <v>16</v>
      </c>
      <c r="F11" s="137" t="s">
        <v>138</v>
      </c>
      <c r="G11" s="138" t="s">
        <v>42</v>
      </c>
    </row>
    <row r="12" spans="1:7">
      <c r="A12" s="133" t="s">
        <v>139</v>
      </c>
      <c r="B12" s="134">
        <v>1</v>
      </c>
      <c r="C12" s="134">
        <v>1</v>
      </c>
      <c r="D12" s="134">
        <v>20</v>
      </c>
      <c r="E12" s="134">
        <f t="shared" si="0"/>
        <v>20</v>
      </c>
      <c r="F12" s="134" t="s">
        <v>138</v>
      </c>
      <c r="G12" s="135" t="s">
        <v>42</v>
      </c>
    </row>
    <row r="13" spans="1:7" ht="45.75">
      <c r="A13" s="133" t="s">
        <v>140</v>
      </c>
      <c r="B13" s="134">
        <v>0.95</v>
      </c>
      <c r="C13" s="134">
        <v>1</v>
      </c>
      <c r="D13" s="134">
        <v>12</v>
      </c>
      <c r="E13" s="134">
        <f t="shared" si="0"/>
        <v>11.399999999999999</v>
      </c>
      <c r="F13" s="134" t="s">
        <v>19</v>
      </c>
      <c r="G13" s="219" t="s">
        <v>141</v>
      </c>
    </row>
    <row r="14" spans="1:7">
      <c r="A14" s="136" t="s">
        <v>142</v>
      </c>
      <c r="B14" s="137">
        <v>1</v>
      </c>
      <c r="C14" s="137">
        <v>1</v>
      </c>
      <c r="D14" s="137">
        <v>26</v>
      </c>
      <c r="E14" s="137">
        <f t="shared" si="0"/>
        <v>26</v>
      </c>
      <c r="F14" s="137" t="s">
        <v>30</v>
      </c>
      <c r="G14" s="138" t="s">
        <v>42</v>
      </c>
    </row>
    <row r="15" spans="1:7">
      <c r="A15" s="139" t="s">
        <v>143</v>
      </c>
      <c r="B15" s="286"/>
      <c r="C15" s="286"/>
      <c r="D15" s="140">
        <f>SUM(D8:D14)</f>
        <v>100</v>
      </c>
      <c r="E15" s="141">
        <f>(SUM(E8:E14)+E17+E18)/D15</f>
        <v>0.99400000000000011</v>
      </c>
      <c r="F15" s="141"/>
      <c r="G15" s="142"/>
    </row>
    <row r="16" spans="1:7">
      <c r="A16" s="143" t="s">
        <v>144</v>
      </c>
      <c r="B16" s="144" t="s">
        <v>15</v>
      </c>
      <c r="C16" s="144"/>
      <c r="D16" s="144" t="s">
        <v>4</v>
      </c>
      <c r="E16" s="145" t="s">
        <v>132</v>
      </c>
      <c r="F16" s="145"/>
      <c r="G16" s="146" t="s">
        <v>16</v>
      </c>
    </row>
    <row r="17" spans="1:7">
      <c r="A17" s="147" t="s">
        <v>145</v>
      </c>
      <c r="B17" s="148">
        <v>0</v>
      </c>
      <c r="C17" s="148"/>
      <c r="D17" s="149">
        <v>-10</v>
      </c>
      <c r="E17" s="148">
        <f>B17*D17</f>
        <v>0</v>
      </c>
      <c r="F17" s="148"/>
      <c r="G17" s="150"/>
    </row>
    <row r="18" spans="1:7">
      <c r="A18" s="151" t="s">
        <v>146</v>
      </c>
      <c r="B18" s="152">
        <v>0</v>
      </c>
      <c r="C18" s="152"/>
      <c r="D18" s="153">
        <v>-15</v>
      </c>
      <c r="E18" s="152">
        <f>B18*D18</f>
        <v>0</v>
      </c>
      <c r="F18" s="152"/>
      <c r="G18" s="154"/>
    </row>
    <row r="19" spans="1:7" ht="23.25">
      <c r="A19" s="287" t="s">
        <v>8</v>
      </c>
      <c r="B19" s="288"/>
      <c r="C19" s="288"/>
      <c r="D19" s="288"/>
      <c r="E19" s="288"/>
      <c r="F19" s="288"/>
      <c r="G19" s="289"/>
    </row>
    <row r="20" spans="1:7">
      <c r="A20" s="155" t="s">
        <v>130</v>
      </c>
      <c r="B20" s="156" t="s">
        <v>15</v>
      </c>
      <c r="C20" s="156" t="s">
        <v>131</v>
      </c>
      <c r="D20" s="156" t="s">
        <v>4</v>
      </c>
      <c r="E20" s="156" t="s">
        <v>132</v>
      </c>
      <c r="F20" s="156" t="s">
        <v>18</v>
      </c>
      <c r="G20" s="157" t="s">
        <v>16</v>
      </c>
    </row>
    <row r="21" spans="1:7" ht="45.75">
      <c r="A21" s="158" t="s">
        <v>147</v>
      </c>
      <c r="B21" s="159">
        <v>1</v>
      </c>
      <c r="C21" s="159">
        <v>0.75</v>
      </c>
      <c r="D21" s="159">
        <v>26</v>
      </c>
      <c r="E21" s="159">
        <f>B21*C21*D21</f>
        <v>19.5</v>
      </c>
      <c r="F21" s="159" t="s">
        <v>30</v>
      </c>
      <c r="G21" s="237" t="s">
        <v>148</v>
      </c>
    </row>
    <row r="22" spans="1:7">
      <c r="A22" s="161" t="s">
        <v>149</v>
      </c>
      <c r="B22" s="162">
        <v>1</v>
      </c>
      <c r="C22" s="162">
        <v>1</v>
      </c>
      <c r="D22" s="162">
        <v>14</v>
      </c>
      <c r="E22" s="162">
        <f t="shared" ref="E22:E27" si="1">B22*C22*D22</f>
        <v>14</v>
      </c>
      <c r="F22" s="162" t="s">
        <v>19</v>
      </c>
      <c r="G22" s="163" t="s">
        <v>84</v>
      </c>
    </row>
    <row r="23" spans="1:7">
      <c r="A23" s="158" t="s">
        <v>150</v>
      </c>
      <c r="B23" s="159">
        <v>1</v>
      </c>
      <c r="C23" s="159">
        <v>1</v>
      </c>
      <c r="D23" s="159">
        <v>26</v>
      </c>
      <c r="E23" s="159">
        <f t="shared" si="1"/>
        <v>26</v>
      </c>
      <c r="F23" s="159" t="s">
        <v>138</v>
      </c>
      <c r="G23" s="160" t="s">
        <v>84</v>
      </c>
    </row>
    <row r="24" spans="1:7">
      <c r="A24" s="161" t="s">
        <v>151</v>
      </c>
      <c r="B24" s="162">
        <v>1</v>
      </c>
      <c r="C24" s="162">
        <v>1</v>
      </c>
      <c r="D24" s="162">
        <v>12</v>
      </c>
      <c r="E24" s="162">
        <f>B24*C24*D24</f>
        <v>12</v>
      </c>
      <c r="F24" s="162" t="s">
        <v>19</v>
      </c>
      <c r="G24" s="163" t="s">
        <v>84</v>
      </c>
    </row>
    <row r="25" spans="1:7">
      <c r="A25" s="158" t="s">
        <v>152</v>
      </c>
      <c r="B25" s="159">
        <v>0.8</v>
      </c>
      <c r="C25" s="159">
        <v>1</v>
      </c>
      <c r="D25" s="159">
        <v>8</v>
      </c>
      <c r="E25" s="159">
        <f t="shared" si="1"/>
        <v>6.4</v>
      </c>
      <c r="F25" s="159" t="s">
        <v>138</v>
      </c>
      <c r="G25" s="160" t="s">
        <v>153</v>
      </c>
    </row>
    <row r="26" spans="1:7">
      <c r="A26" s="161" t="s">
        <v>154</v>
      </c>
      <c r="B26" s="162">
        <v>1</v>
      </c>
      <c r="C26" s="162">
        <v>1</v>
      </c>
      <c r="D26" s="162">
        <v>6</v>
      </c>
      <c r="E26" s="162">
        <f t="shared" si="1"/>
        <v>6</v>
      </c>
      <c r="F26" s="162" t="s">
        <v>19</v>
      </c>
      <c r="G26" s="163" t="s">
        <v>84</v>
      </c>
    </row>
    <row r="27" spans="1:7">
      <c r="A27" s="215" t="s">
        <v>155</v>
      </c>
      <c r="B27" s="215">
        <v>1</v>
      </c>
      <c r="C27" s="215">
        <v>1</v>
      </c>
      <c r="D27" s="215">
        <v>8</v>
      </c>
      <c r="E27" s="162">
        <f t="shared" si="1"/>
        <v>8</v>
      </c>
      <c r="F27" s="215" t="s">
        <v>30</v>
      </c>
      <c r="G27" s="216" t="s">
        <v>42</v>
      </c>
    </row>
    <row r="28" spans="1:7">
      <c r="A28" s="164" t="s">
        <v>143</v>
      </c>
      <c r="B28" s="165"/>
      <c r="C28" s="165"/>
      <c r="D28" s="165">
        <f>SUM(D21:D27)</f>
        <v>100</v>
      </c>
      <c r="E28" s="166">
        <f>(SUM(E21:E27) + E30+E31+E32)/D28</f>
        <v>0.91900000000000004</v>
      </c>
      <c r="F28" s="166"/>
      <c r="G28" s="167"/>
    </row>
    <row r="29" spans="1:7">
      <c r="A29" s="168" t="s">
        <v>144</v>
      </c>
      <c r="B29" s="169" t="s">
        <v>15</v>
      </c>
      <c r="C29" s="169"/>
      <c r="D29" s="169" t="s">
        <v>4</v>
      </c>
      <c r="E29" s="170" t="s">
        <v>132</v>
      </c>
      <c r="F29" s="170"/>
      <c r="G29" s="171" t="s">
        <v>16</v>
      </c>
    </row>
    <row r="30" spans="1:7">
      <c r="A30" s="172" t="s">
        <v>145</v>
      </c>
      <c r="B30" s="173">
        <v>0</v>
      </c>
      <c r="C30" s="173"/>
      <c r="D30" s="174">
        <v>-10</v>
      </c>
      <c r="E30" s="173">
        <f>B30*D30</f>
        <v>0</v>
      </c>
      <c r="F30" s="173"/>
      <c r="G30" s="175"/>
    </row>
    <row r="31" spans="1:7">
      <c r="A31" s="176" t="s">
        <v>156</v>
      </c>
      <c r="B31" s="177">
        <v>0</v>
      </c>
      <c r="C31" s="177"/>
      <c r="D31" s="178">
        <v>-15</v>
      </c>
      <c r="E31" s="177">
        <f>B31*D31</f>
        <v>0</v>
      </c>
      <c r="F31" s="177"/>
      <c r="G31" s="179"/>
    </row>
    <row r="32" spans="1:7">
      <c r="A32" s="180" t="s">
        <v>157</v>
      </c>
      <c r="B32" s="181">
        <v>0</v>
      </c>
      <c r="C32" s="181"/>
      <c r="D32" s="182">
        <v>-5</v>
      </c>
      <c r="E32" s="181">
        <f>B32*D32</f>
        <v>0</v>
      </c>
      <c r="F32" s="181"/>
      <c r="G32" s="183"/>
    </row>
    <row r="33" spans="1:7" ht="23.25">
      <c r="A33" s="280" t="s">
        <v>9</v>
      </c>
      <c r="B33" s="281"/>
      <c r="C33" s="281"/>
      <c r="D33" s="281"/>
      <c r="E33" s="281"/>
      <c r="F33" s="281"/>
      <c r="G33" s="282"/>
    </row>
    <row r="34" spans="1:7">
      <c r="A34" s="184" t="s">
        <v>130</v>
      </c>
      <c r="B34" s="185" t="s">
        <v>15</v>
      </c>
      <c r="C34" s="185" t="s">
        <v>131</v>
      </c>
      <c r="D34" s="185" t="s">
        <v>4</v>
      </c>
      <c r="E34" s="185" t="s">
        <v>132</v>
      </c>
      <c r="F34" s="185" t="s">
        <v>18</v>
      </c>
      <c r="G34" s="186" t="s">
        <v>16</v>
      </c>
    </row>
    <row r="35" spans="1:7">
      <c r="A35" s="187" t="s">
        <v>158</v>
      </c>
      <c r="B35" s="188">
        <v>0</v>
      </c>
      <c r="C35" s="188">
        <v>0</v>
      </c>
      <c r="D35" s="188">
        <v>24</v>
      </c>
      <c r="E35" s="188">
        <f t="shared" ref="E35:E42" si="2">B35*C35*D35</f>
        <v>0</v>
      </c>
      <c r="F35" s="188"/>
      <c r="G35" s="189"/>
    </row>
    <row r="36" spans="1:7">
      <c r="A36" s="190" t="s">
        <v>159</v>
      </c>
      <c r="B36" s="191">
        <v>0</v>
      </c>
      <c r="C36" s="191">
        <v>0</v>
      </c>
      <c r="D36" s="191">
        <v>6</v>
      </c>
      <c r="E36" s="191">
        <f t="shared" si="2"/>
        <v>0</v>
      </c>
      <c r="F36" s="191"/>
      <c r="G36" s="192"/>
    </row>
    <row r="37" spans="1:7">
      <c r="A37" s="187" t="s">
        <v>160</v>
      </c>
      <c r="B37" s="188">
        <v>0</v>
      </c>
      <c r="C37" s="188">
        <v>0</v>
      </c>
      <c r="D37" s="188">
        <v>6</v>
      </c>
      <c r="E37" s="188">
        <f t="shared" si="2"/>
        <v>0</v>
      </c>
      <c r="F37" s="188"/>
      <c r="G37" s="189"/>
    </row>
    <row r="38" spans="1:7">
      <c r="A38" s="190" t="s">
        <v>161</v>
      </c>
      <c r="B38" s="191">
        <v>0</v>
      </c>
      <c r="C38" s="191">
        <v>0</v>
      </c>
      <c r="D38" s="191">
        <v>12</v>
      </c>
      <c r="E38" s="191">
        <f t="shared" si="2"/>
        <v>0</v>
      </c>
      <c r="F38" s="191"/>
      <c r="G38" s="192"/>
    </row>
    <row r="39" spans="1:7">
      <c r="A39" s="187" t="s">
        <v>162</v>
      </c>
      <c r="B39" s="188">
        <v>0</v>
      </c>
      <c r="C39" s="188">
        <v>0</v>
      </c>
      <c r="D39" s="188">
        <v>12</v>
      </c>
      <c r="E39" s="188">
        <f t="shared" si="2"/>
        <v>0</v>
      </c>
      <c r="F39" s="188"/>
      <c r="G39" s="189"/>
    </row>
    <row r="40" spans="1:7">
      <c r="A40" s="190" t="s">
        <v>163</v>
      </c>
      <c r="B40" s="191">
        <v>0</v>
      </c>
      <c r="C40" s="191">
        <v>0</v>
      </c>
      <c r="D40" s="191">
        <v>14</v>
      </c>
      <c r="E40" s="191">
        <f t="shared" si="2"/>
        <v>0</v>
      </c>
      <c r="F40" s="191"/>
      <c r="G40" s="192"/>
    </row>
    <row r="41" spans="1:7">
      <c r="A41" s="187" t="s">
        <v>164</v>
      </c>
      <c r="B41" s="188">
        <v>0</v>
      </c>
      <c r="C41" s="188">
        <v>0</v>
      </c>
      <c r="D41" s="188">
        <v>6</v>
      </c>
      <c r="E41" s="188">
        <f t="shared" si="2"/>
        <v>0</v>
      </c>
      <c r="F41" s="188"/>
      <c r="G41" s="189"/>
    </row>
    <row r="42" spans="1:7">
      <c r="A42" s="217" t="s">
        <v>165</v>
      </c>
      <c r="B42" s="217">
        <v>0</v>
      </c>
      <c r="C42" s="217">
        <v>0</v>
      </c>
      <c r="D42" s="217">
        <v>20</v>
      </c>
      <c r="E42" s="188">
        <f t="shared" si="2"/>
        <v>0</v>
      </c>
      <c r="F42" s="217"/>
      <c r="G42" s="217"/>
    </row>
    <row r="43" spans="1:7">
      <c r="A43" s="193" t="s">
        <v>143</v>
      </c>
      <c r="B43" s="194"/>
      <c r="C43" s="194"/>
      <c r="D43" s="194">
        <f>SUM(D35:D42)</f>
        <v>100</v>
      </c>
      <c r="E43" s="195">
        <f>(SUM(E35:E41) +E45+E46+E47)/D43</f>
        <v>0</v>
      </c>
      <c r="F43" s="195"/>
      <c r="G43" s="196"/>
    </row>
    <row r="44" spans="1:7">
      <c r="A44" s="197" t="s">
        <v>144</v>
      </c>
      <c r="B44" s="198" t="s">
        <v>15</v>
      </c>
      <c r="C44" s="198"/>
      <c r="D44" s="198" t="s">
        <v>4</v>
      </c>
      <c r="E44" s="199" t="s">
        <v>132</v>
      </c>
      <c r="F44" s="199"/>
      <c r="G44" s="200" t="s">
        <v>16</v>
      </c>
    </row>
    <row r="45" spans="1:7">
      <c r="A45" s="201" t="s">
        <v>145</v>
      </c>
      <c r="B45" s="202">
        <v>0</v>
      </c>
      <c r="C45" s="202"/>
      <c r="D45" s="203">
        <v>-10</v>
      </c>
      <c r="E45" s="202">
        <f>B45*D45</f>
        <v>0</v>
      </c>
      <c r="F45" s="202"/>
      <c r="G45" s="204"/>
    </row>
    <row r="46" spans="1:7">
      <c r="A46" s="205" t="s">
        <v>166</v>
      </c>
      <c r="B46" s="206">
        <v>0</v>
      </c>
      <c r="C46" s="206"/>
      <c r="D46" s="207">
        <v>-15</v>
      </c>
      <c r="E46" s="206">
        <f>B46*D46</f>
        <v>0</v>
      </c>
      <c r="F46" s="206"/>
      <c r="G46" s="208"/>
    </row>
    <row r="47" spans="1:7">
      <c r="A47" s="209" t="s">
        <v>157</v>
      </c>
      <c r="B47" s="210">
        <v>0</v>
      </c>
      <c r="C47" s="210"/>
      <c r="D47" s="211">
        <v>-5</v>
      </c>
      <c r="E47" s="210">
        <f>B47*D47</f>
        <v>0</v>
      </c>
      <c r="F47" s="210"/>
      <c r="G47" s="212"/>
    </row>
  </sheetData>
  <mergeCells count="5">
    <mergeCell ref="A2:G2"/>
    <mergeCell ref="A33:G33"/>
    <mergeCell ref="A6:G6"/>
    <mergeCell ref="B15:C15"/>
    <mergeCell ref="A19:G19"/>
  </mergeCells>
  <dataValidations count="3">
    <dataValidation type="decimal" allowBlank="1" showInputMessage="1" showErrorMessage="1" sqref="E18:F18 B30:B32 B17:B18 B8:B15 B35:B42 B45:B47 B21:B27" xr:uid="{CC44C972-8B8F-4678-BAEB-D51FFB0200E2}">
      <formula1>0</formula1>
      <formula2>1</formula2>
    </dataValidation>
    <dataValidation type="list" allowBlank="1" showInputMessage="1" showErrorMessage="1" sqref="C17 C8:C14 C35:C42" xr:uid="{DCFB5783-098F-4837-84E1-A329359B138C}">
      <formula1>"0,0.25,0.50,0.75,1"</formula1>
    </dataValidation>
    <dataValidation type="whole" allowBlank="1" showInputMessage="1" showErrorMessage="1" sqref="E46:F46 E31:F31" xr:uid="{301E7E41-CD71-4A91-B881-91EF87706901}">
      <formula1>0</formula1>
      <formula2>1</formula2>
    </dataValidation>
  </dataValidations>
  <pageMargins left="0.7" right="0.7" top="0.75" bottom="0.75" header="0.3" footer="0.3"/>
  <pageSetup paperSize="9"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19CCA7-9A71-4A4D-A58A-58139BB14908}">
  <dimension ref="A1:G18"/>
  <sheetViews>
    <sheetView topLeftCell="B11" workbookViewId="0">
      <selection activeCell="F4" sqref="F4"/>
    </sheetView>
  </sheetViews>
  <sheetFormatPr defaultRowHeight="15"/>
  <cols>
    <col min="1" max="1" width="29.28515625" customWidth="1"/>
    <col min="2" max="2" width="88.85546875" customWidth="1"/>
    <col min="5" max="5" width="44.140625" customWidth="1"/>
    <col min="6" max="6" width="51.85546875" customWidth="1"/>
  </cols>
  <sheetData>
    <row r="1" spans="1:7" ht="15" customHeight="1">
      <c r="A1" s="290" t="s">
        <v>167</v>
      </c>
      <c r="B1" s="290"/>
      <c r="E1" s="290" t="s">
        <v>168</v>
      </c>
      <c r="F1" s="290"/>
    </row>
    <row r="2" spans="1:7" ht="15" customHeight="1">
      <c r="B2" s="220" t="s">
        <v>8</v>
      </c>
      <c r="C2" s="220" t="s">
        <v>9</v>
      </c>
      <c r="D2" s="220"/>
      <c r="E2" s="220"/>
      <c r="F2" s="220" t="s">
        <v>8</v>
      </c>
      <c r="G2" s="220" t="s">
        <v>9</v>
      </c>
    </row>
    <row r="3" spans="1:7" ht="15.75" customHeight="1">
      <c r="A3" s="221" t="s">
        <v>169</v>
      </c>
      <c r="B3" s="222"/>
      <c r="E3" s="221" t="s">
        <v>169</v>
      </c>
      <c r="F3" s="222" t="s">
        <v>170</v>
      </c>
    </row>
    <row r="4" spans="1:7" ht="15.75" customHeight="1">
      <c r="A4" s="223" t="s">
        <v>171</v>
      </c>
      <c r="B4" s="224">
        <v>1</v>
      </c>
      <c r="C4" s="224"/>
      <c r="E4" s="223" t="s">
        <v>171</v>
      </c>
      <c r="F4" s="224">
        <v>1</v>
      </c>
      <c r="G4" s="224"/>
    </row>
    <row r="5" spans="1:7" ht="16.5">
      <c r="A5" s="221"/>
      <c r="B5" s="225" t="s">
        <v>172</v>
      </c>
      <c r="E5" s="221" t="s">
        <v>173</v>
      </c>
      <c r="F5" s="225" t="s">
        <v>174</v>
      </c>
    </row>
    <row r="6" spans="1:7" ht="16.5">
      <c r="A6" s="223" t="s">
        <v>175</v>
      </c>
      <c r="B6" s="224">
        <v>4</v>
      </c>
      <c r="C6" s="224"/>
      <c r="E6" s="223" t="s">
        <v>176</v>
      </c>
      <c r="F6" s="224">
        <v>4.5</v>
      </c>
      <c r="G6" s="224"/>
    </row>
    <row r="7" spans="1:7" ht="324">
      <c r="A7" s="221"/>
      <c r="B7" s="222" t="s">
        <v>177</v>
      </c>
      <c r="E7" s="221"/>
      <c r="F7" s="222" t="s">
        <v>178</v>
      </c>
    </row>
    <row r="8" spans="1:7" ht="16.5">
      <c r="A8" s="223" t="s">
        <v>179</v>
      </c>
      <c r="B8" s="224">
        <v>4</v>
      </c>
      <c r="C8" s="224"/>
      <c r="E8" s="223" t="s">
        <v>180</v>
      </c>
      <c r="F8" s="224">
        <v>9.5</v>
      </c>
      <c r="G8" s="224"/>
    </row>
    <row r="9" spans="1:7" ht="307.5">
      <c r="A9" s="221"/>
      <c r="B9" s="226" t="s">
        <v>181</v>
      </c>
      <c r="E9" s="227"/>
      <c r="F9" s="226" t="s">
        <v>182</v>
      </c>
    </row>
    <row r="10" spans="1:7" ht="16.5">
      <c r="A10" s="223" t="s">
        <v>183</v>
      </c>
      <c r="B10" s="224">
        <v>3.5</v>
      </c>
      <c r="C10" s="224"/>
    </row>
    <row r="11" spans="1:7" ht="366">
      <c r="A11" s="221"/>
      <c r="B11" s="234" t="s">
        <v>184</v>
      </c>
    </row>
    <row r="12" spans="1:7" ht="16.5">
      <c r="A12" s="223" t="s">
        <v>185</v>
      </c>
      <c r="B12" s="224">
        <v>1</v>
      </c>
      <c r="C12" s="224"/>
    </row>
    <row r="13" spans="1:7" ht="198">
      <c r="A13" s="227"/>
      <c r="B13" s="235" t="s">
        <v>186</v>
      </c>
    </row>
    <row r="14" spans="1:7" ht="16.5">
      <c r="A14" s="228" t="s">
        <v>187</v>
      </c>
      <c r="B14" s="224">
        <v>0.9</v>
      </c>
      <c r="C14" s="224"/>
      <c r="E14" s="228" t="s">
        <v>187</v>
      </c>
      <c r="F14" s="229">
        <v>0.75</v>
      </c>
      <c r="G14" s="224"/>
    </row>
    <row r="15" spans="1:7" ht="113.25">
      <c r="A15" s="221"/>
      <c r="B15" s="236" t="s">
        <v>188</v>
      </c>
      <c r="E15" s="221"/>
      <c r="F15" s="226" t="s">
        <v>189</v>
      </c>
    </row>
    <row r="16" spans="1:7" ht="16.5">
      <c r="A16" s="230" t="s">
        <v>190</v>
      </c>
      <c r="B16" s="231">
        <f t="shared" ref="B16" si="0">SUM(B4,B6,B8,B10,B12)</f>
        <v>13.5</v>
      </c>
      <c r="C16" s="231">
        <f>SUM(C4,C6,C8,C10,C12)</f>
        <v>0</v>
      </c>
      <c r="E16" s="230" t="s">
        <v>190</v>
      </c>
      <c r="F16" s="231">
        <f>SUM(F4,F6,F8)</f>
        <v>15</v>
      </c>
      <c r="G16" s="231">
        <f>SUM(G4,G6,G8)</f>
        <v>0</v>
      </c>
    </row>
    <row r="17" spans="1:7" ht="16.5">
      <c r="A17" s="230" t="s">
        <v>191</v>
      </c>
      <c r="B17" s="231">
        <f t="shared" ref="B17" si="1">B14</f>
        <v>0.9</v>
      </c>
      <c r="C17" s="231">
        <f>C14</f>
        <v>0</v>
      </c>
      <c r="E17" s="230" t="s">
        <v>191</v>
      </c>
      <c r="F17" s="231">
        <f>F14</f>
        <v>0.75</v>
      </c>
      <c r="G17" s="231">
        <f>G14</f>
        <v>0</v>
      </c>
    </row>
    <row r="18" spans="1:7" ht="16.5">
      <c r="A18" s="232" t="s">
        <v>192</v>
      </c>
      <c r="B18" s="233">
        <f t="shared" ref="B18" si="2">B16/20*0.9+B17*0.1</f>
        <v>0.69750000000000001</v>
      </c>
      <c r="C18" s="233">
        <f>C16/20*0.9+C17*0.1</f>
        <v>0</v>
      </c>
      <c r="E18" s="232" t="s">
        <v>192</v>
      </c>
      <c r="F18" s="233">
        <f>F16/20*0.9+F17*0.1</f>
        <v>0.75</v>
      </c>
      <c r="G18" s="233">
        <f>G16/20*0.9+G17*0.1</f>
        <v>0</v>
      </c>
    </row>
  </sheetData>
  <mergeCells count="2">
    <mergeCell ref="A1:B1"/>
    <mergeCell ref="E1:F1"/>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41E0342602C49449CD93109DBCAB8C5" ma:contentTypeVersion="2" ma:contentTypeDescription="Create a new document." ma:contentTypeScope="" ma:versionID="4cab946e3812a26735e8b0dc00d59aca">
  <xsd:schema xmlns:xsd="http://www.w3.org/2001/XMLSchema" xmlns:xs="http://www.w3.org/2001/XMLSchema" xmlns:p="http://schemas.microsoft.com/office/2006/metadata/properties" xmlns:ns2="d3ea4e87-b30d-4ccc-9564-7710f23c54f0" targetNamespace="http://schemas.microsoft.com/office/2006/metadata/properties" ma:root="true" ma:fieldsID="afa808ced5dc9827eedaaa69eb8b35dd" ns2:_="">
    <xsd:import namespace="d3ea4e87-b30d-4ccc-9564-7710f23c54f0"/>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3ea4e87-b30d-4ccc-9564-7710f23c54f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D1971BE-1E76-44E5-BF52-2DB1BB889C58}"/>
</file>

<file path=customXml/itemProps2.xml><?xml version="1.0" encoding="utf-8"?>
<ds:datastoreItem xmlns:ds="http://schemas.openxmlformats.org/officeDocument/2006/customXml" ds:itemID="{6F1A1E89-A0AE-4DED-85B2-2445C39C0F55}"/>
</file>

<file path=customXml/itemProps3.xml><?xml version="1.0" encoding="utf-8"?>
<ds:datastoreItem xmlns:ds="http://schemas.openxmlformats.org/officeDocument/2006/customXml" ds:itemID="{4F62C71A-5318-410B-8440-006B73523578}"/>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Emilio</dc:creator>
  <cp:keywords/>
  <dc:description/>
  <cp:lastModifiedBy>Marc-Olivier Derouin</cp:lastModifiedBy>
  <cp:revision>1</cp:revision>
  <dcterms:created xsi:type="dcterms:W3CDTF">2006-09-16T00:00:00Z</dcterms:created>
  <dcterms:modified xsi:type="dcterms:W3CDTF">2023-04-13T16:08:51Z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y fmtid="{D5CDD505-2E9C-101B-9397-08002B2CF9AE}" pid="8" name="ContentTypeId">
    <vt:lpwstr>0x010100B41E0342602C49449CD93109DBCAB8C5</vt:lpwstr>
  </property>
</Properties>
</file>