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visible" name="Pivot Table 1" sheetId="3" r:id="rId6"/>
    <sheet state="visible" name="Task 2 - Duplicates, Vlookup, P" sheetId="4" r:id="rId7"/>
    <sheet state="visible" name="Task 3 - Basic Charts" sheetId="5" r:id="rId8"/>
    <sheet state="visible" name="Task 4 - Dynamic Charts" sheetId="6" r:id="rId9"/>
    <sheet state="visible" name="Task 5 - Sparklines" sheetId="7" r:id="rId10"/>
    <sheet state="visible" name="Task 6-8 - Dashboard" sheetId="8" r:id="rId11"/>
    <sheet state="visible" name="Charts and Graphs" sheetId="9" r:id="rId12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FDE4607F_2D6C_48C8_BDE2_B63E245BD163_.wvu.FilterData">'Car Sales - Database'!$A$1:$S$115</definedName>
  </definedNames>
  <calcPr/>
  <customWorkbookViews>
    <customWorkbookView activeSheetId="0" maximized="1" windowHeight="0" windowWidth="0" guid="{FDE4607F-2D6C-48C8-BDE2-B63E245BD163}" name="Filter 1"/>
  </customWorkbookViews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<sst xmlns="http://schemas.openxmlformats.org/spreadsheetml/2006/main" count="36181" uniqueCount="761">
  <si>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</si>
  <si>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</si>
  <si>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</si>
  <si>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</si>
  <si>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</si>
  <si>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</si>
  <si>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</si>
  <si>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</si>
  <si>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</si>
  <si>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</si>
  <si>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</si>
  <si>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</si>
  <si>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</si>
  <si>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</si>
  <si>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</si>
  <si>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</si>
  <si>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</si>
  <si>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</si>
  <si>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</si>
  <si>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</si>
  <si>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</si>
  <si>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</si>
  <si>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</si>
  <si>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</si>
  <si>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</si>
  <si>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</si>
  <si>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</si>
  <si>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</si>
  <si>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</si>
  <si>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</si>
  <si>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</si>
  <si>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</si>
  <si>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</si>
  <si>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</si>
  <si>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</si>
  <si>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</si>
  <si>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</si>
  <si>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</si>
  <si>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</si>
  <si>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</si>
  <si>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</si>
  <si>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</si>
  <si>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</si>
  <si>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</si>
  <si>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</si>
  <si>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</si>
  <si>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</si>
  <si>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</si>
  <si>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</si>
  <si>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</si>
  <si>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</si>
  <si>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</si>
  <si>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</si>
  <si>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</si>
  <si>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</si>
  <si>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</si>
  <si>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</si>
  <si>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</si>
  <si>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</si>
  <si>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</si>
  <si>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</si>
  <si>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</si>
  <si>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</si>
  <si>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</si>
  <si>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</si>
  <si>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</si>
  <si>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</si>
  <si>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</si>
  <si>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</si>
  <si>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</si>
  <si>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</si>
  <si>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</si>
  <si>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</si>
  <si>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</si>
  <si>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</si>
  <si>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</si>
  <si>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</si>
  <si>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</si>
  <si>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</si>
  <si>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</si>
  <si>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</si>
  <si>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</si>
  <si>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</si>
  <si>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</si>
  <si>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</si>
  <si>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</si>
  <si>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</si>
  <si>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</si>
  <si>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</si>
  <si>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</si>
  <si>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</si>
  <si>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</si>
  <si>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</si>
  <si>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</si>
  <si>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</si>
  <si>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</si>
  <si>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</si>
  <si>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</si>
  <si>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</si>
  <si>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</si>
  <si>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</si>
  <si>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</si>
  <si>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</si>
  <si>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</si>
  <si>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</si>
  <si>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</si>
  <si>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</si>
  <si>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</si>
  <si>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</si>
  <si>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</si>
  <si>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</si>
  <si>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</si>
  <si>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</si>
  <si>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</si>
  <si>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</si>
  <si>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</si>
  <si>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</si>
  <si>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</si>
  <si>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</si>
  <si>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</si>
  <si>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</si>
  <si>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</si>
  <si>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</si>
  <si>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</si>
  <si>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</si>
  <si>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</si>
  <si>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</si>
  <si>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</si>
  <si>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</si>
  <si>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</si>
  <si>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</si>
  <si>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</si>
  <si>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</si>
  <si>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</si>
  <si>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</si>
  <si>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</si>
  <si>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</si>
  <si>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</si>
  <si>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</si>
  <si>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</si>
  <si>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</si>
  <si>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</si>
  <si>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</si>
  <si>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</si>
  <si>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</si>
  <si>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</si>
  <si>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</si>
  <si>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</si>
  <si>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</si>
  <si>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</si>
  <si>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</si>
  <si>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</si>
  <si>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</si>
  <si>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</si>
  <si>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</si>
  <si>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</si>
  <si>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</si>
  <si>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</si>
  <si>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</si>
  <si>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</si>
  <si>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</si>
  <si>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</si>
  <si>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</si>
  <si>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</si>
  <si>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</si>
  <si>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</si>
  <si>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</si>
  <si>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</si>
  <si>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</si>
  <si>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</si>
  <si>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</si>
  <si>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</si>
  <si>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</si>
  <si>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</si>
  <si>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</si>
  <si>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</si>
  <si>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</si>
  <si>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</si>
  <si>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</si>
  <si>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</si>
  <si>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</si>
  <si>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</si>
  <si>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</si>
  <si>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</si>
  <si>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</si>
  <si>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</si>
  <si>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</si>
  <si>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</si>
  <si>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</si>
  <si>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</si>
  <si>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</si>
  <si>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</si>
  <si>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</si>
  <si>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</si>
  <si>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</si>
  <si>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</si>
  <si>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</si>
  <si>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</si>
  <si>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</si>
  <si>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</si>
  <si>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</si>
  <si>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</si>
  <si>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</si>
  <si>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</si>
  <si>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</si>
  <si>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</si>
  <si>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</si>
  <si>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</si>
  <si>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</si>
  <si>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</si>
  <si>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</si>
  <si>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</si>
  <si>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</si>
  <si>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</si>
  <si>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</si>
  <si>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</si>
  <si>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</si>
  <si>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</si>
  <si>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</si>
  <si>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</si>
  <si>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</si>
  <si>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</si>
  <si>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</si>
  <si>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</si>
  <si>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</si>
  <si>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</si>
  <si>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</si>
  <si>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</si>
  <si>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</si>
  <si>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</si>
  <si>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</si>
  <si>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</si>
  <si>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</si>
  <si>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</si>
  <si>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</si>
  <si>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</si>
  <si>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</si>
  <si>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</si>
  <si>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</si>
  <si>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</si>
  <si>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</si>
  <si>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</si>
  <si>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</si>
  <si>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</si>
  <si>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</si>
  <si>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</si>
  <si>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</si>
  <si>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</si>
  <si>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</si>
  <si>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</si>
  <si>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</si>
  <si>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</si>
  <si>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</si>
  <si>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</si>
  <si>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</si>
  <si>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</si>
  <si>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</si>
  <si>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</si>
  <si>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</si>
  <si>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</si>
  <si>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</si>
  <si>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</si>
  <si>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</si>
  <si>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</si>
  <si>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</si>
  <si>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</si>
  <si>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</si>
  <si>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</si>
  <si>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</si>
  <si>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</si>
  <si>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</si>
  <si>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</si>
  <si>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</si>
  <si>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</si>
  <si>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</si>
  <si>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</si>
  <si>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</si>
  <si>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</si>
  <si>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</si>
  <si>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</si>
  <si>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</si>
  <si>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</si>
  <si>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</si>
  <si>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</si>
  <si>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</si>
  <si>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</si>
  <si>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</si>
  <si>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</si>
  <si>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</si>
  <si>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</si>
  <si>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</si>
  <si>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</si>
  <si>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</si>
  <si>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</si>
  <si>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</si>
  <si>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</si>
  <si>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</si>
  <si>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</si>
  <si>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</si>
  <si>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</si>
  <si>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</si>
  <si>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</si>
  <si>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</si>
  <si>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</si>
  <si>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</si>
  <si>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</si>
  <si>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</si>
  <si>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</si>
  <si>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</si>
  <si>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</si>
  <si>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</si>
  <si>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</si>
  <si>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</si>
  <si>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</si>
  <si>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</si>
  <si>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</si>
  <si>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</si>
  <si>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</si>
  <si>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</si>
  <si>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</si>
  <si>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</si>
  <si>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</si>
  <si>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</si>
  <si>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</si>
  <si>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</si>
  <si>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</si>
  <si>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</si>
  <si>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</si>
  <si>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</si>
  <si>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</si>
  <si>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</si>
  <si>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</si>
  <si>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</si>
  <si>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</si>
  <si>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</si>
  <si>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</si>
  <si>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</si>
  <si>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</si>
  <si>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</si>
  <si>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</si>
  <si>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</si>
  <si>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</si>
  <si>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</si>
  <si>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</si>
  <si>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</si>
  <si>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</si>
  <si>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</si>
  <si>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</si>
  <si>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</si>
  <si>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</si>
  <si>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</si>
  <si>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</si>
  <si>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</si>
  <si>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</si>
  <si>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</si>
  <si>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</si>
  <si>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</si>
  <si>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</si>
  <si>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</si>
  <si>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</si>
  <si>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</si>
  <si>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</si>
  <si>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</si>
  <si>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</si>
  <si>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</si>
  <si>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</si>
  <si>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</si>
  <si>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</si>
  <si>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</si>
  <si>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</si>
  <si>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</si>
  <si>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</si>
  <si>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</si>
  <si>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</si>
  <si>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</si>
  <si>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</si>
  <si>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</si>
  <si>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</si>
  <si>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</si>
  <si>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</si>
  <si>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</si>
  <si>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</si>
  <si>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</si>
  <si>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</si>
  <si>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</si>
  <si>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</si>
  <si>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</si>
  <si>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</si>
  <si>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</si>
  <si>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</si>
  <si>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</si>
  <si>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</si>
  <si>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</si>
  <si>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</si>
  <si>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</si>
  <si>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</si>
  <si>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</si>
  <si>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</si>
  <si>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</si>
  <si>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</si>
  <si>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</si>
  <si>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</si>
  <si>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</si>
  <si>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</si>
  <si>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</si>
  <si>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</si>
  <si>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</si>
  <si>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</si>
  <si>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</si>
  <si>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</si>
  <si>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</si>
  <si>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</si>
  <si>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</si>
  <si>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</si>
  <si>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</si>
  <si>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</si>
  <si>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</si>
  <si>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</si>
  <si>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</si>
  <si>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</si>
  <si>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</si>
  <si>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</si>
  <si>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</si>
  <si>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</si>
  <si>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</si>
  <si>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</si>
  <si>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</si>
  <si>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</si>
  <si>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</si>
  <si>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</si>
  <si>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</si>
  <si>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</si>
  <si>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</si>
  <si>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</si>
  <si>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</si>
  <si>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</si>
  <si>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</si>
  <si>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</si>
  <si>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</si>
  <si>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</si>
  <si>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</si>
  <si>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</si>
  <si>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</si>
  <si>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</si>
  <si>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</si>
  <si>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</si>
  <si>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</si>
  <si>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</si>
  <si>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</si>
  <si>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</si>
  <si>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</si>
  <si>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</si>
  <si>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</si>
  <si>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</si>
  <si>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</si>
  <si>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</si>
  <si>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</si>
  <si>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</si>
  <si>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</si>
  <si>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</si>
  <si>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</si>
  <si>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</si>
  <si>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</si>
  <si>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</si>
  <si>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</si>
  <si>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</si>
  <si>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</si>
  <si>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</si>
  <si>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</si>
  <si>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</si>
  <si>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</si>
  <si>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</si>
  <si>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</si>
  <si>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</si>
  <si>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</si>
  <si>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</si>
  <si>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</si>
  <si>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</si>
  <si>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</si>
  <si>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</si>
  <si>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</si>
  <si>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</si>
  <si>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</si>
  <si>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</si>
  <si>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</si>
  <si>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</si>
  <si>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</si>
  <si>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</si>
  <si>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</si>
  <si>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</si>
  <si>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</si>
  <si>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</si>
  <si>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</si>
  <si>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</si>
  <si>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</si>
  <si>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</si>
  <si>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</si>
  <si>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</si>
  <si>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</si>
  <si>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</si>
  <si>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</si>
  <si>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</si>
  <si>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</si>
  <si>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</si>
  <si>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</si>
  <si>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</si>
  <si>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</si>
  <si>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</si>
  <si>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</si>
  <si>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</si>
  <si>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</si>
  <si>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</si>
  <si>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</si>
  <si>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</si>
  <si>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</si>
  <si>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</si>
  <si>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</si>
  <si>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</si>
  <si>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</si>
  <si>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</si>
  <si>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</si>
  <si>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</si>
  <si>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</si>
  <si>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</si>
  <si>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</si>
  <si>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</si>
  <si>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</si>
  <si>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</si>
  <si>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</si>
  <si>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</si>
  <si>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</si>
  <si>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</si>
  <si>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</si>
  <si>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</si>
  <si>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</si>
  <si>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</si>
  <si>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</si>
  <si>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</si>
  <si>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</si>
  <si>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</si>
  <si>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</si>
  <si>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</si>
  <si>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</si>
  <si>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</si>
  <si>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</si>
  <si>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</si>
  <si>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</si>
  <si>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</si>
  <si>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</si>
  <si>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</si>
  <si>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</si>
  <si>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</si>
  <si>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</si>
  <si>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</si>
  <si>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</si>
  <si>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</si>
  <si>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</si>
  <si>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</si>
  <si>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</si>
  <si>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</si>
  <si>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</si>
  <si>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</si>
  <si>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</si>
  <si>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</si>
  <si>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</si>
  <si>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</si>
  <si>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</si>
  <si>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</si>
  <si>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</si>
  <si>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</si>
  <si>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</si>
  <si>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</si>
  <si>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</si>
  <si>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</si>
  <si>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</si>
  <si>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</si>
  <si>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</si>
  <si>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</si>
  <si>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</si>
  <si>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</si>
  <si>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</si>
  <si>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</si>
  <si>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</si>
  <si>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</si>
  <si>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</si>
  <si>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</si>
  <si>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</si>
  <si>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</si>
  <si>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</si>
  <si>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</si>
  <si>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</si>
  <si>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</si>
  <si>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</si>
  <si>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</si>
  <si>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</si>
  <si>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</si>
  <si>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</si>
  <si>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</si>
  <si>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</si>
  <si>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</si>
  <si>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</si>
  <si>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</si>
  <si>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</si>
  <si>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</si>
  <si>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</si>
  <si>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</si>
  <si>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</si>
  <si>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</si>
  <si>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</si>
  <si>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</si>
  <si>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</si>
  <si>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</si>
  <si>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</si>
  <si>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</si>
  <si>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</si>
  <si>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</si>
  <si>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</si>
  <si>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</si>
  <si>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</si>
  <si>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</si>
  <si>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</si>
  <si>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</si>
  <si>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</si>
  <si>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</si>
  <si>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</si>
  <si>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</si>
  <si>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</si>
  <si>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</si>
  <si>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</si>
  <si>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</si>
  <si>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</si>
  <si>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</si>
  <si>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</si>
  <si>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</si>
  <si>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</si>
  <si>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</si>
  <si>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</si>
  <si>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</si>
  <si>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</si>
  <si>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</si>
  <si>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</si>
  <si>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</si>
  <si>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</si>
  <si>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</si>
  <si>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</si>
  <si>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</si>
  <si>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</si>
  <si>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</si>
  <si>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</si>
  <si>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</si>
  <si>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</si>
  <si>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</si>
  <si>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</si>
  <si>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</si>
  <si>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</si>
  <si>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</si>
  <si>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</si>
  <si>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</si>
  <si>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</si>
  <si>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</si>
  <si>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</si>
  <si>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</si>
  <si>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</si>
  <si>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</si>
  <si>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</si>
  <si>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</si>
  <si>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</si>
  <si>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SALES_REP_FULL_NAME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</si>
  <si>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</si>
  <si>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</si>
  <si>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</si>
  <si>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</si>
  <si>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</si>
  <si>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</si>
  <si>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</si>
  <si>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</si>
  <si>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</si>
  <si>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</si>
  <si>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</si>
  <si>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SUM of REVENUE</t>
  </si>
  <si>
    <t>AVERAGE SALES REVENUE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</si>
  <si>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</si>
  <si>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</si>
  <si>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</si>
  <si>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</si>
  <si>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</si>
  <si>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</si>
  <si>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</si>
  <si>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</si>
  <si>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</si>
  <si>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</si>
  <si>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</si>
  <si>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</si>
  <si>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</si>
  <si>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</si>
  <si>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</si>
  <si>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</si>
  <si>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</si>
  <si>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</si>
  <si>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</si>
  <si>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</si>
  <si>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</si>
  <si>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</si>
  <si>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</si>
  <si>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</si>
  <si>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</si>
  <si>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</si>
  <si>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</si>
  <si>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</si>
  <si>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</si>
  <si>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</si>
  <si>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</si>
  <si>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</si>
  <si>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</si>
  <si>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</si>
  <si>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</si>
  <si>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</si>
  <si>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</si>
  <si>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</si>
  <si>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</si>
  <si>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</si>
  <si>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</si>
  <si>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</si>
  <si>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</si>
  <si>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</si>
  <si>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</si>
  <si>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</si>
  <si>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</si>
  <si>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</si>
  <si>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</si>
  <si>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</si>
  <si>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</si>
  <si>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</si>
  <si>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</si>
  <si>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</si>
  <si>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</si>
  <si>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</si>
  <si>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</si>
  <si>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</si>
  <si>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</si>
  <si>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</si>
  <si>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</si>
  <si>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</si>
  <si>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</si>
  <si>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Order Number</t>
  </si>
  <si>
    <t>Customer Name</t>
  </si>
  <si>
    <t>Country</t>
  </si>
  <si>
    <t>COUNT of ORDER_NUMBER</t>
  </si>
  <si>
    <t>Grand Total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</si>
  <si>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</si>
  <si>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</si>
  <si>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</si>
  <si>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</si>
  <si>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</si>
  <si>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 REP</t>
  </si>
  <si>
    <t>SEPTEMBER</t>
  </si>
  <si>
    <t>OCTOBER</t>
  </si>
  <si>
    <t>SUM of QUANTITYORDERED</t>
  </si>
  <si>
    <t>CAR SALES DATA 2019</t>
  </si>
  <si>
    <t>QUANTITY ORDERED</t>
  </si>
  <si>
    <t>SALES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</si>
</sst>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 h:mm"/>
    <numFmt numFmtId="166" formatCode="yyyy&quot;-&quot;mm&quot;-&quot;dd"/>
    <numFmt numFmtId="167" formatCode="M/d/yyyy"/>
    <numFmt numFmtId="168" formatCode="yyyy-mm-dd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color theme="1"/>
      <name val="Arial"/>
      <scheme val="minor"/>
    </font>
    <font>
      <sz val="9.0"/>
      <color theme="1"/>
      <name val="Helvetica Neue"/>
    </font>
    <font>
      <sz val="8.0"/>
      <color theme="1"/>
      <name val="Arial"/>
    </font>
    <font/>
    <font>
      <sz val="11.0"/>
      <color rgb="FF000000"/>
      <name val="Arial"/>
    </font>
    <font>
      <sz val="11.0"/>
      <color rgb="FF000000"/>
      <name val="Inconsolata"/>
    </font>
    <font>
      <b/>
      <sz val="36.0"/>
      <color rgb="FF0B5394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1" fillId="3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6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9" numFmtId="164" xfId="0" applyFont="1" applyNumberFormat="1"/>
    <xf borderId="0" fillId="0" fontId="9" numFmtId="164" xfId="0" applyFont="1" applyNumberFormat="1"/>
    <xf borderId="1" fillId="2" fontId="5" numFmtId="0" xfId="0" applyAlignment="1" applyBorder="1" applyFont="1">
      <alignment horizontal="left" shrinkToFit="0" vertical="center" wrapText="1"/>
    </xf>
    <xf borderId="1" fillId="2" fontId="5" numFmtId="164" xfId="0" applyAlignment="1" applyBorder="1" applyFont="1" applyNumberFormat="1">
      <alignment horizontal="left" shrinkToFit="0" vertical="center" wrapText="1"/>
    </xf>
    <xf borderId="0" fillId="0" fontId="7" numFmtId="0" xfId="0" applyFont="1"/>
    <xf borderId="1" fillId="0" fontId="5" numFmtId="0" xfId="0" applyAlignment="1" applyBorder="1" applyFont="1">
      <alignment horizontal="left" vertical="center"/>
    </xf>
    <xf borderId="0" fillId="0" fontId="7" numFmtId="164" xfId="0" applyFont="1" applyNumberFormat="1"/>
    <xf borderId="0" fillId="4" fontId="10" numFmtId="0" xfId="0" applyFill="1" applyFont="1"/>
    <xf borderId="0" fillId="0" fontId="11" numFmtId="0" xfId="0" applyFont="1"/>
    <xf borderId="2" fillId="5" fontId="5" numFmtId="0" xfId="0" applyAlignment="1" applyBorder="1" applyFill="1" applyFont="1">
      <alignment shrinkToFit="0" vertical="center" wrapText="1"/>
    </xf>
    <xf borderId="3" fillId="5" fontId="7" numFmtId="49" xfId="0" applyBorder="1" applyFont="1" applyNumberFormat="1"/>
    <xf borderId="4" fillId="0" fontId="12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6" numFmtId="0" xfId="0" applyAlignment="1" applyBorder="1" applyFont="1">
      <alignment vertical="top"/>
    </xf>
    <xf borderId="5" fillId="4" fontId="7" numFmtId="0" xfId="0" applyBorder="1" applyFont="1"/>
    <xf borderId="5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/>
    </xf>
    <xf borderId="5" fillId="4" fontId="7" numFmtId="0" xfId="0" applyAlignment="1" applyBorder="1" applyFont="1">
      <alignment horizontal="left"/>
    </xf>
    <xf borderId="5" fillId="4" fontId="7" numFmtId="164" xfId="0" applyAlignment="1" applyBorder="1" applyFont="1" applyNumberFormat="1">
      <alignment horizontal="left"/>
    </xf>
    <xf borderId="1" fillId="0" fontId="2" numFmtId="0" xfId="0" applyBorder="1" applyFont="1"/>
    <xf borderId="5" fillId="0" fontId="7" numFmtId="0" xfId="0" applyAlignment="1" applyBorder="1" applyFont="1">
      <alignment horizontal="left" readingOrder="0"/>
    </xf>
    <xf borderId="5" fillId="4" fontId="7" numFmtId="164" xfId="0" applyAlignment="1" applyBorder="1" applyFont="1" applyNumberForma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6" numFmtId="167" xfId="0" applyAlignment="1" applyBorder="1" applyFont="1" applyNumberFormat="1">
      <alignment horizontal="lef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3" numFmtId="164" xfId="0" applyFont="1" applyNumberFormat="1"/>
    <xf borderId="0" fillId="0" fontId="2" numFmtId="0" xfId="0" applyFont="1"/>
    <xf borderId="0" fillId="0" fontId="10" numFmtId="0" xfId="0" applyFont="1"/>
    <xf borderId="0" fillId="6" fontId="14" numFmtId="0" xfId="0" applyFill="1" applyFont="1"/>
    <xf borderId="0" fillId="0" fontId="13" numFmtId="0" xfId="0" applyFont="1"/>
    <xf borderId="0" fillId="0" fontId="2" numFmtId="168" xfId="0" applyFont="1" applyNumberFormat="1"/>
    <xf borderId="0" fillId="0" fontId="15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1490389375"/>
        <c:axId val="1091972584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1490389375"/>
        <c:axId val="1091972584"/>
      </c:lineChart>
      <c:catAx>
        <c:axId val="149038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972584"/>
      </c:catAx>
      <c:valAx>
        <c:axId val="1091972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389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MONTH_ID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1'!$B$86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1'!$A$87:$A$98</c:f>
            </c:strRef>
          </c:cat>
          <c:val>
            <c:numRef>
              <c:f>'Pivot Table 1'!$B$87:$B$98</c:f>
              <c:numCache/>
            </c:numRef>
          </c:val>
        </c:ser>
        <c:axId val="628218959"/>
        <c:axId val="2042692177"/>
      </c:areaChart>
      <c:catAx>
        <c:axId val="62821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692177"/>
      </c:catAx>
      <c:valAx>
        <c:axId val="2042692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218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PRODUCTLINE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'Task 3 - Basic Charts'!$B$4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3 - Basic Charts'!$A$5:$A$11</c:f>
            </c:strRef>
          </c:cat>
          <c:val>
            <c:numRef>
              <c:f>'Task 3 - 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'Task 3 - Basic Charts'!$C$14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  <c:smooth val="0"/>
        </c:ser>
        <c:axId val="32755733"/>
        <c:axId val="973121956"/>
      </c:lineChart>
      <c:catAx>
        <c:axId val="32755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21956"/>
      </c:catAx>
      <c:valAx>
        <c:axId val="973121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5733"/>
      </c:valAx>
      <c:barChart>
        <c:barDir val="col"/>
        <c:ser>
          <c:idx val="0"/>
          <c:order val="0"/>
          <c:tx>
            <c:strRef>
              <c:f>'Task 3 - Basic Charts'!$B$14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1232621873"/>
        <c:axId val="335868716"/>
      </c:barChart>
      <c:catAx>
        <c:axId val="12326218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868716"/>
      </c:catAx>
      <c:valAx>
        <c:axId val="3358687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6218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'Task 3 - Basic Charts'!$C$14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</c:ser>
        <c:axId val="500476348"/>
        <c:axId val="1938573719"/>
      </c:areaChart>
      <c:catAx>
        <c:axId val="500476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573719"/>
      </c:catAx>
      <c:valAx>
        <c:axId val="1938573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476348"/>
      </c:valAx>
      <c:areaChart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324731679"/>
        <c:axId val="66304721"/>
      </c:areaChart>
      <c:catAx>
        <c:axId val="32473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04721"/>
      </c:catAx>
      <c:valAx>
        <c:axId val="663047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7316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SALES 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4 - Dynamic Charts'!$A$19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4 - Dynamic Charts'!$B$18:$C$18</c:f>
            </c:strRef>
          </c:cat>
          <c:val>
            <c:numRef>
              <c:f>'Task 4 - Dynamic Charts'!$B$19:$C$19</c:f>
              <c:numCache/>
            </c:numRef>
          </c:val>
        </c:ser>
        <c:axId val="296697219"/>
        <c:axId val="1169833315"/>
      </c:barChart>
      <c:catAx>
        <c:axId val="296697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33315"/>
      </c:catAx>
      <c:valAx>
        <c:axId val="116983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697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ORDERED and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6-8 - Dashboard'!$B$14</c:f>
            </c:strRef>
          </c:tx>
          <c:spPr>
            <a:solidFill>
              <a:srgbClr val="0B5394"/>
            </a:solidFill>
            <a:ln cmpd="sng">
              <a:solidFill>
                <a:srgbClr val="1155CC">
                  <a:alpha val="100000"/>
                </a:srgbClr>
              </a:solidFill>
            </a:ln>
          </c:spPr>
          <c:cat>
            <c:strRef>
              <c:f>'Task 6-8 - Dashboard'!$A$15:$A$22</c:f>
            </c:strRef>
          </c:cat>
          <c:val>
            <c:numRef>
              <c:f>'Task 6-8 - Dashboard'!$B$15:$B$22</c:f>
              <c:numCache/>
            </c:numRef>
          </c:val>
        </c:ser>
        <c:axId val="467768652"/>
        <c:axId val="141338750"/>
      </c:barChart>
      <c:catAx>
        <c:axId val="46776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38750"/>
      </c:catAx>
      <c:valAx>
        <c:axId val="141338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68652"/>
      </c:valAx>
      <c:lineChart>
        <c:varyColors val="0"/>
        <c:ser>
          <c:idx val="1"/>
          <c:order val="1"/>
          <c:tx>
            <c:strRef>
              <c:f>'Task 6-8 - Dashboard'!$C$14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6-8 - Dashboard'!$A$15:$A$22</c:f>
            </c:strRef>
          </c:cat>
          <c:val>
            <c:numRef>
              <c:f>'Task 6-8 - Dashboard'!$C$15:$C$22</c:f>
              <c:numCache/>
            </c:numRef>
          </c:val>
          <c:smooth val="0"/>
        </c:ser>
        <c:axId val="1079373732"/>
        <c:axId val="1782130697"/>
      </c:lineChart>
      <c:catAx>
        <c:axId val="10793737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130697"/>
      </c:catAx>
      <c:valAx>
        <c:axId val="17821306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3737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246809008"/>
        <c:axId val="478171620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246809008"/>
        <c:axId val="478171620"/>
      </c:lineChart>
      <c:catAx>
        <c:axId val="2468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171620"/>
      </c:catAx>
      <c:valAx>
        <c:axId val="478171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80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1'!$B$86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1'!$A$87:$A$98</c:f>
            </c:strRef>
          </c:cat>
          <c:val>
            <c:numRef>
              <c:f>'Pivot Table 1'!$B$87:$B$98</c:f>
              <c:numCache/>
            </c:numRef>
          </c:val>
        </c:ser>
        <c:axId val="1731839623"/>
        <c:axId val="1608704440"/>
      </c:areaChart>
      <c:catAx>
        <c:axId val="173183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704440"/>
      </c:catAx>
      <c:valAx>
        <c:axId val="1608704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839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1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65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84</xdr:row>
      <xdr:rowOff>142875</xdr:rowOff>
    </xdr:from>
    <xdr:ext cx="54006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0</xdr:row>
      <xdr:rowOff>57150</xdr:rowOff>
    </xdr:from>
    <xdr:ext cx="52482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18</xdr:row>
      <xdr:rowOff>171450</xdr:rowOff>
    </xdr:from>
    <xdr:ext cx="5248275" cy="3181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2</xdr:row>
      <xdr:rowOff>0</xdr:rowOff>
    </xdr:from>
    <xdr:ext cx="57150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18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152400</xdr:rowOff>
    </xdr:from>
    <xdr:ext cx="5715000" cy="2514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66675</xdr:rowOff>
    </xdr:from>
    <xdr:ext cx="95821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0</xdr:rowOff>
    </xdr:from>
    <xdr:ext cx="95821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_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Task 2 - Duplicates, Vlookup, P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A86:B98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3.xml><?xml version="1.0" encoding="utf-8"?>
<pivotTableDefinition xmlns="http://schemas.openxmlformats.org/spreadsheetml/2006/main" name="Task 2 - Duplicates, Vlookup, P" cacheId="1" dataCaption="" compact="0" compactData="0">
  <location ref="B37:C52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4.xml><?xml version="1.0" encoding="utf-8"?>
<pivotTableDefinition xmlns="http://schemas.openxmlformats.org/spreadsheetml/2006/main" name="Task 5 - Sparklines" cacheId="2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5.xml><?xml version="1.0" encoding="utf-8"?>
<pivotTableDefinition xmlns="http://schemas.openxmlformats.org/spreadsheetml/2006/main" name="Task 5 - Sparklines 2" cacheId="2" dataCaption="" rowGrandTotals="0" compact="0" compactData="0">
  <location ref="A13:B2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6.xml><?xml version="1.0" encoding="utf-8"?>
<pivotTableDefinition xmlns="http://schemas.openxmlformats.org/spreadsheetml/2006/main" name="Task 6-8 - Dashboard" cacheId="0" dataCaption="" rowGrandTotals="0" compact="0" compactData="0">
  <location ref="A14:C21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 ORDERED" fld="1" baseField="0"/>
    <dataField name="SALES REVENUE" fld="3" baseField="0"/>
  </dataFields>
</pivotTableDefinition>
</file>

<file path=xl/pivotTables/pivotTable7.xml><?xml version="1.0" encoding="utf-8"?>
<pivotTableDefinition xmlns="http://schemas.openxmlformats.org/spreadsheetml/2006/main" name="Task 6-8 - Dashboard 2" cacheId="0" dataCaption="" rowGrandTotals="0" compact="0" compactData="0">
  <location ref="J15:K32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8.xml><?xml version="1.0" encoding="utf-8"?>
<pivotTableDefinition xmlns="http://schemas.openxmlformats.org/spreadsheetml/2006/main" name="Task 6-8 - Dashboard 3" cacheId="0" dataCaption="" rowGrandTotals="0" compact="0" compactData="0">
  <location ref="J38:K5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9.xml><?xml version="1.0" encoding="utf-8"?>
<pivotTableDefinition xmlns="http://schemas.openxmlformats.org/spreadsheetml/2006/main" name="Task 6-8 - Dashboard 4" cacheId="0" dataCaption="" rowGrandTotals="0" compact="0" compactData="0">
  <location ref="J54:K117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21.13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0" t="s">
        <v>667</v>
      </c>
    </row>
    <row r="2" ht="15.75" customHeight="1">
      <c r="A2" s="13">
        <v>10100.0</v>
      </c>
      <c r="B2" s="14">
        <v>30.0</v>
      </c>
      <c r="C2" s="15">
        <v>100.0</v>
      </c>
      <c r="D2" s="15">
        <f t="shared" ref="D2:D115" si="1">B2*C2</f>
        <v>3000</v>
      </c>
      <c r="E2" s="16">
        <v>43471.0</v>
      </c>
      <c r="F2" s="14">
        <v>1.0</v>
      </c>
      <c r="G2" s="14">
        <v>1.0</v>
      </c>
      <c r="H2" s="14">
        <v>2019.0</v>
      </c>
      <c r="I2" s="14" t="s">
        <v>26</v>
      </c>
      <c r="J2" s="14" t="s">
        <v>28</v>
      </c>
      <c r="K2" s="14" t="s">
        <v>29</v>
      </c>
      <c r="L2" s="14" t="s">
        <v>30</v>
      </c>
      <c r="M2" s="14" t="s">
        <v>31</v>
      </c>
      <c r="N2" s="14">
        <v>62005.0</v>
      </c>
      <c r="O2" s="14" t="s">
        <v>32</v>
      </c>
      <c r="P2" s="14" t="s">
        <v>33</v>
      </c>
      <c r="Q2" s="14" t="s">
        <v>34</v>
      </c>
      <c r="R2" s="14" t="s">
        <v>35</v>
      </c>
      <c r="S2" s="17" t="str">
        <f t="shared" ref="S2:S115" si="2">TEXTJOIN(" ",TRUE,R2,Q2)</f>
        <v>Valarie Young</v>
      </c>
    </row>
    <row r="3" ht="15.75" customHeight="1">
      <c r="A3" s="13">
        <v>10101.0</v>
      </c>
      <c r="B3" s="14">
        <v>46.0</v>
      </c>
      <c r="C3" s="15">
        <v>53.76</v>
      </c>
      <c r="D3" s="15">
        <f t="shared" si="1"/>
        <v>2472.96</v>
      </c>
      <c r="E3" s="16">
        <v>43474.0</v>
      </c>
      <c r="F3" s="14">
        <v>1.0</v>
      </c>
      <c r="G3" s="14">
        <v>1.0</v>
      </c>
      <c r="H3" s="14">
        <v>2019.0</v>
      </c>
      <c r="I3" s="14" t="s">
        <v>26</v>
      </c>
      <c r="J3" s="14" t="s">
        <v>42</v>
      </c>
      <c r="K3" s="14" t="s">
        <v>43</v>
      </c>
      <c r="L3" s="14" t="s">
        <v>44</v>
      </c>
      <c r="M3" s="18"/>
      <c r="N3" s="14">
        <v>60528.0</v>
      </c>
      <c r="O3" s="14" t="s">
        <v>45</v>
      </c>
      <c r="P3" s="14" t="s">
        <v>46</v>
      </c>
      <c r="Q3" s="14" t="s">
        <v>47</v>
      </c>
      <c r="R3" s="14" t="s">
        <v>48</v>
      </c>
      <c r="S3" s="17" t="str">
        <f t="shared" si="2"/>
        <v>Roland Keitel</v>
      </c>
    </row>
    <row r="4" ht="15.75" customHeight="1">
      <c r="A4" s="13">
        <v>10102.0</v>
      </c>
      <c r="B4" s="14">
        <v>39.0</v>
      </c>
      <c r="C4" s="15">
        <v>100.0</v>
      </c>
      <c r="D4" s="15">
        <f t="shared" si="1"/>
        <v>3900</v>
      </c>
      <c r="E4" s="16">
        <v>43475.0</v>
      </c>
      <c r="F4" s="14">
        <v>1.0</v>
      </c>
      <c r="G4" s="14">
        <v>1.0</v>
      </c>
      <c r="H4" s="14">
        <v>2019.0</v>
      </c>
      <c r="I4" s="14" t="s">
        <v>26</v>
      </c>
      <c r="J4" s="14" t="s">
        <v>53</v>
      </c>
      <c r="K4" s="14" t="s">
        <v>54</v>
      </c>
      <c r="L4" s="14" t="s">
        <v>56</v>
      </c>
      <c r="M4" s="14" t="s">
        <v>57</v>
      </c>
      <c r="N4" s="14">
        <v>10022.0</v>
      </c>
      <c r="O4" s="14" t="s">
        <v>32</v>
      </c>
      <c r="P4" s="14" t="s">
        <v>33</v>
      </c>
      <c r="Q4" s="14" t="s">
        <v>58</v>
      </c>
      <c r="R4" s="14" t="s">
        <v>59</v>
      </c>
      <c r="S4" s="17" t="str">
        <f t="shared" si="2"/>
        <v>Michael Frick</v>
      </c>
    </row>
    <row r="5" ht="15.75" customHeight="1">
      <c r="A5" s="13">
        <v>10102.0</v>
      </c>
      <c r="B5" s="14">
        <v>39.0</v>
      </c>
      <c r="C5" s="15">
        <v>100.0</v>
      </c>
      <c r="D5" s="15">
        <f t="shared" si="1"/>
        <v>3900</v>
      </c>
      <c r="E5" s="16">
        <v>43475.0</v>
      </c>
      <c r="F5" s="14">
        <v>1.0</v>
      </c>
      <c r="G5" s="14">
        <v>1.0</v>
      </c>
      <c r="H5" s="14">
        <v>2019.0</v>
      </c>
      <c r="I5" s="14" t="s">
        <v>26</v>
      </c>
      <c r="J5" s="14" t="s">
        <v>53</v>
      </c>
      <c r="K5" s="14" t="s">
        <v>54</v>
      </c>
      <c r="L5" s="14" t="s">
        <v>56</v>
      </c>
      <c r="M5" s="14" t="s">
        <v>57</v>
      </c>
      <c r="N5" s="14">
        <v>10022.0</v>
      </c>
      <c r="O5" s="14" t="s">
        <v>32</v>
      </c>
      <c r="P5" s="14" t="s">
        <v>33</v>
      </c>
      <c r="Q5" s="14" t="s">
        <v>58</v>
      </c>
      <c r="R5" s="14" t="s">
        <v>59</v>
      </c>
      <c r="S5" s="17" t="str">
        <f t="shared" si="2"/>
        <v>Michael Frick</v>
      </c>
    </row>
    <row r="6" ht="15.75" customHeight="1">
      <c r="A6" s="13">
        <v>10103.0</v>
      </c>
      <c r="B6" s="14">
        <v>42.0</v>
      </c>
      <c r="C6" s="15">
        <v>100.0</v>
      </c>
      <c r="D6" s="15">
        <f t="shared" si="1"/>
        <v>4200</v>
      </c>
      <c r="E6" s="16">
        <v>43494.0</v>
      </c>
      <c r="F6" s="14">
        <v>1.0</v>
      </c>
      <c r="G6" s="14">
        <v>1.0</v>
      </c>
      <c r="H6" s="14">
        <v>2019.0</v>
      </c>
      <c r="I6" s="14" t="s">
        <v>163</v>
      </c>
      <c r="J6" s="14" t="s">
        <v>110</v>
      </c>
      <c r="K6" s="14" t="s">
        <v>112</v>
      </c>
      <c r="L6" s="14" t="s">
        <v>113</v>
      </c>
      <c r="M6" s="18"/>
      <c r="N6" s="14">
        <v>4110.0</v>
      </c>
      <c r="O6" s="14" t="s">
        <v>114</v>
      </c>
      <c r="P6" s="14" t="s">
        <v>46</v>
      </c>
      <c r="Q6" s="14" t="s">
        <v>115</v>
      </c>
      <c r="R6" s="14" t="s">
        <v>116</v>
      </c>
      <c r="S6" s="17" t="str">
        <f t="shared" si="2"/>
        <v>Jonas Bergulfsen</v>
      </c>
    </row>
    <row r="7" ht="15.75" customHeight="1">
      <c r="A7" s="13">
        <v>10104.0</v>
      </c>
      <c r="B7" s="14">
        <v>34.0</v>
      </c>
      <c r="C7" s="15">
        <v>100.0</v>
      </c>
      <c r="D7" s="15">
        <f t="shared" si="1"/>
        <v>3400</v>
      </c>
      <c r="E7" s="16">
        <v>43496.0</v>
      </c>
      <c r="F7" s="14">
        <v>1.0</v>
      </c>
      <c r="G7" s="14">
        <v>1.0</v>
      </c>
      <c r="H7" s="14">
        <v>2019.0</v>
      </c>
      <c r="I7" s="14" t="s">
        <v>163</v>
      </c>
      <c r="J7" s="14" t="s">
        <v>155</v>
      </c>
      <c r="K7" s="14" t="s">
        <v>157</v>
      </c>
      <c r="L7" s="14" t="s">
        <v>158</v>
      </c>
      <c r="M7" s="18"/>
      <c r="N7" s="14">
        <v>28034.0</v>
      </c>
      <c r="O7" s="14" t="s">
        <v>159</v>
      </c>
      <c r="P7" s="14" t="s">
        <v>46</v>
      </c>
      <c r="Q7" s="14" t="s">
        <v>160</v>
      </c>
      <c r="R7" s="14" t="s">
        <v>161</v>
      </c>
      <c r="S7" s="17" t="str">
        <f t="shared" si="2"/>
        <v>Diego Freyre</v>
      </c>
    </row>
    <row r="8" ht="15.75" customHeight="1">
      <c r="A8" s="13">
        <v>10105.0</v>
      </c>
      <c r="B8" s="14">
        <v>38.0</v>
      </c>
      <c r="C8" s="15">
        <v>100.0</v>
      </c>
      <c r="D8" s="15">
        <f t="shared" si="1"/>
        <v>3800</v>
      </c>
      <c r="E8" s="16">
        <v>43507.0</v>
      </c>
      <c r="F8" s="14">
        <v>1.0</v>
      </c>
      <c r="G8" s="14">
        <v>2.0</v>
      </c>
      <c r="H8" s="14">
        <v>2019.0</v>
      </c>
      <c r="I8" s="14" t="s">
        <v>290</v>
      </c>
      <c r="J8" s="14" t="s">
        <v>301</v>
      </c>
      <c r="K8" s="14" t="s">
        <v>303</v>
      </c>
      <c r="L8" s="14" t="s">
        <v>304</v>
      </c>
      <c r="M8" s="18"/>
      <c r="N8" s="14">
        <v>1734.0</v>
      </c>
      <c r="O8" s="14" t="s">
        <v>305</v>
      </c>
      <c r="P8" s="14" t="s">
        <v>46</v>
      </c>
      <c r="Q8" s="14" t="s">
        <v>306</v>
      </c>
      <c r="R8" s="14" t="s">
        <v>307</v>
      </c>
      <c r="S8" s="17" t="str">
        <f t="shared" si="2"/>
        <v>Jytte Petersen</v>
      </c>
    </row>
    <row r="9" ht="15.75" customHeight="1">
      <c r="A9" s="13">
        <v>10106.0</v>
      </c>
      <c r="B9" s="14">
        <v>28.0</v>
      </c>
      <c r="C9" s="15">
        <v>88.63</v>
      </c>
      <c r="D9" s="15">
        <f t="shared" si="1"/>
        <v>2481.64</v>
      </c>
      <c r="E9" s="16">
        <v>43513.0</v>
      </c>
      <c r="F9" s="14">
        <v>1.0</v>
      </c>
      <c r="G9" s="14">
        <v>2.0</v>
      </c>
      <c r="H9" s="14">
        <v>2019.0</v>
      </c>
      <c r="I9" s="14" t="s">
        <v>385</v>
      </c>
      <c r="J9" s="14" t="s">
        <v>387</v>
      </c>
      <c r="K9" s="14" t="s">
        <v>389</v>
      </c>
      <c r="L9" s="14" t="s">
        <v>390</v>
      </c>
      <c r="M9" s="18"/>
      <c r="N9" s="14">
        <v>24100.0</v>
      </c>
      <c r="O9" s="14" t="s">
        <v>200</v>
      </c>
      <c r="P9" s="14" t="s">
        <v>46</v>
      </c>
      <c r="Q9" s="14" t="s">
        <v>391</v>
      </c>
      <c r="R9" s="14" t="s">
        <v>392</v>
      </c>
      <c r="S9" s="17" t="str">
        <f t="shared" si="2"/>
        <v>Giovanni Rovelli</v>
      </c>
    </row>
    <row r="10" ht="15.75" customHeight="1">
      <c r="A10" s="13">
        <v>10107.0</v>
      </c>
      <c r="B10" s="14">
        <v>20.0</v>
      </c>
      <c r="C10" s="15">
        <v>92.9</v>
      </c>
      <c r="D10" s="15">
        <f t="shared" si="1"/>
        <v>1858</v>
      </c>
      <c r="E10" s="16">
        <v>43520.0</v>
      </c>
      <c r="F10" s="14">
        <v>1.0</v>
      </c>
      <c r="G10" s="14">
        <v>2.0</v>
      </c>
      <c r="H10" s="14">
        <v>2019.0</v>
      </c>
      <c r="I10" s="14" t="s">
        <v>60</v>
      </c>
      <c r="J10" s="14" t="s">
        <v>123</v>
      </c>
      <c r="K10" s="14" t="s">
        <v>124</v>
      </c>
      <c r="L10" s="14" t="s">
        <v>56</v>
      </c>
      <c r="M10" s="14" t="s">
        <v>57</v>
      </c>
      <c r="N10" s="14">
        <v>10022.0</v>
      </c>
      <c r="O10" s="14" t="s">
        <v>32</v>
      </c>
      <c r="P10" s="14" t="s">
        <v>33</v>
      </c>
      <c r="Q10" s="14" t="s">
        <v>121</v>
      </c>
      <c r="R10" s="14" t="s">
        <v>125</v>
      </c>
      <c r="S10" s="17" t="str">
        <f t="shared" si="2"/>
        <v>Kwai Yu</v>
      </c>
    </row>
    <row r="11" ht="15.75" customHeight="1">
      <c r="A11" s="13">
        <v>10108.0</v>
      </c>
      <c r="B11" s="14">
        <v>40.0</v>
      </c>
      <c r="C11" s="15">
        <v>100.0</v>
      </c>
      <c r="D11" s="15">
        <f t="shared" si="1"/>
        <v>4000</v>
      </c>
      <c r="E11" s="16">
        <v>43527.0</v>
      </c>
      <c r="F11" s="14">
        <v>1.0</v>
      </c>
      <c r="G11" s="14">
        <v>3.0</v>
      </c>
      <c r="H11" s="14">
        <v>2019.0</v>
      </c>
      <c r="I11" s="14" t="s">
        <v>163</v>
      </c>
      <c r="J11" s="14" t="s">
        <v>503</v>
      </c>
      <c r="K11" s="14" t="s">
        <v>504</v>
      </c>
      <c r="L11" s="14" t="s">
        <v>505</v>
      </c>
      <c r="M11" s="18"/>
      <c r="N11" s="14" t="s">
        <v>506</v>
      </c>
      <c r="O11" s="14" t="s">
        <v>507</v>
      </c>
      <c r="P11" s="14" t="s">
        <v>193</v>
      </c>
      <c r="Q11" s="14" t="s">
        <v>508</v>
      </c>
      <c r="R11" s="14" t="s">
        <v>509</v>
      </c>
      <c r="S11" s="17" t="str">
        <f t="shared" si="2"/>
        <v>Arnold Cruz</v>
      </c>
    </row>
    <row r="12" ht="15.75" customHeight="1">
      <c r="A12" s="13">
        <v>10109.0</v>
      </c>
      <c r="B12" s="14">
        <v>47.0</v>
      </c>
      <c r="C12" s="15">
        <v>100.0</v>
      </c>
      <c r="D12" s="15">
        <f t="shared" si="1"/>
        <v>4700</v>
      </c>
      <c r="E12" s="16">
        <v>43534.0</v>
      </c>
      <c r="F12" s="14">
        <v>1.0</v>
      </c>
      <c r="G12" s="14">
        <v>3.0</v>
      </c>
      <c r="H12" s="14">
        <v>2019.0</v>
      </c>
      <c r="I12" s="14" t="s">
        <v>163</v>
      </c>
      <c r="J12" s="14" t="s">
        <v>263</v>
      </c>
      <c r="K12" s="14" t="s">
        <v>264</v>
      </c>
      <c r="L12" s="14" t="s">
        <v>265</v>
      </c>
      <c r="M12" s="14" t="s">
        <v>120</v>
      </c>
      <c r="N12" s="14">
        <v>71270.0</v>
      </c>
      <c r="O12" s="14" t="s">
        <v>32</v>
      </c>
      <c r="P12" s="14" t="s">
        <v>33</v>
      </c>
      <c r="Q12" s="14" t="s">
        <v>101</v>
      </c>
      <c r="R12" s="14" t="s">
        <v>266</v>
      </c>
      <c r="S12" s="17" t="str">
        <f t="shared" si="2"/>
        <v>Rosa Hernandez</v>
      </c>
    </row>
    <row r="13" ht="15.75" customHeight="1">
      <c r="A13" s="13">
        <v>10110.0</v>
      </c>
      <c r="B13" s="14">
        <v>27.0</v>
      </c>
      <c r="C13" s="15">
        <v>73.62</v>
      </c>
      <c r="D13" s="15">
        <f t="shared" si="1"/>
        <v>1987.74</v>
      </c>
      <c r="E13" s="16">
        <v>43542.0</v>
      </c>
      <c r="F13" s="14">
        <v>1.0</v>
      </c>
      <c r="G13" s="14">
        <v>3.0</v>
      </c>
      <c r="H13" s="14">
        <v>2019.0</v>
      </c>
      <c r="I13" s="14" t="s">
        <v>163</v>
      </c>
      <c r="J13" s="14" t="s">
        <v>476</v>
      </c>
      <c r="K13" s="14" t="s">
        <v>478</v>
      </c>
      <c r="L13" s="14" t="s">
        <v>479</v>
      </c>
      <c r="M13" s="18"/>
      <c r="N13" s="14" t="s">
        <v>480</v>
      </c>
      <c r="O13" s="14" t="s">
        <v>151</v>
      </c>
      <c r="P13" s="14" t="s">
        <v>46</v>
      </c>
      <c r="Q13" s="14" t="s">
        <v>481</v>
      </c>
      <c r="R13" s="14" t="s">
        <v>74</v>
      </c>
      <c r="S13" s="17" t="str">
        <f t="shared" si="2"/>
        <v>Victoria Ashworth</v>
      </c>
    </row>
    <row r="14" ht="15.75" customHeight="1">
      <c r="A14" s="13">
        <v>10111.0</v>
      </c>
      <c r="B14" s="14">
        <v>37.0</v>
      </c>
      <c r="C14" s="15">
        <v>100.0</v>
      </c>
      <c r="D14" s="15">
        <f t="shared" si="1"/>
        <v>3700</v>
      </c>
      <c r="E14" s="16">
        <v>43542.0</v>
      </c>
      <c r="F14" s="14">
        <v>1.0</v>
      </c>
      <c r="G14" s="14">
        <v>3.0</v>
      </c>
      <c r="H14" s="14">
        <v>2019.0</v>
      </c>
      <c r="I14" s="14" t="s">
        <v>163</v>
      </c>
      <c r="J14" s="14" t="s">
        <v>476</v>
      </c>
      <c r="K14" s="14" t="s">
        <v>478</v>
      </c>
      <c r="L14" s="14" t="s">
        <v>479</v>
      </c>
      <c r="M14" s="18"/>
      <c r="N14" s="14" t="s">
        <v>480</v>
      </c>
      <c r="O14" s="14" t="s">
        <v>151</v>
      </c>
      <c r="P14" s="14" t="s">
        <v>46</v>
      </c>
      <c r="Q14" s="14" t="s">
        <v>481</v>
      </c>
      <c r="R14" s="14" t="s">
        <v>74</v>
      </c>
      <c r="S14" s="17" t="str">
        <f t="shared" si="2"/>
        <v>Victoria Ashworth</v>
      </c>
    </row>
    <row r="15" ht="15.75" customHeight="1">
      <c r="A15" s="13">
        <v>10112.0</v>
      </c>
      <c r="B15" s="14">
        <v>23.0</v>
      </c>
      <c r="C15" s="15">
        <v>100.0</v>
      </c>
      <c r="D15" s="15">
        <f t="shared" si="1"/>
        <v>2300</v>
      </c>
      <c r="E15" s="16">
        <v>43548.0</v>
      </c>
      <c r="F15" s="14">
        <v>1.0</v>
      </c>
      <c r="G15" s="14">
        <v>3.0</v>
      </c>
      <c r="H15" s="14">
        <v>2019.0</v>
      </c>
      <c r="I15" s="14" t="s">
        <v>26</v>
      </c>
      <c r="J15" s="14" t="s">
        <v>407</v>
      </c>
      <c r="K15" s="14" t="s">
        <v>409</v>
      </c>
      <c r="L15" s="14" t="s">
        <v>410</v>
      </c>
      <c r="M15" s="18"/>
      <c r="N15" s="14" t="s">
        <v>411</v>
      </c>
      <c r="O15" s="14" t="s">
        <v>208</v>
      </c>
      <c r="P15" s="14" t="s">
        <v>46</v>
      </c>
      <c r="Q15" s="14" t="s">
        <v>412</v>
      </c>
      <c r="R15" s="14" t="s">
        <v>413</v>
      </c>
      <c r="S15" s="17" t="str">
        <f t="shared" si="2"/>
        <v>Christina Berglund</v>
      </c>
    </row>
    <row r="16" ht="15.75" customHeight="1">
      <c r="A16" s="13">
        <v>10113.0</v>
      </c>
      <c r="B16" s="14">
        <v>23.0</v>
      </c>
      <c r="C16" s="15">
        <v>68.52</v>
      </c>
      <c r="D16" s="15">
        <f t="shared" si="1"/>
        <v>1575.96</v>
      </c>
      <c r="E16" s="16">
        <v>43550.0</v>
      </c>
      <c r="F16" s="14">
        <v>1.0</v>
      </c>
      <c r="G16" s="14">
        <v>3.0</v>
      </c>
      <c r="H16" s="14">
        <v>2019.0</v>
      </c>
      <c r="I16" s="14" t="s">
        <v>166</v>
      </c>
      <c r="J16" s="14" t="s">
        <v>217</v>
      </c>
      <c r="K16" s="14" t="s">
        <v>218</v>
      </c>
      <c r="L16" s="14" t="s">
        <v>219</v>
      </c>
      <c r="M16" s="14" t="s">
        <v>177</v>
      </c>
      <c r="N16" s="14">
        <v>97562.0</v>
      </c>
      <c r="O16" s="14" t="s">
        <v>32</v>
      </c>
      <c r="P16" s="14" t="s">
        <v>33</v>
      </c>
      <c r="Q16" s="14" t="s">
        <v>220</v>
      </c>
      <c r="R16" s="14" t="s">
        <v>35</v>
      </c>
      <c r="S16" s="17" t="str">
        <f t="shared" si="2"/>
        <v>Valarie Nelson</v>
      </c>
    </row>
    <row r="17" ht="15.75" customHeight="1">
      <c r="A17" s="13">
        <v>10114.0</v>
      </c>
      <c r="B17" s="14">
        <v>28.0</v>
      </c>
      <c r="C17" s="15">
        <v>55.73</v>
      </c>
      <c r="D17" s="15">
        <f t="shared" si="1"/>
        <v>1560.44</v>
      </c>
      <c r="E17" s="16">
        <v>43556.0</v>
      </c>
      <c r="F17" s="14">
        <v>2.0</v>
      </c>
      <c r="G17" s="14">
        <v>4.0</v>
      </c>
      <c r="H17" s="14">
        <v>2019.0</v>
      </c>
      <c r="I17" s="14" t="s">
        <v>166</v>
      </c>
      <c r="J17" s="14" t="s">
        <v>488</v>
      </c>
      <c r="K17" s="14" t="s">
        <v>490</v>
      </c>
      <c r="L17" s="14" t="s">
        <v>65</v>
      </c>
      <c r="M17" s="18"/>
      <c r="N17" s="14">
        <v>75012.0</v>
      </c>
      <c r="O17" s="14" t="s">
        <v>66</v>
      </c>
      <c r="P17" s="14" t="s">
        <v>46</v>
      </c>
      <c r="Q17" s="14" t="s">
        <v>491</v>
      </c>
      <c r="R17" s="14" t="s">
        <v>492</v>
      </c>
      <c r="S17" s="17" t="str">
        <f t="shared" si="2"/>
        <v>Marie Bertrand</v>
      </c>
    </row>
    <row r="18" ht="15.75" customHeight="1">
      <c r="A18" s="13">
        <v>10114.0</v>
      </c>
      <c r="B18" s="14">
        <v>28.0</v>
      </c>
      <c r="C18" s="15">
        <v>55.73</v>
      </c>
      <c r="D18" s="15">
        <f t="shared" si="1"/>
        <v>1560.44</v>
      </c>
      <c r="E18" s="16">
        <v>43556.0</v>
      </c>
      <c r="F18" s="14">
        <v>2.0</v>
      </c>
      <c r="G18" s="14">
        <v>4.0</v>
      </c>
      <c r="H18" s="14">
        <v>2019.0</v>
      </c>
      <c r="I18" s="14" t="s">
        <v>166</v>
      </c>
      <c r="J18" s="14" t="s">
        <v>488</v>
      </c>
      <c r="K18" s="14" t="s">
        <v>490</v>
      </c>
      <c r="L18" s="14" t="s">
        <v>65</v>
      </c>
      <c r="M18" s="18"/>
      <c r="N18" s="14">
        <v>75012.0</v>
      </c>
      <c r="O18" s="14" t="s">
        <v>66</v>
      </c>
      <c r="P18" s="14" t="s">
        <v>46</v>
      </c>
      <c r="Q18" s="14" t="s">
        <v>491</v>
      </c>
      <c r="R18" s="14" t="s">
        <v>492</v>
      </c>
      <c r="S18" s="17" t="str">
        <f t="shared" si="2"/>
        <v>Marie Bertrand</v>
      </c>
    </row>
    <row r="19" ht="15.75" customHeight="1">
      <c r="A19" s="13">
        <v>10115.0</v>
      </c>
      <c r="B19" s="14">
        <v>27.0</v>
      </c>
      <c r="C19" s="15">
        <v>100.0</v>
      </c>
      <c r="D19" s="15">
        <f t="shared" si="1"/>
        <v>2700</v>
      </c>
      <c r="E19" s="16">
        <v>43559.0</v>
      </c>
      <c r="F19" s="14">
        <v>2.0</v>
      </c>
      <c r="G19" s="14">
        <v>4.0</v>
      </c>
      <c r="H19" s="14">
        <v>2019.0</v>
      </c>
      <c r="I19" s="14" t="s">
        <v>166</v>
      </c>
      <c r="J19" s="14" t="s">
        <v>354</v>
      </c>
      <c r="K19" s="14" t="s">
        <v>355</v>
      </c>
      <c r="L19" s="14" t="s">
        <v>56</v>
      </c>
      <c r="M19" s="14" t="s">
        <v>57</v>
      </c>
      <c r="N19" s="14">
        <v>10022.0</v>
      </c>
      <c r="O19" s="14" t="s">
        <v>32</v>
      </c>
      <c r="P19" s="14" t="s">
        <v>33</v>
      </c>
      <c r="Q19" s="14" t="s">
        <v>101</v>
      </c>
      <c r="R19" s="14" t="s">
        <v>210</v>
      </c>
      <c r="S19" s="17" t="str">
        <f t="shared" si="2"/>
        <v>Maria Hernandez</v>
      </c>
    </row>
    <row r="20" ht="15.75" customHeight="1">
      <c r="A20" s="13">
        <v>10116.0</v>
      </c>
      <c r="B20" s="14">
        <v>27.0</v>
      </c>
      <c r="C20" s="15">
        <v>63.38</v>
      </c>
      <c r="D20" s="15">
        <f t="shared" si="1"/>
        <v>1711.26</v>
      </c>
      <c r="E20" s="16">
        <v>43566.0</v>
      </c>
      <c r="F20" s="14">
        <v>2.0</v>
      </c>
      <c r="G20" s="14">
        <v>4.0</v>
      </c>
      <c r="H20" s="14">
        <v>2019.0</v>
      </c>
      <c r="I20" s="14" t="s">
        <v>290</v>
      </c>
      <c r="J20" s="14" t="s">
        <v>560</v>
      </c>
      <c r="K20" s="14" t="s">
        <v>562</v>
      </c>
      <c r="L20" s="14" t="s">
        <v>563</v>
      </c>
      <c r="M20" s="18"/>
      <c r="N20" s="14" t="s">
        <v>564</v>
      </c>
      <c r="O20" s="14" t="s">
        <v>328</v>
      </c>
      <c r="P20" s="14" t="s">
        <v>46</v>
      </c>
      <c r="Q20" s="14" t="s">
        <v>565</v>
      </c>
      <c r="R20" s="14" t="s">
        <v>566</v>
      </c>
      <c r="S20" s="17" t="str">
        <f t="shared" si="2"/>
        <v>Pascale Cartrain</v>
      </c>
    </row>
    <row r="21" ht="15.75" customHeight="1">
      <c r="A21" s="13">
        <v>10117.0</v>
      </c>
      <c r="B21" s="14">
        <v>50.0</v>
      </c>
      <c r="C21" s="15">
        <v>43.68</v>
      </c>
      <c r="D21" s="15">
        <f t="shared" si="1"/>
        <v>2184</v>
      </c>
      <c r="E21" s="16">
        <v>43571.0</v>
      </c>
      <c r="F21" s="14">
        <v>2.0</v>
      </c>
      <c r="G21" s="14">
        <v>4.0</v>
      </c>
      <c r="H21" s="14">
        <v>2019.0</v>
      </c>
      <c r="I21" s="14" t="s">
        <v>313</v>
      </c>
      <c r="J21" s="14" t="s">
        <v>567</v>
      </c>
      <c r="K21" s="14" t="s">
        <v>568</v>
      </c>
      <c r="L21" s="14" t="s">
        <v>397</v>
      </c>
      <c r="M21" s="18"/>
      <c r="N21" s="14">
        <v>79903.0</v>
      </c>
      <c r="O21" s="14" t="s">
        <v>397</v>
      </c>
      <c r="P21" s="14" t="s">
        <v>193</v>
      </c>
      <c r="Q21" s="14" t="s">
        <v>569</v>
      </c>
      <c r="R21" s="14" t="s">
        <v>570</v>
      </c>
      <c r="S21" s="17" t="str">
        <f t="shared" si="2"/>
        <v>Eric Natividad</v>
      </c>
    </row>
    <row r="22" ht="15.75" customHeight="1">
      <c r="A22" s="13">
        <v>10118.0</v>
      </c>
      <c r="B22" s="14">
        <v>36.0</v>
      </c>
      <c r="C22" s="15">
        <v>100.0</v>
      </c>
      <c r="D22" s="15">
        <f t="shared" si="1"/>
        <v>3600</v>
      </c>
      <c r="E22" s="16">
        <v>43576.0</v>
      </c>
      <c r="F22" s="14">
        <v>2.0</v>
      </c>
      <c r="G22" s="14">
        <v>4.0</v>
      </c>
      <c r="H22" s="14">
        <v>2019.0</v>
      </c>
      <c r="I22" s="14" t="s">
        <v>313</v>
      </c>
      <c r="J22" s="14" t="s">
        <v>577</v>
      </c>
      <c r="K22" s="14" t="s">
        <v>579</v>
      </c>
      <c r="L22" s="14" t="s">
        <v>580</v>
      </c>
      <c r="M22" s="18"/>
      <c r="N22" s="14">
        <v>8022.0</v>
      </c>
      <c r="O22" s="14" t="s">
        <v>159</v>
      </c>
      <c r="P22" s="14" t="s">
        <v>46</v>
      </c>
      <c r="Q22" s="14" t="s">
        <v>581</v>
      </c>
      <c r="R22" s="14" t="s">
        <v>582</v>
      </c>
      <c r="S22" s="17" t="str">
        <f t="shared" si="2"/>
        <v>Eduardo Saavedra</v>
      </c>
    </row>
    <row r="23" ht="15.75" customHeight="1">
      <c r="A23" s="13">
        <v>10119.0</v>
      </c>
      <c r="B23" s="14">
        <v>46.0</v>
      </c>
      <c r="C23" s="15">
        <v>100.0</v>
      </c>
      <c r="D23" s="15">
        <f t="shared" si="1"/>
        <v>4600</v>
      </c>
      <c r="E23" s="16">
        <v>43583.0</v>
      </c>
      <c r="F23" s="14">
        <v>2.0</v>
      </c>
      <c r="G23" s="14">
        <v>4.0</v>
      </c>
      <c r="H23" s="14">
        <v>2019.0</v>
      </c>
      <c r="I23" s="14" t="s">
        <v>163</v>
      </c>
      <c r="J23" s="14" t="s">
        <v>126</v>
      </c>
      <c r="K23" s="14" t="s">
        <v>128</v>
      </c>
      <c r="L23" s="14" t="s">
        <v>129</v>
      </c>
      <c r="M23" s="18"/>
      <c r="N23" s="14">
        <v>5020.0</v>
      </c>
      <c r="O23" s="14" t="s">
        <v>130</v>
      </c>
      <c r="P23" s="14" t="s">
        <v>46</v>
      </c>
      <c r="Q23" s="14" t="s">
        <v>131</v>
      </c>
      <c r="R23" s="14" t="s">
        <v>132</v>
      </c>
      <c r="S23" s="17" t="str">
        <f t="shared" si="2"/>
        <v>Georg Pipps</v>
      </c>
    </row>
    <row r="24" ht="15.75" customHeight="1">
      <c r="A24" s="13">
        <v>10120.0</v>
      </c>
      <c r="B24" s="14">
        <v>43.0</v>
      </c>
      <c r="C24" s="15">
        <v>76.0</v>
      </c>
      <c r="D24" s="15">
        <f t="shared" si="1"/>
        <v>3268</v>
      </c>
      <c r="E24" s="16">
        <v>43584.0</v>
      </c>
      <c r="F24" s="14">
        <v>2.0</v>
      </c>
      <c r="G24" s="14">
        <v>4.0</v>
      </c>
      <c r="H24" s="14">
        <v>2019.0</v>
      </c>
      <c r="I24" s="14" t="s">
        <v>385</v>
      </c>
      <c r="J24" s="14" t="s">
        <v>69</v>
      </c>
      <c r="K24" s="14" t="s">
        <v>71</v>
      </c>
      <c r="L24" s="14" t="s">
        <v>73</v>
      </c>
      <c r="M24" s="14" t="s">
        <v>74</v>
      </c>
      <c r="N24" s="14">
        <v>3004.0</v>
      </c>
      <c r="O24" s="14" t="s">
        <v>75</v>
      </c>
      <c r="P24" s="14" t="s">
        <v>76</v>
      </c>
      <c r="Q24" s="14" t="s">
        <v>77</v>
      </c>
      <c r="R24" s="14" t="s">
        <v>78</v>
      </c>
      <c r="S24" s="17" t="str">
        <f t="shared" si="2"/>
        <v>Peter Ferguson</v>
      </c>
    </row>
    <row r="25" ht="15.75" customHeight="1">
      <c r="A25" s="13">
        <v>10121.0</v>
      </c>
      <c r="B25" s="14">
        <v>34.0</v>
      </c>
      <c r="C25" s="15">
        <v>81.35</v>
      </c>
      <c r="D25" s="15">
        <f t="shared" si="1"/>
        <v>2765.9</v>
      </c>
      <c r="E25" s="16">
        <v>43592.0</v>
      </c>
      <c r="F25" s="14">
        <v>2.0</v>
      </c>
      <c r="G25" s="14">
        <v>5.0</v>
      </c>
      <c r="H25" s="14">
        <v>2019.0</v>
      </c>
      <c r="I25" s="14" t="s">
        <v>60</v>
      </c>
      <c r="J25" s="14" t="s">
        <v>357</v>
      </c>
      <c r="K25" s="14" t="s">
        <v>359</v>
      </c>
      <c r="L25" s="14" t="s">
        <v>360</v>
      </c>
      <c r="M25" s="18"/>
      <c r="N25" s="14">
        <v>51100.0</v>
      </c>
      <c r="O25" s="14" t="s">
        <v>66</v>
      </c>
      <c r="P25" s="14" t="s">
        <v>46</v>
      </c>
      <c r="Q25" s="14" t="s">
        <v>361</v>
      </c>
      <c r="R25" s="14" t="s">
        <v>362</v>
      </c>
      <c r="S25" s="17" t="str">
        <f t="shared" si="2"/>
        <v>Paul Henriot</v>
      </c>
    </row>
    <row r="26" ht="15.75" customHeight="1">
      <c r="A26" s="13">
        <v>10122.0</v>
      </c>
      <c r="B26" s="14">
        <v>26.0</v>
      </c>
      <c r="C26" s="15">
        <v>100.0</v>
      </c>
      <c r="D26" s="15">
        <f t="shared" si="1"/>
        <v>2600</v>
      </c>
      <c r="E26" s="16">
        <v>43605.0</v>
      </c>
      <c r="F26" s="14">
        <v>2.0</v>
      </c>
      <c r="G26" s="14">
        <v>5.0</v>
      </c>
      <c r="H26" s="14">
        <v>2019.0</v>
      </c>
      <c r="I26" s="14" t="s">
        <v>163</v>
      </c>
      <c r="J26" s="14" t="s">
        <v>267</v>
      </c>
      <c r="K26" s="14" t="s">
        <v>269</v>
      </c>
      <c r="L26" s="14" t="s">
        <v>94</v>
      </c>
      <c r="M26" s="18"/>
      <c r="N26" s="14">
        <v>44000.0</v>
      </c>
      <c r="O26" s="14" t="s">
        <v>66</v>
      </c>
      <c r="P26" s="14" t="s">
        <v>46</v>
      </c>
      <c r="Q26" s="14" t="s">
        <v>270</v>
      </c>
      <c r="R26" s="14" t="s">
        <v>271</v>
      </c>
      <c r="S26" s="17" t="str">
        <f t="shared" si="2"/>
        <v>Carine Schmitt</v>
      </c>
    </row>
    <row r="27" ht="15.75" customHeight="1">
      <c r="A27" s="13">
        <v>10123.0</v>
      </c>
      <c r="B27" s="14">
        <v>46.0</v>
      </c>
      <c r="C27" s="15">
        <v>100.0</v>
      </c>
      <c r="D27" s="15">
        <f t="shared" si="1"/>
        <v>4600</v>
      </c>
      <c r="E27" s="16">
        <v>43605.0</v>
      </c>
      <c r="F27" s="14">
        <v>2.0</v>
      </c>
      <c r="G27" s="14">
        <v>5.0</v>
      </c>
      <c r="H27" s="14">
        <v>2019.0</v>
      </c>
      <c r="I27" s="14" t="s">
        <v>163</v>
      </c>
      <c r="J27" s="14" t="s">
        <v>267</v>
      </c>
      <c r="K27" s="14" t="s">
        <v>269</v>
      </c>
      <c r="L27" s="14" t="s">
        <v>94</v>
      </c>
      <c r="M27" s="18"/>
      <c r="N27" s="14">
        <v>44000.0</v>
      </c>
      <c r="O27" s="14" t="s">
        <v>66</v>
      </c>
      <c r="P27" s="14" t="s">
        <v>46</v>
      </c>
      <c r="Q27" s="14" t="s">
        <v>270</v>
      </c>
      <c r="R27" s="14" t="s">
        <v>271</v>
      </c>
      <c r="S27" s="17" t="str">
        <f t="shared" si="2"/>
        <v>Carine Schmitt</v>
      </c>
    </row>
    <row r="28" ht="15.75" customHeight="1">
      <c r="A28" s="13">
        <v>10124.0</v>
      </c>
      <c r="B28" s="14">
        <v>42.0</v>
      </c>
      <c r="C28" s="15">
        <v>100.0</v>
      </c>
      <c r="D28" s="15">
        <f t="shared" si="1"/>
        <v>4200</v>
      </c>
      <c r="E28" s="16">
        <v>43606.0</v>
      </c>
      <c r="F28" s="14">
        <v>2.0</v>
      </c>
      <c r="G28" s="14">
        <v>5.0</v>
      </c>
      <c r="H28" s="14">
        <v>2019.0</v>
      </c>
      <c r="I28" s="14" t="s">
        <v>26</v>
      </c>
      <c r="J28" s="14" t="s">
        <v>583</v>
      </c>
      <c r="K28" s="14" t="s">
        <v>584</v>
      </c>
      <c r="L28" s="14" t="s">
        <v>585</v>
      </c>
      <c r="M28" s="14" t="s">
        <v>586</v>
      </c>
      <c r="N28" s="14">
        <v>83030.0</v>
      </c>
      <c r="O28" s="14" t="s">
        <v>32</v>
      </c>
      <c r="P28" s="14" t="s">
        <v>33</v>
      </c>
      <c r="Q28" s="14" t="s">
        <v>89</v>
      </c>
      <c r="R28" s="14" t="s">
        <v>375</v>
      </c>
      <c r="S28" s="17" t="str">
        <f t="shared" si="2"/>
        <v>Sue King</v>
      </c>
    </row>
    <row r="29" ht="15.75" customHeight="1">
      <c r="A29" s="13">
        <v>10125.0</v>
      </c>
      <c r="B29" s="14">
        <v>34.0</v>
      </c>
      <c r="C29" s="15">
        <v>100.0</v>
      </c>
      <c r="D29" s="15">
        <f t="shared" si="1"/>
        <v>3400</v>
      </c>
      <c r="E29" s="16">
        <v>43606.0</v>
      </c>
      <c r="F29" s="14">
        <v>2.0</v>
      </c>
      <c r="G29" s="14">
        <v>5.0</v>
      </c>
      <c r="H29" s="14">
        <v>2019.0</v>
      </c>
      <c r="I29" s="14" t="s">
        <v>26</v>
      </c>
      <c r="J29" s="14" t="s">
        <v>69</v>
      </c>
      <c r="K29" s="14" t="s">
        <v>71</v>
      </c>
      <c r="L29" s="14" t="s">
        <v>73</v>
      </c>
      <c r="M29" s="14" t="s">
        <v>74</v>
      </c>
      <c r="N29" s="14">
        <v>3004.0</v>
      </c>
      <c r="O29" s="14" t="s">
        <v>75</v>
      </c>
      <c r="P29" s="14" t="s">
        <v>76</v>
      </c>
      <c r="Q29" s="14" t="s">
        <v>77</v>
      </c>
      <c r="R29" s="14" t="s">
        <v>78</v>
      </c>
      <c r="S29" s="17" t="str">
        <f t="shared" si="2"/>
        <v>Peter Ferguson</v>
      </c>
    </row>
    <row r="30" ht="15.75" customHeight="1">
      <c r="A30" s="13">
        <v>10126.0</v>
      </c>
      <c r="B30" s="14">
        <v>31.0</v>
      </c>
      <c r="C30" s="15">
        <v>90.17</v>
      </c>
      <c r="D30" s="15">
        <f t="shared" si="1"/>
        <v>2795.27</v>
      </c>
      <c r="E30" s="16">
        <v>43613.0</v>
      </c>
      <c r="F30" s="14">
        <v>2.0</v>
      </c>
      <c r="G30" s="14">
        <v>5.0</v>
      </c>
      <c r="H30" s="14">
        <v>2019.0</v>
      </c>
      <c r="I30" s="14" t="s">
        <v>26</v>
      </c>
      <c r="J30" s="14" t="s">
        <v>493</v>
      </c>
      <c r="K30" s="14" t="s">
        <v>495</v>
      </c>
      <c r="L30" s="14" t="s">
        <v>158</v>
      </c>
      <c r="M30" s="18"/>
      <c r="N30" s="14">
        <v>28023.0</v>
      </c>
      <c r="O30" s="14" t="s">
        <v>159</v>
      </c>
      <c r="P30" s="14" t="s">
        <v>46</v>
      </c>
      <c r="Q30" s="14" t="s">
        <v>496</v>
      </c>
      <c r="R30" s="14" t="s">
        <v>497</v>
      </c>
      <c r="S30" s="17" t="str">
        <f t="shared" si="2"/>
        <v>Mart¡n Sommer</v>
      </c>
    </row>
    <row r="31" ht="15.75" customHeight="1">
      <c r="A31" s="13">
        <v>10127.0</v>
      </c>
      <c r="B31" s="14">
        <v>45.0</v>
      </c>
      <c r="C31" s="15">
        <v>100.0</v>
      </c>
      <c r="D31" s="15">
        <f t="shared" si="1"/>
        <v>4500</v>
      </c>
      <c r="E31" s="16">
        <v>43619.0</v>
      </c>
      <c r="F31" s="14">
        <v>2.0</v>
      </c>
      <c r="G31" s="14">
        <v>6.0</v>
      </c>
      <c r="H31" s="14">
        <v>2019.0</v>
      </c>
      <c r="I31" s="14" t="s">
        <v>166</v>
      </c>
      <c r="J31" s="14" t="s">
        <v>552</v>
      </c>
      <c r="K31" s="14" t="s">
        <v>553</v>
      </c>
      <c r="L31" s="14" t="s">
        <v>56</v>
      </c>
      <c r="M31" s="14" t="s">
        <v>57</v>
      </c>
      <c r="N31" s="14">
        <v>10022.0</v>
      </c>
      <c r="O31" s="14" t="s">
        <v>32</v>
      </c>
      <c r="P31" s="14" t="s">
        <v>33</v>
      </c>
      <c r="Q31" s="14" t="s">
        <v>34</v>
      </c>
      <c r="R31" s="14" t="s">
        <v>555</v>
      </c>
      <c r="S31" s="17" t="str">
        <f t="shared" si="2"/>
        <v>Jeff Young</v>
      </c>
    </row>
    <row r="32" ht="15.75" customHeight="1">
      <c r="A32" s="13">
        <v>10128.0</v>
      </c>
      <c r="B32" s="14">
        <v>43.0</v>
      </c>
      <c r="C32" s="15">
        <v>92.16</v>
      </c>
      <c r="D32" s="15">
        <f t="shared" si="1"/>
        <v>3962.88</v>
      </c>
      <c r="E32" s="16">
        <v>43622.0</v>
      </c>
      <c r="F32" s="14">
        <v>2.0</v>
      </c>
      <c r="G32" s="14">
        <v>6.0</v>
      </c>
      <c r="H32" s="14">
        <v>2019.0</v>
      </c>
      <c r="I32" s="14" t="s">
        <v>26</v>
      </c>
      <c r="J32" s="14" t="s">
        <v>155</v>
      </c>
      <c r="K32" s="14" t="s">
        <v>157</v>
      </c>
      <c r="L32" s="14" t="s">
        <v>158</v>
      </c>
      <c r="M32" s="18"/>
      <c r="N32" s="14">
        <v>28034.0</v>
      </c>
      <c r="O32" s="14" t="s">
        <v>159</v>
      </c>
      <c r="P32" s="14" t="s">
        <v>46</v>
      </c>
      <c r="Q32" s="14" t="s">
        <v>160</v>
      </c>
      <c r="R32" s="14" t="s">
        <v>161</v>
      </c>
      <c r="S32" s="17" t="str">
        <f t="shared" si="2"/>
        <v>Diego Freyre</v>
      </c>
    </row>
    <row r="33" ht="15.75" customHeight="1">
      <c r="A33" s="13">
        <v>10129.0</v>
      </c>
      <c r="B33" s="14">
        <v>33.0</v>
      </c>
      <c r="C33" s="15">
        <v>100.0</v>
      </c>
      <c r="D33" s="15">
        <f t="shared" si="1"/>
        <v>3300</v>
      </c>
      <c r="E33" s="16">
        <v>43628.0</v>
      </c>
      <c r="F33" s="14">
        <v>2.0</v>
      </c>
      <c r="G33" s="14">
        <v>6.0</v>
      </c>
      <c r="H33" s="14">
        <v>2019.0</v>
      </c>
      <c r="I33" s="14" t="s">
        <v>163</v>
      </c>
      <c r="J33" s="14" t="s">
        <v>617</v>
      </c>
      <c r="K33" s="14" t="s">
        <v>619</v>
      </c>
      <c r="L33" s="14" t="s">
        <v>620</v>
      </c>
      <c r="M33" s="18"/>
      <c r="N33" s="14" t="s">
        <v>621</v>
      </c>
      <c r="O33" s="14" t="s">
        <v>151</v>
      </c>
      <c r="P33" s="14" t="s">
        <v>46</v>
      </c>
      <c r="Q33" s="14" t="s">
        <v>83</v>
      </c>
      <c r="R33" s="14" t="s">
        <v>622</v>
      </c>
      <c r="S33" s="17" t="str">
        <f t="shared" si="2"/>
        <v>Ann Brown</v>
      </c>
    </row>
    <row r="34" ht="15.75" customHeight="1">
      <c r="A34" s="13">
        <v>10130.0</v>
      </c>
      <c r="B34" s="14">
        <v>33.0</v>
      </c>
      <c r="C34" s="15">
        <v>100.0</v>
      </c>
      <c r="D34" s="15">
        <f t="shared" si="1"/>
        <v>3300</v>
      </c>
      <c r="E34" s="16">
        <v>43632.0</v>
      </c>
      <c r="F34" s="14">
        <v>2.0</v>
      </c>
      <c r="G34" s="14">
        <v>6.0</v>
      </c>
      <c r="H34" s="14">
        <v>2019.0</v>
      </c>
      <c r="I34" s="14" t="s">
        <v>26</v>
      </c>
      <c r="J34" s="14" t="s">
        <v>633</v>
      </c>
      <c r="K34" s="14" t="s">
        <v>634</v>
      </c>
      <c r="L34" s="14" t="s">
        <v>226</v>
      </c>
      <c r="M34" s="14" t="s">
        <v>100</v>
      </c>
      <c r="N34" s="14">
        <v>58339.0</v>
      </c>
      <c r="O34" s="14" t="s">
        <v>32</v>
      </c>
      <c r="P34" s="14" t="s">
        <v>33</v>
      </c>
      <c r="Q34" s="14" t="s">
        <v>559</v>
      </c>
      <c r="R34" s="14" t="s">
        <v>187</v>
      </c>
      <c r="S34" s="17" t="str">
        <f t="shared" si="2"/>
        <v>Leslie Taylor</v>
      </c>
    </row>
    <row r="35" ht="15.75" customHeight="1">
      <c r="A35" s="13">
        <v>10131.0</v>
      </c>
      <c r="B35" s="14">
        <v>35.0</v>
      </c>
      <c r="C35" s="15">
        <v>67.14</v>
      </c>
      <c r="D35" s="15">
        <f t="shared" si="1"/>
        <v>2349.9</v>
      </c>
      <c r="E35" s="16">
        <v>43632.0</v>
      </c>
      <c r="F35" s="14">
        <v>2.0</v>
      </c>
      <c r="G35" s="14">
        <v>6.0</v>
      </c>
      <c r="H35" s="14">
        <v>2019.0</v>
      </c>
      <c r="I35" s="14" t="s">
        <v>385</v>
      </c>
      <c r="J35" s="14" t="s">
        <v>629</v>
      </c>
      <c r="K35" s="14" t="s">
        <v>630</v>
      </c>
      <c r="L35" s="14" t="s">
        <v>547</v>
      </c>
      <c r="M35" s="14" t="s">
        <v>88</v>
      </c>
      <c r="N35" s="14">
        <v>97561.0</v>
      </c>
      <c r="O35" s="14" t="s">
        <v>32</v>
      </c>
      <c r="P35" s="14" t="s">
        <v>33</v>
      </c>
      <c r="Q35" s="14" t="s">
        <v>631</v>
      </c>
      <c r="R35" s="14" t="s">
        <v>632</v>
      </c>
      <c r="S35" s="17" t="str">
        <f t="shared" si="2"/>
        <v>Dan Lewis</v>
      </c>
    </row>
    <row r="36" ht="15.75" customHeight="1">
      <c r="A36" s="13">
        <v>10131.0</v>
      </c>
      <c r="B36" s="14">
        <v>35.0</v>
      </c>
      <c r="C36" s="15">
        <v>67.14</v>
      </c>
      <c r="D36" s="15">
        <f t="shared" si="1"/>
        <v>2349.9</v>
      </c>
      <c r="E36" s="16">
        <v>43632.0</v>
      </c>
      <c r="F36" s="14">
        <v>2.0</v>
      </c>
      <c r="G36" s="14">
        <v>6.0</v>
      </c>
      <c r="H36" s="14">
        <v>2019.0</v>
      </c>
      <c r="I36" s="14" t="s">
        <v>385</v>
      </c>
      <c r="J36" s="14" t="s">
        <v>629</v>
      </c>
      <c r="K36" s="14" t="s">
        <v>630</v>
      </c>
      <c r="L36" s="14" t="s">
        <v>547</v>
      </c>
      <c r="M36" s="14" t="s">
        <v>88</v>
      </c>
      <c r="N36" s="14">
        <v>97561.0</v>
      </c>
      <c r="O36" s="14" t="s">
        <v>32</v>
      </c>
      <c r="P36" s="14" t="s">
        <v>33</v>
      </c>
      <c r="Q36" s="14" t="s">
        <v>631</v>
      </c>
      <c r="R36" s="14" t="s">
        <v>632</v>
      </c>
      <c r="S36" s="17" t="str">
        <f t="shared" si="2"/>
        <v>Dan Lewis</v>
      </c>
    </row>
    <row r="37" ht="15.75" customHeight="1">
      <c r="A37" s="13">
        <v>10132.0</v>
      </c>
      <c r="B37" s="14">
        <v>27.0</v>
      </c>
      <c r="C37" s="15">
        <v>99.67</v>
      </c>
      <c r="D37" s="15">
        <f t="shared" si="1"/>
        <v>2691.09</v>
      </c>
      <c r="E37" s="16">
        <v>43643.0</v>
      </c>
      <c r="F37" s="14">
        <v>2.0</v>
      </c>
      <c r="G37" s="14">
        <v>6.0</v>
      </c>
      <c r="H37" s="14">
        <v>2019.0</v>
      </c>
      <c r="I37" s="14" t="s">
        <v>385</v>
      </c>
      <c r="J37" s="14" t="s">
        <v>155</v>
      </c>
      <c r="K37" s="14" t="s">
        <v>157</v>
      </c>
      <c r="L37" s="14" t="s">
        <v>158</v>
      </c>
      <c r="M37" s="18"/>
      <c r="N37" s="14">
        <v>28034.0</v>
      </c>
      <c r="O37" s="14" t="s">
        <v>159</v>
      </c>
      <c r="P37" s="14" t="s">
        <v>46</v>
      </c>
      <c r="Q37" s="14" t="s">
        <v>160</v>
      </c>
      <c r="R37" s="14" t="s">
        <v>161</v>
      </c>
      <c r="S37" s="17" t="str">
        <f t="shared" si="2"/>
        <v>Diego Freyre</v>
      </c>
    </row>
    <row r="38" ht="15.75" customHeight="1">
      <c r="A38" s="13">
        <v>10133.0</v>
      </c>
      <c r="B38" s="14">
        <v>41.0</v>
      </c>
      <c r="C38" s="15">
        <v>94.74</v>
      </c>
      <c r="D38" s="15">
        <f t="shared" si="1"/>
        <v>3884.34</v>
      </c>
      <c r="E38" s="16">
        <v>43647.0</v>
      </c>
      <c r="F38" s="14">
        <v>3.0</v>
      </c>
      <c r="G38" s="14">
        <v>7.0</v>
      </c>
      <c r="H38" s="14">
        <v>2019.0</v>
      </c>
      <c r="I38" s="14" t="s">
        <v>60</v>
      </c>
      <c r="J38" s="14" t="s">
        <v>369</v>
      </c>
      <c r="K38" s="14" t="s">
        <v>370</v>
      </c>
      <c r="L38" s="14" t="s">
        <v>65</v>
      </c>
      <c r="M38" s="18"/>
      <c r="N38" s="14">
        <v>75508.0</v>
      </c>
      <c r="O38" s="14" t="s">
        <v>66</v>
      </c>
      <c r="P38" s="14" t="s">
        <v>46</v>
      </c>
      <c r="Q38" s="14" t="s">
        <v>371</v>
      </c>
      <c r="R38" s="14" t="s">
        <v>216</v>
      </c>
      <c r="S38" s="17" t="str">
        <f t="shared" si="2"/>
        <v>Daniel Da Cunha</v>
      </c>
    </row>
    <row r="39" ht="15.75" customHeight="1">
      <c r="A39" s="13">
        <v>10134.0</v>
      </c>
      <c r="B39" s="14">
        <v>27.0</v>
      </c>
      <c r="C39" s="15">
        <v>100.0</v>
      </c>
      <c r="D39" s="15">
        <f t="shared" si="1"/>
        <v>2700</v>
      </c>
      <c r="E39" s="16">
        <v>43647.0</v>
      </c>
      <c r="F39" s="14">
        <v>3.0</v>
      </c>
      <c r="G39" s="14">
        <v>7.0</v>
      </c>
      <c r="H39" s="14">
        <v>2019.0</v>
      </c>
      <c r="I39" s="14" t="s">
        <v>60</v>
      </c>
      <c r="J39" s="14" t="s">
        <v>369</v>
      </c>
      <c r="K39" s="14" t="s">
        <v>370</v>
      </c>
      <c r="L39" s="14" t="s">
        <v>65</v>
      </c>
      <c r="M39" s="18"/>
      <c r="N39" s="14">
        <v>75508.0</v>
      </c>
      <c r="O39" s="14" t="s">
        <v>66</v>
      </c>
      <c r="P39" s="14" t="s">
        <v>46</v>
      </c>
      <c r="Q39" s="14" t="s">
        <v>371</v>
      </c>
      <c r="R39" s="14" t="s">
        <v>216</v>
      </c>
      <c r="S39" s="17" t="str">
        <f t="shared" si="2"/>
        <v>Daniel Da Cunha</v>
      </c>
    </row>
    <row r="40" ht="15.75" customHeight="1">
      <c r="A40" s="13">
        <v>10135.0</v>
      </c>
      <c r="B40" s="14">
        <v>45.0</v>
      </c>
      <c r="C40" s="15">
        <v>78.0</v>
      </c>
      <c r="D40" s="15">
        <f t="shared" si="1"/>
        <v>3510</v>
      </c>
      <c r="E40" s="16">
        <v>43648.0</v>
      </c>
      <c r="F40" s="14">
        <v>3.0</v>
      </c>
      <c r="G40" s="14">
        <v>7.0</v>
      </c>
      <c r="H40" s="14">
        <v>2019.0</v>
      </c>
      <c r="I40" s="14" t="s">
        <v>163</v>
      </c>
      <c r="J40" s="14" t="s">
        <v>217</v>
      </c>
      <c r="K40" s="14" t="s">
        <v>218</v>
      </c>
      <c r="L40" s="14" t="s">
        <v>219</v>
      </c>
      <c r="M40" s="14" t="s">
        <v>177</v>
      </c>
      <c r="N40" s="14">
        <v>97562.0</v>
      </c>
      <c r="O40" s="14" t="s">
        <v>32</v>
      </c>
      <c r="P40" s="14" t="s">
        <v>33</v>
      </c>
      <c r="Q40" s="14" t="s">
        <v>220</v>
      </c>
      <c r="R40" s="14" t="s">
        <v>35</v>
      </c>
      <c r="S40" s="17" t="str">
        <f t="shared" si="2"/>
        <v>Valarie Nelson</v>
      </c>
    </row>
    <row r="41" ht="15.75" customHeight="1">
      <c r="A41" s="13">
        <v>10136.0</v>
      </c>
      <c r="B41" s="14">
        <v>41.0</v>
      </c>
      <c r="C41" s="15">
        <v>100.0</v>
      </c>
      <c r="D41" s="15">
        <f t="shared" si="1"/>
        <v>4100</v>
      </c>
      <c r="E41" s="16">
        <v>43650.0</v>
      </c>
      <c r="F41" s="14">
        <v>3.0</v>
      </c>
      <c r="G41" s="14">
        <v>7.0</v>
      </c>
      <c r="H41" s="14">
        <v>2019.0</v>
      </c>
      <c r="I41" s="14" t="s">
        <v>163</v>
      </c>
      <c r="J41" s="14" t="s">
        <v>638</v>
      </c>
      <c r="K41" s="14" t="s">
        <v>640</v>
      </c>
      <c r="L41" s="14" t="s">
        <v>641</v>
      </c>
      <c r="M41" s="18"/>
      <c r="N41" s="14">
        <v>31000.0</v>
      </c>
      <c r="O41" s="14" t="s">
        <v>66</v>
      </c>
      <c r="P41" s="14" t="s">
        <v>46</v>
      </c>
      <c r="Q41" s="14" t="s">
        <v>642</v>
      </c>
      <c r="R41" s="14" t="s">
        <v>643</v>
      </c>
      <c r="S41" s="17" t="str">
        <f t="shared" si="2"/>
        <v>Annette Roulet</v>
      </c>
    </row>
    <row r="42" ht="15.75" customHeight="1">
      <c r="A42" s="13">
        <v>10137.0</v>
      </c>
      <c r="B42" s="14">
        <v>44.0</v>
      </c>
      <c r="C42" s="15">
        <v>99.55</v>
      </c>
      <c r="D42" s="15">
        <f t="shared" si="1"/>
        <v>4380.2</v>
      </c>
      <c r="E42" s="16">
        <v>43656.0</v>
      </c>
      <c r="F42" s="14">
        <v>3.0</v>
      </c>
      <c r="G42" s="14">
        <v>7.0</v>
      </c>
      <c r="H42" s="14">
        <v>2019.0</v>
      </c>
      <c r="I42" s="14" t="s">
        <v>163</v>
      </c>
      <c r="J42" s="14" t="s">
        <v>357</v>
      </c>
      <c r="K42" s="14" t="s">
        <v>359</v>
      </c>
      <c r="L42" s="14" t="s">
        <v>360</v>
      </c>
      <c r="M42" s="18"/>
      <c r="N42" s="14">
        <v>51100.0</v>
      </c>
      <c r="O42" s="14" t="s">
        <v>66</v>
      </c>
      <c r="P42" s="14" t="s">
        <v>46</v>
      </c>
      <c r="Q42" s="14" t="s">
        <v>361</v>
      </c>
      <c r="R42" s="14" t="s">
        <v>362</v>
      </c>
      <c r="S42" s="17" t="str">
        <f t="shared" si="2"/>
        <v>Paul Henriot</v>
      </c>
    </row>
    <row r="43" ht="15.75" customHeight="1">
      <c r="A43" s="13">
        <v>10138.0</v>
      </c>
      <c r="B43" s="14">
        <v>30.0</v>
      </c>
      <c r="C43" s="15">
        <v>100.0</v>
      </c>
      <c r="D43" s="15">
        <f t="shared" si="1"/>
        <v>3000</v>
      </c>
      <c r="E43" s="16">
        <v>43662.0</v>
      </c>
      <c r="F43" s="14">
        <v>3.0</v>
      </c>
      <c r="G43" s="14">
        <v>7.0</v>
      </c>
      <c r="H43" s="14">
        <v>2019.0</v>
      </c>
      <c r="I43" s="14" t="s">
        <v>26</v>
      </c>
      <c r="J43" s="14" t="s">
        <v>668</v>
      </c>
      <c r="K43" s="14" t="s">
        <v>669</v>
      </c>
      <c r="L43" s="14" t="s">
        <v>670</v>
      </c>
      <c r="M43" s="14" t="s">
        <v>671</v>
      </c>
      <c r="N43" s="14">
        <v>400049.0</v>
      </c>
      <c r="O43" s="14" t="s">
        <v>672</v>
      </c>
      <c r="P43" s="14" t="s">
        <v>76</v>
      </c>
      <c r="Q43" s="14" t="s">
        <v>139</v>
      </c>
      <c r="R43" s="14" t="s">
        <v>140</v>
      </c>
      <c r="S43" s="17" t="str">
        <f t="shared" si="2"/>
        <v>Adrian Huxley</v>
      </c>
    </row>
    <row r="44" ht="15.75" customHeight="1">
      <c r="A44" s="13">
        <v>10139.0</v>
      </c>
      <c r="B44" s="14">
        <v>29.0</v>
      </c>
      <c r="C44" s="15">
        <v>100.0</v>
      </c>
      <c r="D44" s="15">
        <f t="shared" si="1"/>
        <v>2900</v>
      </c>
      <c r="E44" s="16">
        <v>43662.0</v>
      </c>
      <c r="F44" s="14">
        <v>3.0</v>
      </c>
      <c r="G44" s="14">
        <v>7.0</v>
      </c>
      <c r="H44" s="14">
        <v>2019.0</v>
      </c>
      <c r="I44" s="14" t="s">
        <v>26</v>
      </c>
      <c r="J44" s="14" t="s">
        <v>673</v>
      </c>
      <c r="K44" s="14" t="s">
        <v>674</v>
      </c>
      <c r="L44" s="14" t="s">
        <v>675</v>
      </c>
      <c r="M44" s="14" t="s">
        <v>676</v>
      </c>
      <c r="N44" s="14">
        <v>700071.0</v>
      </c>
      <c r="O44" s="14" t="s">
        <v>672</v>
      </c>
      <c r="P44" s="14" t="s">
        <v>76</v>
      </c>
      <c r="Q44" s="14" t="s">
        <v>139</v>
      </c>
      <c r="R44" s="14" t="s">
        <v>140</v>
      </c>
      <c r="S44" s="17" t="str">
        <f t="shared" si="2"/>
        <v>Adrian Huxley</v>
      </c>
    </row>
    <row r="45" ht="15.75" customHeight="1">
      <c r="A45" s="13">
        <v>10140.0</v>
      </c>
      <c r="B45" s="14">
        <v>37.0</v>
      </c>
      <c r="C45" s="15">
        <v>100.0</v>
      </c>
      <c r="D45" s="15">
        <f t="shared" si="1"/>
        <v>3700</v>
      </c>
      <c r="E45" s="16">
        <v>43670.0</v>
      </c>
      <c r="F45" s="14">
        <v>3.0</v>
      </c>
      <c r="G45" s="14">
        <v>7.0</v>
      </c>
      <c r="H45" s="14">
        <v>2019.0</v>
      </c>
      <c r="I45" s="14" t="s">
        <v>163</v>
      </c>
      <c r="J45" s="14" t="s">
        <v>293</v>
      </c>
      <c r="K45" s="14" t="s">
        <v>294</v>
      </c>
      <c r="L45" s="14" t="s">
        <v>295</v>
      </c>
      <c r="M45" s="14" t="s">
        <v>177</v>
      </c>
      <c r="N45" s="14">
        <v>94217.0</v>
      </c>
      <c r="O45" s="14" t="s">
        <v>32</v>
      </c>
      <c r="P45" s="14" t="s">
        <v>33</v>
      </c>
      <c r="Q45" s="14" t="s">
        <v>296</v>
      </c>
      <c r="R45" s="14" t="s">
        <v>297</v>
      </c>
      <c r="S45" s="17" t="str">
        <f t="shared" si="2"/>
        <v>Juri Hirano</v>
      </c>
    </row>
    <row r="46" ht="15.75" customHeight="1">
      <c r="A46" s="13">
        <v>10141.0</v>
      </c>
      <c r="B46" s="14">
        <v>44.0</v>
      </c>
      <c r="C46" s="15">
        <v>100.0</v>
      </c>
      <c r="D46" s="15">
        <f t="shared" si="1"/>
        <v>4400</v>
      </c>
      <c r="E46" s="16">
        <v>43678.0</v>
      </c>
      <c r="F46" s="14">
        <v>3.0</v>
      </c>
      <c r="G46" s="14">
        <v>8.0</v>
      </c>
      <c r="H46" s="14">
        <v>2019.0</v>
      </c>
      <c r="I46" s="14" t="s">
        <v>166</v>
      </c>
      <c r="J46" s="14" t="s">
        <v>447</v>
      </c>
      <c r="K46" s="14" t="s">
        <v>448</v>
      </c>
      <c r="L46" s="14" t="s">
        <v>449</v>
      </c>
      <c r="M46" s="18"/>
      <c r="N46" s="14" t="s">
        <v>450</v>
      </c>
      <c r="O46" s="14" t="s">
        <v>107</v>
      </c>
      <c r="P46" s="14" t="s">
        <v>46</v>
      </c>
      <c r="Q46" s="14" t="s">
        <v>451</v>
      </c>
      <c r="R46" s="14" t="s">
        <v>452</v>
      </c>
      <c r="S46" s="17" t="str">
        <f t="shared" si="2"/>
        <v>Kalle Suominen</v>
      </c>
    </row>
    <row r="47" ht="15.75" customHeight="1">
      <c r="A47" s="13">
        <v>10142.0</v>
      </c>
      <c r="B47" s="14">
        <v>33.0</v>
      </c>
      <c r="C47" s="15">
        <v>100.0</v>
      </c>
      <c r="D47" s="15">
        <f t="shared" si="1"/>
        <v>3300</v>
      </c>
      <c r="E47" s="16">
        <v>43685.0</v>
      </c>
      <c r="F47" s="14">
        <v>3.0</v>
      </c>
      <c r="G47" s="14">
        <v>8.0</v>
      </c>
      <c r="H47" s="14">
        <v>2019.0</v>
      </c>
      <c r="I47" s="14" t="s">
        <v>163</v>
      </c>
      <c r="J47" s="14" t="s">
        <v>217</v>
      </c>
      <c r="K47" s="14" t="s">
        <v>218</v>
      </c>
      <c r="L47" s="14" t="s">
        <v>219</v>
      </c>
      <c r="M47" s="14" t="s">
        <v>177</v>
      </c>
      <c r="N47" s="14">
        <v>97562.0</v>
      </c>
      <c r="O47" s="14" t="s">
        <v>32</v>
      </c>
      <c r="P47" s="14" t="s">
        <v>33</v>
      </c>
      <c r="Q47" s="14" t="s">
        <v>220</v>
      </c>
      <c r="R47" s="14" t="s">
        <v>35</v>
      </c>
      <c r="S47" s="17" t="str">
        <f t="shared" si="2"/>
        <v>Valarie Nelson</v>
      </c>
    </row>
    <row r="48" ht="15.75" customHeight="1">
      <c r="A48" s="13">
        <v>10143.0</v>
      </c>
      <c r="B48" s="14">
        <v>27.0</v>
      </c>
      <c r="C48" s="15">
        <v>60.97</v>
      </c>
      <c r="D48" s="15">
        <f t="shared" si="1"/>
        <v>1646.19</v>
      </c>
      <c r="E48" s="16">
        <v>43687.0</v>
      </c>
      <c r="F48" s="14">
        <v>3.0</v>
      </c>
      <c r="G48" s="14">
        <v>8.0</v>
      </c>
      <c r="H48" s="14">
        <v>2019.0</v>
      </c>
      <c r="I48" s="14" t="s">
        <v>385</v>
      </c>
      <c r="J48" s="14" t="s">
        <v>587</v>
      </c>
      <c r="K48" s="14" t="s">
        <v>588</v>
      </c>
      <c r="L48" s="14" t="s">
        <v>143</v>
      </c>
      <c r="M48" s="14" t="s">
        <v>100</v>
      </c>
      <c r="N48" s="14">
        <v>50553.0</v>
      </c>
      <c r="O48" s="14" t="s">
        <v>32</v>
      </c>
      <c r="P48" s="14" t="s">
        <v>33</v>
      </c>
      <c r="Q48" s="14" t="s">
        <v>589</v>
      </c>
      <c r="R48" s="14" t="s">
        <v>590</v>
      </c>
      <c r="S48" s="17" t="str">
        <f t="shared" si="2"/>
        <v>Wing C Tam</v>
      </c>
    </row>
    <row r="49" ht="15.75" customHeight="1">
      <c r="A49" s="13">
        <v>10144.0</v>
      </c>
      <c r="B49" s="14">
        <v>20.0</v>
      </c>
      <c r="C49" s="15">
        <v>81.86</v>
      </c>
      <c r="D49" s="15">
        <f t="shared" si="1"/>
        <v>1637.2</v>
      </c>
      <c r="E49" s="16">
        <v>43690.0</v>
      </c>
      <c r="F49" s="14">
        <v>3.0</v>
      </c>
      <c r="G49" s="14">
        <v>8.0</v>
      </c>
      <c r="H49" s="14">
        <v>2019.0</v>
      </c>
      <c r="I49" s="14" t="s">
        <v>26</v>
      </c>
      <c r="J49" s="14" t="s">
        <v>560</v>
      </c>
      <c r="K49" s="14" t="s">
        <v>562</v>
      </c>
      <c r="L49" s="14" t="s">
        <v>563</v>
      </c>
      <c r="M49" s="18"/>
      <c r="N49" s="14" t="s">
        <v>564</v>
      </c>
      <c r="O49" s="14" t="s">
        <v>328</v>
      </c>
      <c r="P49" s="14" t="s">
        <v>46</v>
      </c>
      <c r="Q49" s="14" t="s">
        <v>565</v>
      </c>
      <c r="R49" s="14" t="s">
        <v>566</v>
      </c>
      <c r="S49" s="17" t="str">
        <f t="shared" si="2"/>
        <v>Pascale Cartrain</v>
      </c>
    </row>
    <row r="50" ht="15.75" customHeight="1">
      <c r="A50" s="13">
        <v>10145.0</v>
      </c>
      <c r="B50" s="14">
        <v>45.0</v>
      </c>
      <c r="C50" s="15">
        <v>83.26</v>
      </c>
      <c r="D50" s="15">
        <f t="shared" si="1"/>
        <v>3746.7</v>
      </c>
      <c r="E50" s="16">
        <v>43702.0</v>
      </c>
      <c r="F50" s="14">
        <v>3.0</v>
      </c>
      <c r="G50" s="14">
        <v>8.0</v>
      </c>
      <c r="H50" s="14">
        <v>2019.0</v>
      </c>
      <c r="I50" s="14" t="s">
        <v>60</v>
      </c>
      <c r="J50" s="19" t="s">
        <v>604</v>
      </c>
      <c r="K50" s="14" t="s">
        <v>605</v>
      </c>
      <c r="L50" s="14" t="s">
        <v>606</v>
      </c>
      <c r="M50" s="14" t="s">
        <v>177</v>
      </c>
      <c r="N50" s="14">
        <v>90003.0</v>
      </c>
      <c r="O50" s="14" t="s">
        <v>32</v>
      </c>
      <c r="P50" s="14" t="s">
        <v>33</v>
      </c>
      <c r="Q50" s="14" t="s">
        <v>34</v>
      </c>
      <c r="R50" s="14" t="s">
        <v>90</v>
      </c>
      <c r="S50" s="17" t="str">
        <f t="shared" si="2"/>
        <v>Julie Young</v>
      </c>
    </row>
    <row r="51" ht="15.75" customHeight="1">
      <c r="A51" s="13">
        <v>10146.0</v>
      </c>
      <c r="B51" s="14">
        <v>47.0</v>
      </c>
      <c r="C51" s="15">
        <v>67.14</v>
      </c>
      <c r="D51" s="15">
        <f t="shared" si="1"/>
        <v>3155.58</v>
      </c>
      <c r="E51" s="16">
        <v>43711.0</v>
      </c>
      <c r="F51" s="14">
        <v>3.0</v>
      </c>
      <c r="G51" s="14">
        <v>9.0</v>
      </c>
      <c r="H51" s="14">
        <v>2019.0</v>
      </c>
      <c r="I51" s="14" t="s">
        <v>60</v>
      </c>
      <c r="J51" s="14" t="s">
        <v>629</v>
      </c>
      <c r="K51" s="14" t="s">
        <v>630</v>
      </c>
      <c r="L51" s="14" t="s">
        <v>547</v>
      </c>
      <c r="M51" s="14" t="s">
        <v>88</v>
      </c>
      <c r="N51" s="14">
        <v>97561.0</v>
      </c>
      <c r="O51" s="14" t="s">
        <v>32</v>
      </c>
      <c r="P51" s="14" t="s">
        <v>33</v>
      </c>
      <c r="Q51" s="14" t="s">
        <v>631</v>
      </c>
      <c r="R51" s="14" t="s">
        <v>632</v>
      </c>
      <c r="S51" s="17" t="str">
        <f t="shared" si="2"/>
        <v>Dan Lewis</v>
      </c>
    </row>
    <row r="52" ht="15.75" customHeight="1">
      <c r="A52" s="13">
        <v>10147.0</v>
      </c>
      <c r="B52" s="14">
        <v>31.0</v>
      </c>
      <c r="C52" s="15">
        <v>64.67</v>
      </c>
      <c r="D52" s="15">
        <f t="shared" si="1"/>
        <v>2004.77</v>
      </c>
      <c r="E52" s="16">
        <v>43713.0</v>
      </c>
      <c r="F52" s="14">
        <v>3.0</v>
      </c>
      <c r="G52" s="14">
        <v>9.0</v>
      </c>
      <c r="H52" s="14">
        <v>2019.0</v>
      </c>
      <c r="I52" s="14" t="s">
        <v>163</v>
      </c>
      <c r="J52" s="14" t="s">
        <v>224</v>
      </c>
      <c r="K52" s="14" t="s">
        <v>225</v>
      </c>
      <c r="L52" s="14" t="s">
        <v>226</v>
      </c>
      <c r="M52" s="14" t="s">
        <v>100</v>
      </c>
      <c r="N52" s="14">
        <v>58339.0</v>
      </c>
      <c r="O52" s="14" t="s">
        <v>32</v>
      </c>
      <c r="P52" s="14" t="s">
        <v>33</v>
      </c>
      <c r="Q52" s="14" t="s">
        <v>220</v>
      </c>
      <c r="R52" s="14" t="s">
        <v>227</v>
      </c>
      <c r="S52" s="17" t="str">
        <f t="shared" si="2"/>
        <v>Allen Nelson</v>
      </c>
    </row>
    <row r="53" ht="15.75" customHeight="1">
      <c r="A53" s="13">
        <v>10148.0</v>
      </c>
      <c r="B53" s="14">
        <v>23.0</v>
      </c>
      <c r="C53" s="15">
        <v>100.0</v>
      </c>
      <c r="D53" s="15">
        <f t="shared" si="1"/>
        <v>2300</v>
      </c>
      <c r="E53" s="16">
        <v>43719.0</v>
      </c>
      <c r="F53" s="14">
        <v>3.0</v>
      </c>
      <c r="G53" s="14">
        <v>9.0</v>
      </c>
      <c r="H53" s="14">
        <v>2019.0</v>
      </c>
      <c r="I53" s="14" t="s">
        <v>163</v>
      </c>
      <c r="J53" s="14" t="s">
        <v>230</v>
      </c>
      <c r="K53" s="14" t="s">
        <v>232</v>
      </c>
      <c r="L53" s="14" t="s">
        <v>234</v>
      </c>
      <c r="M53" s="14" t="s">
        <v>138</v>
      </c>
      <c r="N53" s="14">
        <v>2060.0</v>
      </c>
      <c r="O53" s="14" t="s">
        <v>75</v>
      </c>
      <c r="P53" s="14" t="s">
        <v>76</v>
      </c>
      <c r="Q53" s="14" t="s">
        <v>235</v>
      </c>
      <c r="R53" s="14" t="s">
        <v>236</v>
      </c>
      <c r="S53" s="17" t="str">
        <f t="shared" si="2"/>
        <v>Anna O'Hara</v>
      </c>
    </row>
    <row r="54" ht="15.75" customHeight="1">
      <c r="A54" s="13">
        <v>10149.0</v>
      </c>
      <c r="B54" s="14">
        <v>23.0</v>
      </c>
      <c r="C54" s="15">
        <v>100.0</v>
      </c>
      <c r="D54" s="15">
        <f t="shared" si="1"/>
        <v>2300</v>
      </c>
      <c r="E54" s="16">
        <v>43720.0</v>
      </c>
      <c r="F54" s="14">
        <v>3.0</v>
      </c>
      <c r="G54" s="14">
        <v>9.0</v>
      </c>
      <c r="H54" s="14">
        <v>2019.0</v>
      </c>
      <c r="I54" s="14" t="s">
        <v>26</v>
      </c>
      <c r="J54" s="14" t="s">
        <v>556</v>
      </c>
      <c r="K54" s="14" t="s">
        <v>557</v>
      </c>
      <c r="L54" s="14" t="s">
        <v>558</v>
      </c>
      <c r="M54" s="14" t="s">
        <v>177</v>
      </c>
      <c r="N54" s="14">
        <v>94217.0</v>
      </c>
      <c r="O54" s="14" t="s">
        <v>32</v>
      </c>
      <c r="P54" s="14" t="s">
        <v>33</v>
      </c>
      <c r="Q54" s="14" t="s">
        <v>559</v>
      </c>
      <c r="R54" s="14" t="s">
        <v>375</v>
      </c>
      <c r="S54" s="17" t="str">
        <f t="shared" si="2"/>
        <v>Sue Taylor</v>
      </c>
    </row>
    <row r="55" ht="15.75" customHeight="1">
      <c r="A55" s="13">
        <v>10150.0</v>
      </c>
      <c r="B55" s="14">
        <v>20.0</v>
      </c>
      <c r="C55" s="15">
        <v>100.0</v>
      </c>
      <c r="D55" s="15">
        <f t="shared" si="1"/>
        <v>2000</v>
      </c>
      <c r="E55" s="16">
        <v>43727.0</v>
      </c>
      <c r="F55" s="14">
        <v>3.0</v>
      </c>
      <c r="G55" s="14">
        <v>9.0</v>
      </c>
      <c r="H55" s="14">
        <v>2019.0</v>
      </c>
      <c r="I55" s="14" t="s">
        <v>163</v>
      </c>
      <c r="J55" s="14" t="s">
        <v>567</v>
      </c>
      <c r="K55" s="14" t="s">
        <v>568</v>
      </c>
      <c r="L55" s="14" t="s">
        <v>397</v>
      </c>
      <c r="M55" s="18"/>
      <c r="N55" s="14">
        <v>79903.0</v>
      </c>
      <c r="O55" s="14" t="s">
        <v>397</v>
      </c>
      <c r="P55" s="14" t="s">
        <v>193</v>
      </c>
      <c r="Q55" s="14" t="s">
        <v>569</v>
      </c>
      <c r="R55" s="14" t="s">
        <v>570</v>
      </c>
      <c r="S55" s="17" t="str">
        <f t="shared" si="2"/>
        <v>Eric Natividad</v>
      </c>
    </row>
    <row r="56" ht="15.75" customHeight="1">
      <c r="A56" s="13">
        <v>10151.0</v>
      </c>
      <c r="B56" s="14">
        <v>24.0</v>
      </c>
      <c r="C56" s="15">
        <v>100.0</v>
      </c>
      <c r="D56" s="15">
        <f t="shared" si="1"/>
        <v>2400</v>
      </c>
      <c r="E56" s="16">
        <v>43729.0</v>
      </c>
      <c r="F56" s="14">
        <v>3.0</v>
      </c>
      <c r="G56" s="14">
        <v>9.0</v>
      </c>
      <c r="H56" s="14">
        <v>2019.0</v>
      </c>
      <c r="I56" s="14" t="s">
        <v>166</v>
      </c>
      <c r="J56" s="14" t="s">
        <v>363</v>
      </c>
      <c r="K56" s="14" t="s">
        <v>365</v>
      </c>
      <c r="L56" s="14" t="s">
        <v>366</v>
      </c>
      <c r="M56" s="18"/>
      <c r="N56" s="14">
        <v>90110.0</v>
      </c>
      <c r="O56" s="14" t="s">
        <v>107</v>
      </c>
      <c r="P56" s="14" t="s">
        <v>46</v>
      </c>
      <c r="Q56" s="14" t="s">
        <v>367</v>
      </c>
      <c r="R56" s="14" t="s">
        <v>368</v>
      </c>
      <c r="S56" s="17" t="str">
        <f t="shared" si="2"/>
        <v>Pirkko Koskitalo</v>
      </c>
    </row>
    <row r="57" ht="15.75" customHeight="1">
      <c r="A57" s="13">
        <v>10152.0</v>
      </c>
      <c r="B57" s="14">
        <v>33.0</v>
      </c>
      <c r="C57" s="15">
        <v>50.95</v>
      </c>
      <c r="D57" s="15">
        <f t="shared" si="1"/>
        <v>1681.35</v>
      </c>
      <c r="E57" s="16">
        <v>43733.0</v>
      </c>
      <c r="F57" s="14">
        <v>3.0</v>
      </c>
      <c r="G57" s="14">
        <v>9.0</v>
      </c>
      <c r="H57" s="14">
        <v>2019.0</v>
      </c>
      <c r="I57" s="14" t="s">
        <v>290</v>
      </c>
      <c r="J57" s="14" t="s">
        <v>275</v>
      </c>
      <c r="K57" s="14" t="s">
        <v>277</v>
      </c>
      <c r="L57" s="14" t="s">
        <v>278</v>
      </c>
      <c r="M57" s="14" t="s">
        <v>279</v>
      </c>
      <c r="N57" s="14">
        <v>4101.0</v>
      </c>
      <c r="O57" s="14" t="s">
        <v>75</v>
      </c>
      <c r="P57" s="14" t="s">
        <v>76</v>
      </c>
      <c r="Q57" s="14" t="s">
        <v>280</v>
      </c>
      <c r="R57" s="14" t="s">
        <v>281</v>
      </c>
      <c r="S57" s="17" t="str">
        <f t="shared" si="2"/>
        <v>Tony Calaghan</v>
      </c>
    </row>
    <row r="58" ht="15.75" customHeight="1">
      <c r="A58" s="13">
        <v>10153.0</v>
      </c>
      <c r="B58" s="14">
        <v>20.0</v>
      </c>
      <c r="C58" s="15">
        <v>100.0</v>
      </c>
      <c r="D58" s="15">
        <f t="shared" si="1"/>
        <v>2000</v>
      </c>
      <c r="E58" s="16">
        <v>43736.0</v>
      </c>
      <c r="F58" s="14">
        <v>3.0</v>
      </c>
      <c r="G58" s="14">
        <v>9.0</v>
      </c>
      <c r="H58" s="14">
        <v>2019.0</v>
      </c>
      <c r="I58" s="14" t="s">
        <v>163</v>
      </c>
      <c r="J58" s="14" t="s">
        <v>155</v>
      </c>
      <c r="K58" s="14" t="s">
        <v>157</v>
      </c>
      <c r="L58" s="14" t="s">
        <v>158</v>
      </c>
      <c r="M58" s="18"/>
      <c r="N58" s="14">
        <v>28034.0</v>
      </c>
      <c r="O58" s="14" t="s">
        <v>159</v>
      </c>
      <c r="P58" s="14" t="s">
        <v>46</v>
      </c>
      <c r="Q58" s="14" t="s">
        <v>160</v>
      </c>
      <c r="R58" s="14" t="s">
        <v>161</v>
      </c>
      <c r="S58" s="17" t="str">
        <f t="shared" si="2"/>
        <v>Diego Freyre</v>
      </c>
    </row>
    <row r="59" ht="15.75" customHeight="1">
      <c r="A59" s="13">
        <v>10154.0</v>
      </c>
      <c r="B59" s="14">
        <v>23.0</v>
      </c>
      <c r="C59" s="15">
        <v>100.0</v>
      </c>
      <c r="D59" s="15">
        <f t="shared" si="1"/>
        <v>2300</v>
      </c>
      <c r="E59" s="16">
        <v>43743.0</v>
      </c>
      <c r="F59" s="14">
        <v>4.0</v>
      </c>
      <c r="G59" s="14">
        <v>10.0</v>
      </c>
      <c r="H59" s="14">
        <v>2019.0</v>
      </c>
      <c r="I59" s="14" t="s">
        <v>163</v>
      </c>
      <c r="J59" s="14" t="s">
        <v>607</v>
      </c>
      <c r="K59" s="14" t="s">
        <v>608</v>
      </c>
      <c r="L59" s="14" t="s">
        <v>609</v>
      </c>
      <c r="M59" s="18"/>
      <c r="N59" s="14" t="s">
        <v>610</v>
      </c>
      <c r="O59" s="14" t="s">
        <v>114</v>
      </c>
      <c r="P59" s="14" t="s">
        <v>46</v>
      </c>
      <c r="Q59" s="14" t="s">
        <v>611</v>
      </c>
      <c r="R59" s="14" t="s">
        <v>612</v>
      </c>
      <c r="S59" s="17" t="str">
        <f t="shared" si="2"/>
        <v>Jan Klaeboe</v>
      </c>
    </row>
    <row r="60" ht="15.75" customHeight="1">
      <c r="A60" s="13">
        <v>10155.0</v>
      </c>
      <c r="B60" s="14">
        <v>50.0</v>
      </c>
      <c r="C60" s="15">
        <v>100.0</v>
      </c>
      <c r="D60" s="15">
        <f t="shared" si="1"/>
        <v>5000</v>
      </c>
      <c r="E60" s="16">
        <v>43743.0</v>
      </c>
      <c r="F60" s="14">
        <v>4.0</v>
      </c>
      <c r="G60" s="14">
        <v>10.0</v>
      </c>
      <c r="H60" s="14">
        <v>2019.0</v>
      </c>
      <c r="I60" s="14" t="s">
        <v>163</v>
      </c>
      <c r="J60" s="14" t="s">
        <v>607</v>
      </c>
      <c r="K60" s="14" t="s">
        <v>608</v>
      </c>
      <c r="L60" s="14" t="s">
        <v>609</v>
      </c>
      <c r="M60" s="18"/>
      <c r="N60" s="14" t="s">
        <v>610</v>
      </c>
      <c r="O60" s="14" t="s">
        <v>114</v>
      </c>
      <c r="P60" s="14" t="s">
        <v>46</v>
      </c>
      <c r="Q60" s="14" t="s">
        <v>611</v>
      </c>
      <c r="R60" s="14" t="s">
        <v>612</v>
      </c>
      <c r="S60" s="17" t="str">
        <f t="shared" si="2"/>
        <v>Jan Klaeboe</v>
      </c>
    </row>
    <row r="61" ht="15.75" customHeight="1">
      <c r="A61" s="13">
        <v>10156.0</v>
      </c>
      <c r="B61" s="14">
        <v>48.0</v>
      </c>
      <c r="C61" s="15">
        <v>100.0</v>
      </c>
      <c r="D61" s="15">
        <f t="shared" si="1"/>
        <v>4800</v>
      </c>
      <c r="E61" s="16">
        <v>43746.0</v>
      </c>
      <c r="F61" s="14">
        <v>4.0</v>
      </c>
      <c r="G61" s="14">
        <v>10.0</v>
      </c>
      <c r="H61" s="14">
        <v>2019.0</v>
      </c>
      <c r="I61" s="14" t="s">
        <v>385</v>
      </c>
      <c r="J61" s="14" t="s">
        <v>155</v>
      </c>
      <c r="K61" s="14" t="s">
        <v>157</v>
      </c>
      <c r="L61" s="14" t="s">
        <v>158</v>
      </c>
      <c r="M61" s="18"/>
      <c r="N61" s="14">
        <v>28034.0</v>
      </c>
      <c r="O61" s="14" t="s">
        <v>159</v>
      </c>
      <c r="P61" s="14" t="s">
        <v>46</v>
      </c>
      <c r="Q61" s="14" t="s">
        <v>160</v>
      </c>
      <c r="R61" s="14" t="s">
        <v>161</v>
      </c>
      <c r="S61" s="17" t="str">
        <f t="shared" si="2"/>
        <v>Diego Freyre</v>
      </c>
    </row>
    <row r="62" ht="15.75" customHeight="1">
      <c r="A62" s="13">
        <v>10157.0</v>
      </c>
      <c r="B62" s="14">
        <v>49.0</v>
      </c>
      <c r="C62" s="15">
        <v>100.0</v>
      </c>
      <c r="D62" s="15">
        <f t="shared" si="1"/>
        <v>4900</v>
      </c>
      <c r="E62" s="16">
        <v>43748.0</v>
      </c>
      <c r="F62" s="14">
        <v>4.0</v>
      </c>
      <c r="G62" s="14">
        <v>10.0</v>
      </c>
      <c r="H62" s="14">
        <v>2019.0</v>
      </c>
      <c r="I62" s="14" t="s">
        <v>60</v>
      </c>
      <c r="J62" s="14" t="s">
        <v>228</v>
      </c>
      <c r="K62" s="14" t="s">
        <v>229</v>
      </c>
      <c r="L62" s="14" t="s">
        <v>223</v>
      </c>
      <c r="M62" s="14" t="s">
        <v>177</v>
      </c>
      <c r="N62" s="18"/>
      <c r="O62" s="14" t="s">
        <v>32</v>
      </c>
      <c r="P62" s="14" t="s">
        <v>33</v>
      </c>
      <c r="Q62" s="14" t="s">
        <v>83</v>
      </c>
      <c r="R62" s="14" t="s">
        <v>90</v>
      </c>
      <c r="S62" s="17" t="str">
        <f t="shared" si="2"/>
        <v>Julie Brown</v>
      </c>
    </row>
    <row r="63" ht="15.75" customHeight="1">
      <c r="A63" s="13">
        <v>10158.0</v>
      </c>
      <c r="B63" s="14">
        <v>37.0</v>
      </c>
      <c r="C63" s="15">
        <v>100.0</v>
      </c>
      <c r="D63" s="15">
        <f t="shared" si="1"/>
        <v>3700</v>
      </c>
      <c r="E63" s="16">
        <v>43748.0</v>
      </c>
      <c r="F63" s="14">
        <v>4.0</v>
      </c>
      <c r="G63" s="14">
        <v>10.0</v>
      </c>
      <c r="H63" s="14">
        <v>2019.0</v>
      </c>
      <c r="I63" s="14" t="s">
        <v>60</v>
      </c>
      <c r="J63" s="14" t="s">
        <v>228</v>
      </c>
      <c r="K63" s="14" t="s">
        <v>229</v>
      </c>
      <c r="L63" s="14" t="s">
        <v>223</v>
      </c>
      <c r="M63" s="14" t="s">
        <v>177</v>
      </c>
      <c r="N63" s="18"/>
      <c r="O63" s="14" t="s">
        <v>32</v>
      </c>
      <c r="P63" s="14" t="s">
        <v>33</v>
      </c>
      <c r="Q63" s="14" t="s">
        <v>83</v>
      </c>
      <c r="R63" s="14" t="s">
        <v>90</v>
      </c>
      <c r="S63" s="17" t="str">
        <f t="shared" si="2"/>
        <v>Julie Brown</v>
      </c>
    </row>
    <row r="64" ht="15.75" customHeight="1">
      <c r="A64" s="13">
        <v>10159.0</v>
      </c>
      <c r="B64" s="14">
        <v>22.0</v>
      </c>
      <c r="C64" s="15">
        <v>100.0</v>
      </c>
      <c r="D64" s="15">
        <f t="shared" si="1"/>
        <v>2200</v>
      </c>
      <c r="E64" s="16">
        <v>43748.0</v>
      </c>
      <c r="F64" s="14">
        <v>4.0</v>
      </c>
      <c r="G64" s="14">
        <v>10.0</v>
      </c>
      <c r="H64" s="14">
        <v>2019.0</v>
      </c>
      <c r="I64" s="14" t="s">
        <v>60</v>
      </c>
      <c r="J64" s="14" t="s">
        <v>228</v>
      </c>
      <c r="K64" s="14" t="s">
        <v>229</v>
      </c>
      <c r="L64" s="14" t="s">
        <v>223</v>
      </c>
      <c r="M64" s="14" t="s">
        <v>177</v>
      </c>
      <c r="N64" s="18"/>
      <c r="O64" s="14" t="s">
        <v>32</v>
      </c>
      <c r="P64" s="14" t="s">
        <v>33</v>
      </c>
      <c r="Q64" s="14" t="s">
        <v>83</v>
      </c>
      <c r="R64" s="14" t="s">
        <v>90</v>
      </c>
      <c r="S64" s="17" t="str">
        <f t="shared" si="2"/>
        <v>Julie Brown</v>
      </c>
    </row>
    <row r="65" ht="15.75" customHeight="1">
      <c r="A65" s="13">
        <v>10160.0</v>
      </c>
      <c r="B65" s="14">
        <v>35.0</v>
      </c>
      <c r="C65" s="15">
        <v>100.0</v>
      </c>
      <c r="D65" s="15">
        <f t="shared" si="1"/>
        <v>3500</v>
      </c>
      <c r="E65" s="16">
        <v>43749.0</v>
      </c>
      <c r="F65" s="14">
        <v>4.0</v>
      </c>
      <c r="G65" s="14">
        <v>10.0</v>
      </c>
      <c r="H65" s="14">
        <v>2019.0</v>
      </c>
      <c r="I65" s="14" t="s">
        <v>163</v>
      </c>
      <c r="J65" s="14" t="s">
        <v>315</v>
      </c>
      <c r="K65" s="14" t="s">
        <v>316</v>
      </c>
      <c r="L65" s="14" t="s">
        <v>317</v>
      </c>
      <c r="M65" s="14" t="s">
        <v>177</v>
      </c>
      <c r="N65" s="18"/>
      <c r="O65" s="14" t="s">
        <v>32</v>
      </c>
      <c r="P65" s="14" t="s">
        <v>33</v>
      </c>
      <c r="Q65" s="14" t="s">
        <v>318</v>
      </c>
      <c r="R65" s="14" t="s">
        <v>59</v>
      </c>
      <c r="S65" s="17" t="str">
        <f t="shared" si="2"/>
        <v>Michael Chandler</v>
      </c>
    </row>
    <row r="66" ht="15.75" customHeight="1">
      <c r="A66" s="13">
        <v>10161.0</v>
      </c>
      <c r="B66" s="14">
        <v>28.0</v>
      </c>
      <c r="C66" s="15">
        <v>100.0</v>
      </c>
      <c r="D66" s="15">
        <f t="shared" si="1"/>
        <v>2800</v>
      </c>
      <c r="E66" s="16">
        <v>43755.0</v>
      </c>
      <c r="F66" s="14">
        <v>4.0</v>
      </c>
      <c r="G66" s="14">
        <v>10.0</v>
      </c>
      <c r="H66" s="14">
        <v>2019.0</v>
      </c>
      <c r="I66" s="14" t="s">
        <v>163</v>
      </c>
      <c r="J66" s="14" t="s">
        <v>482</v>
      </c>
      <c r="K66" s="14" t="s">
        <v>484</v>
      </c>
      <c r="L66" s="14" t="s">
        <v>485</v>
      </c>
      <c r="M66" s="18"/>
      <c r="N66" s="14">
        <v>8200.0</v>
      </c>
      <c r="O66" s="14" t="s">
        <v>305</v>
      </c>
      <c r="P66" s="14" t="s">
        <v>46</v>
      </c>
      <c r="Q66" s="14" t="s">
        <v>486</v>
      </c>
      <c r="R66" s="14" t="s">
        <v>487</v>
      </c>
      <c r="S66" s="17" t="str">
        <f t="shared" si="2"/>
        <v>Palle Ibsen</v>
      </c>
    </row>
    <row r="67" ht="15.75" customHeight="1">
      <c r="A67" s="13">
        <v>10162.0</v>
      </c>
      <c r="B67" s="14">
        <v>37.0</v>
      </c>
      <c r="C67" s="15">
        <v>38.98</v>
      </c>
      <c r="D67" s="15">
        <f t="shared" si="1"/>
        <v>1442.26</v>
      </c>
      <c r="E67" s="16">
        <v>43756.0</v>
      </c>
      <c r="F67" s="14">
        <v>4.0</v>
      </c>
      <c r="G67" s="14">
        <v>10.0</v>
      </c>
      <c r="H67" s="14">
        <v>2019.0</v>
      </c>
      <c r="I67" s="14" t="s">
        <v>26</v>
      </c>
      <c r="J67" s="14" t="s">
        <v>228</v>
      </c>
      <c r="K67" s="14" t="s">
        <v>229</v>
      </c>
      <c r="L67" s="14" t="s">
        <v>223</v>
      </c>
      <c r="M67" s="14" t="s">
        <v>177</v>
      </c>
      <c r="N67" s="18"/>
      <c r="O67" s="14" t="s">
        <v>32</v>
      </c>
      <c r="P67" s="14" t="s">
        <v>33</v>
      </c>
      <c r="Q67" s="14" t="s">
        <v>83</v>
      </c>
      <c r="R67" s="14" t="s">
        <v>90</v>
      </c>
      <c r="S67" s="17" t="str">
        <f t="shared" si="2"/>
        <v>Julie Brown</v>
      </c>
    </row>
    <row r="68" ht="15.75" customHeight="1">
      <c r="A68" s="13">
        <v>10163.0</v>
      </c>
      <c r="B68" s="14">
        <v>21.0</v>
      </c>
      <c r="C68" s="15">
        <v>100.0</v>
      </c>
      <c r="D68" s="15">
        <f t="shared" si="1"/>
        <v>2100</v>
      </c>
      <c r="E68" s="16">
        <v>43758.0</v>
      </c>
      <c r="F68" s="14">
        <v>4.0</v>
      </c>
      <c r="G68" s="14">
        <v>10.0</v>
      </c>
      <c r="H68" s="14">
        <v>2019.0</v>
      </c>
      <c r="I68" s="14" t="s">
        <v>163</v>
      </c>
      <c r="J68" s="14" t="s">
        <v>354</v>
      </c>
      <c r="K68" s="14" t="s">
        <v>355</v>
      </c>
      <c r="L68" s="14" t="s">
        <v>56</v>
      </c>
      <c r="M68" s="14" t="s">
        <v>57</v>
      </c>
      <c r="N68" s="14">
        <v>10022.0</v>
      </c>
      <c r="O68" s="14" t="s">
        <v>32</v>
      </c>
      <c r="P68" s="14" t="s">
        <v>33</v>
      </c>
      <c r="Q68" s="14" t="s">
        <v>101</v>
      </c>
      <c r="R68" s="14" t="s">
        <v>210</v>
      </c>
      <c r="S68" s="17" t="str">
        <f t="shared" si="2"/>
        <v>Maria Hernandez</v>
      </c>
    </row>
    <row r="69" ht="15.75" customHeight="1">
      <c r="A69" s="13">
        <v>10163.0</v>
      </c>
      <c r="B69" s="14">
        <v>31.0</v>
      </c>
      <c r="C69" s="15">
        <v>100.0</v>
      </c>
      <c r="D69" s="15">
        <f t="shared" si="1"/>
        <v>3100</v>
      </c>
      <c r="E69" s="16">
        <v>43758.0</v>
      </c>
      <c r="F69" s="14">
        <v>4.0</v>
      </c>
      <c r="G69" s="14">
        <v>10.0</v>
      </c>
      <c r="H69" s="14">
        <v>2019.0</v>
      </c>
      <c r="I69" s="14" t="s">
        <v>26</v>
      </c>
      <c r="J69" s="14" t="s">
        <v>354</v>
      </c>
      <c r="K69" s="14" t="s">
        <v>355</v>
      </c>
      <c r="L69" s="14" t="s">
        <v>56</v>
      </c>
      <c r="M69" s="14" t="s">
        <v>57</v>
      </c>
      <c r="N69" s="14">
        <v>10022.0</v>
      </c>
      <c r="O69" s="14" t="s">
        <v>32</v>
      </c>
      <c r="P69" s="14" t="s">
        <v>33</v>
      </c>
      <c r="Q69" s="14" t="s">
        <v>101</v>
      </c>
      <c r="R69" s="14" t="s">
        <v>210</v>
      </c>
      <c r="S69" s="17" t="str">
        <f t="shared" si="2"/>
        <v>Maria Hernandez</v>
      </c>
    </row>
    <row r="70" ht="15.75" customHeight="1">
      <c r="A70" s="13">
        <v>10164.0</v>
      </c>
      <c r="B70" s="14">
        <v>46.0</v>
      </c>
      <c r="C70" s="15">
        <v>73.12</v>
      </c>
      <c r="D70" s="15">
        <f t="shared" si="1"/>
        <v>3363.52</v>
      </c>
      <c r="E70" s="16">
        <v>43761.0</v>
      </c>
      <c r="F70" s="14">
        <v>4.0</v>
      </c>
      <c r="G70" s="14">
        <v>10.0</v>
      </c>
      <c r="H70" s="14">
        <v>2019.0</v>
      </c>
      <c r="I70" s="14" t="s">
        <v>313</v>
      </c>
      <c r="J70" s="14" t="s">
        <v>203</v>
      </c>
      <c r="K70" s="14" t="s">
        <v>205</v>
      </c>
      <c r="L70" s="14" t="s">
        <v>206</v>
      </c>
      <c r="M70" s="18"/>
      <c r="N70" s="14" t="s">
        <v>207</v>
      </c>
      <c r="O70" s="14" t="s">
        <v>208</v>
      </c>
      <c r="P70" s="14" t="s">
        <v>46</v>
      </c>
      <c r="Q70" s="14" t="s">
        <v>209</v>
      </c>
      <c r="R70" s="14" t="s">
        <v>210</v>
      </c>
      <c r="S70" s="17" t="str">
        <f t="shared" si="2"/>
        <v>Maria Larsson</v>
      </c>
    </row>
    <row r="71" ht="15.75" customHeight="1">
      <c r="A71" s="13">
        <v>10165.0</v>
      </c>
      <c r="B71" s="14">
        <v>34.0</v>
      </c>
      <c r="C71" s="15">
        <v>100.0</v>
      </c>
      <c r="D71" s="15">
        <f t="shared" si="1"/>
        <v>3400</v>
      </c>
      <c r="E71" s="16">
        <v>43761.0</v>
      </c>
      <c r="F71" s="14">
        <v>4.0</v>
      </c>
      <c r="G71" s="14">
        <v>10.0</v>
      </c>
      <c r="H71" s="14">
        <v>2019.0</v>
      </c>
      <c r="I71" s="14" t="s">
        <v>26</v>
      </c>
      <c r="J71" s="14" t="s">
        <v>203</v>
      </c>
      <c r="K71" s="14" t="s">
        <v>205</v>
      </c>
      <c r="L71" s="14" t="s">
        <v>206</v>
      </c>
      <c r="M71" s="18"/>
      <c r="N71" s="14" t="s">
        <v>207</v>
      </c>
      <c r="O71" s="14" t="s">
        <v>208</v>
      </c>
      <c r="P71" s="14" t="s">
        <v>46</v>
      </c>
      <c r="Q71" s="14" t="s">
        <v>209</v>
      </c>
      <c r="R71" s="14" t="s">
        <v>210</v>
      </c>
      <c r="S71" s="17" t="str">
        <f t="shared" si="2"/>
        <v>Maria Larsson</v>
      </c>
    </row>
    <row r="72" ht="15.75" customHeight="1">
      <c r="A72" s="13">
        <v>10166.0</v>
      </c>
      <c r="B72" s="14">
        <v>33.0</v>
      </c>
      <c r="C72" s="15">
        <v>100.0</v>
      </c>
      <c r="D72" s="15">
        <f t="shared" si="1"/>
        <v>3300</v>
      </c>
      <c r="E72" s="16">
        <v>43761.0</v>
      </c>
      <c r="F72" s="14">
        <v>4.0</v>
      </c>
      <c r="G72" s="14">
        <v>10.0</v>
      </c>
      <c r="H72" s="14">
        <v>2019.0</v>
      </c>
      <c r="I72" s="14" t="s">
        <v>313</v>
      </c>
      <c r="J72" s="14" t="s">
        <v>203</v>
      </c>
      <c r="K72" s="14" t="s">
        <v>205</v>
      </c>
      <c r="L72" s="14" t="s">
        <v>206</v>
      </c>
      <c r="M72" s="18"/>
      <c r="N72" s="14" t="s">
        <v>207</v>
      </c>
      <c r="O72" s="14" t="s">
        <v>208</v>
      </c>
      <c r="P72" s="14" t="s">
        <v>46</v>
      </c>
      <c r="Q72" s="14" t="s">
        <v>209</v>
      </c>
      <c r="R72" s="14" t="s">
        <v>210</v>
      </c>
      <c r="S72" s="17" t="str">
        <f t="shared" si="2"/>
        <v>Maria Larsson</v>
      </c>
    </row>
    <row r="73" ht="15.75" customHeight="1">
      <c r="A73" s="13">
        <v>10167.0</v>
      </c>
      <c r="B73" s="14">
        <v>21.0</v>
      </c>
      <c r="C73" s="15">
        <v>69.88</v>
      </c>
      <c r="D73" s="15">
        <f t="shared" si="1"/>
        <v>1467.48</v>
      </c>
      <c r="E73" s="16">
        <v>43761.0</v>
      </c>
      <c r="F73" s="14">
        <v>4.0</v>
      </c>
      <c r="G73" s="14">
        <v>10.0</v>
      </c>
      <c r="H73" s="14">
        <v>2019.0</v>
      </c>
      <c r="I73" s="14" t="s">
        <v>385</v>
      </c>
      <c r="J73" s="14" t="s">
        <v>203</v>
      </c>
      <c r="K73" s="14" t="s">
        <v>205</v>
      </c>
      <c r="L73" s="14" t="s">
        <v>206</v>
      </c>
      <c r="M73" s="18"/>
      <c r="N73" s="14" t="s">
        <v>207</v>
      </c>
      <c r="O73" s="14" t="s">
        <v>208</v>
      </c>
      <c r="P73" s="14" t="s">
        <v>46</v>
      </c>
      <c r="Q73" s="14" t="s">
        <v>209</v>
      </c>
      <c r="R73" s="14" t="s">
        <v>210</v>
      </c>
      <c r="S73" s="17" t="str">
        <f t="shared" si="2"/>
        <v>Maria Larsson</v>
      </c>
    </row>
    <row r="74" ht="15.75" customHeight="1">
      <c r="A74" s="13">
        <v>10168.0</v>
      </c>
      <c r="B74" s="14">
        <v>30.0</v>
      </c>
      <c r="C74" s="15">
        <v>100.0</v>
      </c>
      <c r="D74" s="15">
        <f t="shared" si="1"/>
        <v>3000</v>
      </c>
      <c r="E74" s="16">
        <v>43773.0</v>
      </c>
      <c r="F74" s="14">
        <v>4.0</v>
      </c>
      <c r="G74" s="14">
        <v>11.0</v>
      </c>
      <c r="H74" s="14">
        <v>2019.0</v>
      </c>
      <c r="I74" s="14" t="s">
        <v>163</v>
      </c>
      <c r="J74" s="14" t="s">
        <v>230</v>
      </c>
      <c r="K74" s="14" t="s">
        <v>232</v>
      </c>
      <c r="L74" s="14" t="s">
        <v>234</v>
      </c>
      <c r="M74" s="14" t="s">
        <v>138</v>
      </c>
      <c r="N74" s="14">
        <v>2060.0</v>
      </c>
      <c r="O74" s="14" t="s">
        <v>75</v>
      </c>
      <c r="P74" s="14" t="s">
        <v>76</v>
      </c>
      <c r="Q74" s="14" t="s">
        <v>235</v>
      </c>
      <c r="R74" s="14" t="s">
        <v>236</v>
      </c>
      <c r="S74" s="17" t="str">
        <f t="shared" si="2"/>
        <v>Anna O'Hara</v>
      </c>
    </row>
    <row r="75" ht="15.75" customHeight="1">
      <c r="A75" s="13">
        <v>10169.0</v>
      </c>
      <c r="B75" s="14">
        <v>35.0</v>
      </c>
      <c r="C75" s="15">
        <v>100.0</v>
      </c>
      <c r="D75" s="15">
        <f t="shared" si="1"/>
        <v>3500</v>
      </c>
      <c r="E75" s="16">
        <v>43773.0</v>
      </c>
      <c r="F75" s="14">
        <v>4.0</v>
      </c>
      <c r="G75" s="14">
        <v>11.0</v>
      </c>
      <c r="H75" s="14">
        <v>2019.0</v>
      </c>
      <c r="I75" s="14" t="s">
        <v>60</v>
      </c>
      <c r="J75" s="14" t="s">
        <v>230</v>
      </c>
      <c r="K75" s="14" t="s">
        <v>232</v>
      </c>
      <c r="L75" s="14" t="s">
        <v>234</v>
      </c>
      <c r="M75" s="14" t="s">
        <v>138</v>
      </c>
      <c r="N75" s="14">
        <v>2060.0</v>
      </c>
      <c r="O75" s="14" t="s">
        <v>75</v>
      </c>
      <c r="P75" s="14" t="s">
        <v>76</v>
      </c>
      <c r="Q75" s="14" t="s">
        <v>235</v>
      </c>
      <c r="R75" s="14" t="s">
        <v>236</v>
      </c>
      <c r="S75" s="17" t="str">
        <f t="shared" si="2"/>
        <v>Anna O'Hara</v>
      </c>
    </row>
    <row r="76" ht="15.75" customHeight="1">
      <c r="A76" s="13">
        <v>10170.0</v>
      </c>
      <c r="B76" s="14">
        <v>47.0</v>
      </c>
      <c r="C76" s="15">
        <v>100.0</v>
      </c>
      <c r="D76" s="15">
        <f t="shared" si="1"/>
        <v>4700</v>
      </c>
      <c r="E76" s="16">
        <v>43773.0</v>
      </c>
      <c r="F76" s="14">
        <v>4.0</v>
      </c>
      <c r="G76" s="14">
        <v>11.0</v>
      </c>
      <c r="H76" s="14">
        <v>2019.0</v>
      </c>
      <c r="I76" s="14" t="s">
        <v>163</v>
      </c>
      <c r="J76" s="14" t="s">
        <v>644</v>
      </c>
      <c r="K76" s="14" t="s">
        <v>646</v>
      </c>
      <c r="L76" s="14" t="s">
        <v>647</v>
      </c>
      <c r="M76" s="18"/>
      <c r="N76" s="14">
        <v>8010.0</v>
      </c>
      <c r="O76" s="14" t="s">
        <v>130</v>
      </c>
      <c r="P76" s="14" t="s">
        <v>46</v>
      </c>
      <c r="Q76" s="14" t="s">
        <v>648</v>
      </c>
      <c r="R76" s="14" t="s">
        <v>48</v>
      </c>
      <c r="S76" s="17" t="str">
        <f t="shared" si="2"/>
        <v>Roland Mendel</v>
      </c>
    </row>
    <row r="77" ht="15.75" customHeight="1">
      <c r="A77" s="13">
        <v>10171.0</v>
      </c>
      <c r="B77" s="14">
        <v>35.0</v>
      </c>
      <c r="C77" s="15">
        <v>100.0</v>
      </c>
      <c r="D77" s="15">
        <f t="shared" si="1"/>
        <v>3500</v>
      </c>
      <c r="E77" s="16">
        <v>43774.0</v>
      </c>
      <c r="F77" s="14">
        <v>4.0</v>
      </c>
      <c r="G77" s="14">
        <v>11.0</v>
      </c>
      <c r="H77" s="14">
        <v>2019.0</v>
      </c>
      <c r="I77" s="14" t="s">
        <v>163</v>
      </c>
      <c r="J77" s="14" t="s">
        <v>237</v>
      </c>
      <c r="K77" s="14" t="s">
        <v>239</v>
      </c>
      <c r="L77" s="14" t="s">
        <v>240</v>
      </c>
      <c r="M77" s="14" t="s">
        <v>241</v>
      </c>
      <c r="N77" s="14" t="s">
        <v>242</v>
      </c>
      <c r="O77" s="14" t="s">
        <v>243</v>
      </c>
      <c r="P77" s="14" t="s">
        <v>33</v>
      </c>
      <c r="Q77" s="14" t="s">
        <v>244</v>
      </c>
      <c r="R77" s="14" t="s">
        <v>245</v>
      </c>
      <c r="S77" s="17" t="str">
        <f t="shared" si="2"/>
        <v>Jean Fresnisre</v>
      </c>
    </row>
    <row r="78" ht="15.75" customHeight="1">
      <c r="A78" s="13">
        <v>10172.0</v>
      </c>
      <c r="B78" s="14">
        <v>42.0</v>
      </c>
      <c r="C78" s="15">
        <v>100.0</v>
      </c>
      <c r="D78" s="15">
        <f t="shared" si="1"/>
        <v>4200</v>
      </c>
      <c r="E78" s="16">
        <v>43774.0</v>
      </c>
      <c r="F78" s="14">
        <v>4.0</v>
      </c>
      <c r="G78" s="14">
        <v>11.0</v>
      </c>
      <c r="H78" s="14">
        <v>2019.0</v>
      </c>
      <c r="I78" s="14" t="s">
        <v>163</v>
      </c>
      <c r="J78" s="14" t="s">
        <v>85</v>
      </c>
      <c r="K78" s="14" t="s">
        <v>86</v>
      </c>
      <c r="L78" s="14" t="s">
        <v>87</v>
      </c>
      <c r="M78" s="14" t="s">
        <v>88</v>
      </c>
      <c r="N78" s="14">
        <v>97562.0</v>
      </c>
      <c r="O78" s="14" t="s">
        <v>32</v>
      </c>
      <c r="P78" s="14" t="s">
        <v>33</v>
      </c>
      <c r="Q78" s="14" t="s">
        <v>89</v>
      </c>
      <c r="R78" s="14" t="s">
        <v>90</v>
      </c>
      <c r="S78" s="17" t="str">
        <f t="shared" si="2"/>
        <v>Julie King</v>
      </c>
    </row>
    <row r="79" ht="15.75" customHeight="1">
      <c r="A79" s="13">
        <v>10173.0</v>
      </c>
      <c r="B79" s="14">
        <v>24.0</v>
      </c>
      <c r="C79" s="15">
        <v>100.0</v>
      </c>
      <c r="D79" s="15">
        <f t="shared" si="1"/>
        <v>2400</v>
      </c>
      <c r="E79" s="16">
        <v>43774.0</v>
      </c>
      <c r="F79" s="14">
        <v>4.0</v>
      </c>
      <c r="G79" s="14">
        <v>11.0</v>
      </c>
      <c r="H79" s="14">
        <v>2019.0</v>
      </c>
      <c r="I79" s="14" t="s">
        <v>26</v>
      </c>
      <c r="J79" s="14" t="s">
        <v>387</v>
      </c>
      <c r="K79" s="14" t="s">
        <v>389</v>
      </c>
      <c r="L79" s="14" t="s">
        <v>390</v>
      </c>
      <c r="M79" s="18"/>
      <c r="N79" s="14">
        <v>24100.0</v>
      </c>
      <c r="O79" s="14" t="s">
        <v>200</v>
      </c>
      <c r="P79" s="14" t="s">
        <v>46</v>
      </c>
      <c r="Q79" s="14" t="s">
        <v>391</v>
      </c>
      <c r="R79" s="14" t="s">
        <v>392</v>
      </c>
      <c r="S79" s="17" t="str">
        <f t="shared" si="2"/>
        <v>Giovanni Rovelli</v>
      </c>
    </row>
    <row r="80" ht="15.75" customHeight="1">
      <c r="A80" s="13">
        <v>10174.0</v>
      </c>
      <c r="B80" s="14">
        <v>43.0</v>
      </c>
      <c r="C80" s="15">
        <v>100.0</v>
      </c>
      <c r="D80" s="15">
        <f t="shared" si="1"/>
        <v>4300</v>
      </c>
      <c r="E80" s="16">
        <v>43775.0</v>
      </c>
      <c r="F80" s="14">
        <v>4.0</v>
      </c>
      <c r="G80" s="14">
        <v>11.0</v>
      </c>
      <c r="H80" s="14">
        <v>2019.0</v>
      </c>
      <c r="I80" s="14" t="s">
        <v>166</v>
      </c>
      <c r="J80" s="14" t="s">
        <v>275</v>
      </c>
      <c r="K80" s="14" t="s">
        <v>277</v>
      </c>
      <c r="L80" s="14" t="s">
        <v>278</v>
      </c>
      <c r="M80" s="14" t="s">
        <v>279</v>
      </c>
      <c r="N80" s="14">
        <v>4101.0</v>
      </c>
      <c r="O80" s="14" t="s">
        <v>75</v>
      </c>
      <c r="P80" s="14" t="s">
        <v>76</v>
      </c>
      <c r="Q80" s="14" t="s">
        <v>280</v>
      </c>
      <c r="R80" s="14" t="s">
        <v>281</v>
      </c>
      <c r="S80" s="17" t="str">
        <f t="shared" si="2"/>
        <v>Tony Calaghan</v>
      </c>
    </row>
    <row r="81" ht="15.75" customHeight="1">
      <c r="A81" s="13">
        <v>10175.0</v>
      </c>
      <c r="B81" s="14">
        <v>47.0</v>
      </c>
      <c r="C81" s="15">
        <v>100.0</v>
      </c>
      <c r="D81" s="15">
        <f t="shared" si="1"/>
        <v>4700</v>
      </c>
      <c r="E81" s="16">
        <v>43775.0</v>
      </c>
      <c r="F81" s="14">
        <v>4.0</v>
      </c>
      <c r="G81" s="14">
        <v>11.0</v>
      </c>
      <c r="H81" s="14">
        <v>2019.0</v>
      </c>
      <c r="I81" s="14" t="s">
        <v>163</v>
      </c>
      <c r="J81" s="14" t="s">
        <v>430</v>
      </c>
      <c r="K81" s="14" t="s">
        <v>432</v>
      </c>
      <c r="L81" s="14" t="s">
        <v>433</v>
      </c>
      <c r="M81" s="18"/>
      <c r="N81" s="14">
        <v>42100.0</v>
      </c>
      <c r="O81" s="14" t="s">
        <v>200</v>
      </c>
      <c r="P81" s="14" t="s">
        <v>46</v>
      </c>
      <c r="Q81" s="14" t="s">
        <v>434</v>
      </c>
      <c r="R81" s="14" t="s">
        <v>435</v>
      </c>
      <c r="S81" s="17" t="str">
        <f t="shared" si="2"/>
        <v>Maurizio Moroni</v>
      </c>
    </row>
    <row r="82" ht="15.75" customHeight="1">
      <c r="A82" s="13">
        <v>10176.0</v>
      </c>
      <c r="B82" s="14">
        <v>50.0</v>
      </c>
      <c r="C82" s="15">
        <v>100.0</v>
      </c>
      <c r="D82" s="15">
        <f t="shared" si="1"/>
        <v>5000</v>
      </c>
      <c r="E82" s="16">
        <v>43775.0</v>
      </c>
      <c r="F82" s="14">
        <v>4.0</v>
      </c>
      <c r="G82" s="14">
        <v>11.0</v>
      </c>
      <c r="H82" s="14">
        <v>2019.0</v>
      </c>
      <c r="I82" s="14" t="s">
        <v>163</v>
      </c>
      <c r="J82" s="14" t="s">
        <v>430</v>
      </c>
      <c r="K82" s="14" t="s">
        <v>432</v>
      </c>
      <c r="L82" s="14" t="s">
        <v>433</v>
      </c>
      <c r="M82" s="18"/>
      <c r="N82" s="14">
        <v>42100.0</v>
      </c>
      <c r="O82" s="14" t="s">
        <v>200</v>
      </c>
      <c r="P82" s="14" t="s">
        <v>46</v>
      </c>
      <c r="Q82" s="14" t="s">
        <v>434</v>
      </c>
      <c r="R82" s="14" t="s">
        <v>435</v>
      </c>
      <c r="S82" s="17" t="str">
        <f t="shared" si="2"/>
        <v>Maurizio Moroni</v>
      </c>
    </row>
    <row r="83" ht="15.75" customHeight="1">
      <c r="A83" s="13">
        <v>10177.0</v>
      </c>
      <c r="B83" s="14">
        <v>29.0</v>
      </c>
      <c r="C83" s="15">
        <v>100.0</v>
      </c>
      <c r="D83" s="15">
        <f t="shared" si="1"/>
        <v>2900</v>
      </c>
      <c r="E83" s="16">
        <v>43776.0</v>
      </c>
      <c r="F83" s="14">
        <v>4.0</v>
      </c>
      <c r="G83" s="14">
        <v>11.0</v>
      </c>
      <c r="H83" s="14">
        <v>2019.0</v>
      </c>
      <c r="I83" s="14" t="s">
        <v>290</v>
      </c>
      <c r="J83" s="14" t="s">
        <v>472</v>
      </c>
      <c r="K83" s="14" t="s">
        <v>473</v>
      </c>
      <c r="L83" s="14" t="s">
        <v>158</v>
      </c>
      <c r="M83" s="18"/>
      <c r="N83" s="14">
        <v>28023.0</v>
      </c>
      <c r="O83" s="14" t="s">
        <v>159</v>
      </c>
      <c r="P83" s="14" t="s">
        <v>46</v>
      </c>
      <c r="Q83" s="14" t="s">
        <v>474</v>
      </c>
      <c r="R83" s="14" t="s">
        <v>475</v>
      </c>
      <c r="S83" s="17" t="str">
        <f t="shared" si="2"/>
        <v>Jesus Fernandez</v>
      </c>
    </row>
    <row r="84" ht="15.75" customHeight="1">
      <c r="A84" s="13">
        <v>10178.0</v>
      </c>
      <c r="B84" s="14">
        <v>35.0</v>
      </c>
      <c r="C84" s="15">
        <v>74.6</v>
      </c>
      <c r="D84" s="15">
        <f t="shared" si="1"/>
        <v>2611</v>
      </c>
      <c r="E84" s="16">
        <v>43776.0</v>
      </c>
      <c r="F84" s="14">
        <v>4.0</v>
      </c>
      <c r="G84" s="14">
        <v>11.0</v>
      </c>
      <c r="H84" s="14">
        <v>2019.0</v>
      </c>
      <c r="I84" s="14" t="s">
        <v>26</v>
      </c>
      <c r="J84" s="14" t="s">
        <v>472</v>
      </c>
      <c r="K84" s="14" t="s">
        <v>473</v>
      </c>
      <c r="L84" s="14" t="s">
        <v>158</v>
      </c>
      <c r="M84" s="18"/>
      <c r="N84" s="14">
        <v>28023.0</v>
      </c>
      <c r="O84" s="14" t="s">
        <v>159</v>
      </c>
      <c r="P84" s="14" t="s">
        <v>46</v>
      </c>
      <c r="Q84" s="14" t="s">
        <v>474</v>
      </c>
      <c r="R84" s="14" t="s">
        <v>475</v>
      </c>
      <c r="S84" s="17" t="str">
        <f t="shared" si="2"/>
        <v>Jesus Fernandez</v>
      </c>
    </row>
    <row r="85" ht="15.75" customHeight="1">
      <c r="A85" s="13">
        <v>10179.0</v>
      </c>
      <c r="B85" s="14">
        <v>50.0</v>
      </c>
      <c r="C85" s="15">
        <v>100.0</v>
      </c>
      <c r="D85" s="15">
        <f t="shared" si="1"/>
        <v>5000</v>
      </c>
      <c r="E85" s="16">
        <v>43776.0</v>
      </c>
      <c r="F85" s="14">
        <v>4.0</v>
      </c>
      <c r="G85" s="14">
        <v>11.0</v>
      </c>
      <c r="H85" s="14">
        <v>2019.0</v>
      </c>
      <c r="I85" s="14" t="s">
        <v>313</v>
      </c>
      <c r="J85" s="14" t="s">
        <v>472</v>
      </c>
      <c r="K85" s="14" t="s">
        <v>473</v>
      </c>
      <c r="L85" s="14" t="s">
        <v>158</v>
      </c>
      <c r="M85" s="18"/>
      <c r="N85" s="14">
        <v>28023.0</v>
      </c>
      <c r="O85" s="14" t="s">
        <v>159</v>
      </c>
      <c r="P85" s="14" t="s">
        <v>46</v>
      </c>
      <c r="Q85" s="14" t="s">
        <v>474</v>
      </c>
      <c r="R85" s="14" t="s">
        <v>475</v>
      </c>
      <c r="S85" s="17" t="str">
        <f t="shared" si="2"/>
        <v>Jesus Fernandez</v>
      </c>
    </row>
    <row r="86" ht="15.75" customHeight="1">
      <c r="A86" s="13">
        <v>10180.0</v>
      </c>
      <c r="B86" s="14">
        <v>25.0</v>
      </c>
      <c r="C86" s="15">
        <v>64.2</v>
      </c>
      <c r="D86" s="15">
        <f t="shared" si="1"/>
        <v>1605</v>
      </c>
      <c r="E86" s="16">
        <v>43780.0</v>
      </c>
      <c r="F86" s="14">
        <v>4.0</v>
      </c>
      <c r="G86" s="14">
        <v>11.0</v>
      </c>
      <c r="H86" s="14">
        <v>2019.0</v>
      </c>
      <c r="I86" s="14" t="s">
        <v>60</v>
      </c>
      <c r="J86" s="14" t="s">
        <v>523</v>
      </c>
      <c r="K86" s="14" t="s">
        <v>525</v>
      </c>
      <c r="L86" s="14" t="s">
        <v>526</v>
      </c>
      <c r="M86" s="18"/>
      <c r="N86" s="14">
        <v>59000.0</v>
      </c>
      <c r="O86" s="14" t="s">
        <v>66</v>
      </c>
      <c r="P86" s="14" t="s">
        <v>46</v>
      </c>
      <c r="Q86" s="14" t="s">
        <v>527</v>
      </c>
      <c r="R86" s="14" t="s">
        <v>528</v>
      </c>
      <c r="S86" s="17" t="str">
        <f t="shared" si="2"/>
        <v>Martine Rance</v>
      </c>
    </row>
    <row r="87" ht="15.75" customHeight="1">
      <c r="A87" s="13">
        <v>10181.0</v>
      </c>
      <c r="B87" s="14">
        <v>23.0</v>
      </c>
      <c r="C87" s="15">
        <v>42.26</v>
      </c>
      <c r="D87" s="15">
        <f t="shared" si="1"/>
        <v>971.98</v>
      </c>
      <c r="E87" s="16">
        <v>43781.0</v>
      </c>
      <c r="F87" s="14">
        <v>4.0</v>
      </c>
      <c r="G87" s="14">
        <v>11.0</v>
      </c>
      <c r="H87" s="14">
        <v>2019.0</v>
      </c>
      <c r="I87" s="14" t="s">
        <v>26</v>
      </c>
      <c r="J87" s="14" t="s">
        <v>217</v>
      </c>
      <c r="K87" s="14" t="s">
        <v>218</v>
      </c>
      <c r="L87" s="14" t="s">
        <v>219</v>
      </c>
      <c r="M87" s="14" t="s">
        <v>177</v>
      </c>
      <c r="N87" s="14">
        <v>97562.0</v>
      </c>
      <c r="O87" s="14" t="s">
        <v>32</v>
      </c>
      <c r="P87" s="14" t="s">
        <v>33</v>
      </c>
      <c r="Q87" s="14" t="s">
        <v>220</v>
      </c>
      <c r="R87" s="14" t="s">
        <v>35</v>
      </c>
      <c r="S87" s="17" t="str">
        <f t="shared" si="2"/>
        <v>Valarie Nelson</v>
      </c>
    </row>
    <row r="88" ht="15.75" customHeight="1">
      <c r="A88" s="13">
        <v>10182.0</v>
      </c>
      <c r="B88" s="14">
        <v>23.0</v>
      </c>
      <c r="C88" s="15">
        <v>100.0</v>
      </c>
      <c r="D88" s="15">
        <f t="shared" si="1"/>
        <v>2300</v>
      </c>
      <c r="E88" s="16">
        <v>43782.0</v>
      </c>
      <c r="F88" s="14">
        <v>4.0</v>
      </c>
      <c r="G88" s="14">
        <v>11.0</v>
      </c>
      <c r="H88" s="14">
        <v>2019.0</v>
      </c>
      <c r="I88" s="14" t="s">
        <v>163</v>
      </c>
      <c r="J88" s="14" t="s">
        <v>342</v>
      </c>
      <c r="K88" s="14" t="s">
        <v>343</v>
      </c>
      <c r="L88" s="14" t="s">
        <v>265</v>
      </c>
      <c r="M88" s="14" t="s">
        <v>120</v>
      </c>
      <c r="N88" s="14">
        <v>71270.0</v>
      </c>
      <c r="O88" s="14" t="s">
        <v>32</v>
      </c>
      <c r="P88" s="14" t="s">
        <v>33</v>
      </c>
      <c r="Q88" s="14" t="s">
        <v>344</v>
      </c>
      <c r="R88" s="14" t="s">
        <v>345</v>
      </c>
      <c r="S88" s="17" t="str">
        <f t="shared" si="2"/>
        <v>Francisca Cervantes</v>
      </c>
    </row>
    <row r="89" ht="15.75" customHeight="1">
      <c r="A89" s="13">
        <v>10183.0</v>
      </c>
      <c r="B89" s="14">
        <v>28.0</v>
      </c>
      <c r="C89" s="15">
        <v>100.0</v>
      </c>
      <c r="D89" s="15">
        <f t="shared" si="1"/>
        <v>2800</v>
      </c>
      <c r="E89" s="16">
        <v>43782.0</v>
      </c>
      <c r="F89" s="14">
        <v>4.0</v>
      </c>
      <c r="G89" s="14">
        <v>11.0</v>
      </c>
      <c r="H89" s="14">
        <v>2019.0</v>
      </c>
      <c r="I89" s="14" t="s">
        <v>163</v>
      </c>
      <c r="J89" s="14" t="s">
        <v>342</v>
      </c>
      <c r="K89" s="14" t="s">
        <v>343</v>
      </c>
      <c r="L89" s="14" t="s">
        <v>265</v>
      </c>
      <c r="M89" s="14" t="s">
        <v>120</v>
      </c>
      <c r="N89" s="14">
        <v>71270.0</v>
      </c>
      <c r="O89" s="14" t="s">
        <v>32</v>
      </c>
      <c r="P89" s="14" t="s">
        <v>33</v>
      </c>
      <c r="Q89" s="14" t="s">
        <v>344</v>
      </c>
      <c r="R89" s="14" t="s">
        <v>345</v>
      </c>
      <c r="S89" s="17" t="str">
        <f t="shared" si="2"/>
        <v>Francisca Cervantes</v>
      </c>
    </row>
    <row r="90" ht="15.75" customHeight="1">
      <c r="A90" s="13">
        <v>10184.0</v>
      </c>
      <c r="B90" s="14">
        <v>43.0</v>
      </c>
      <c r="C90" s="15">
        <v>100.0</v>
      </c>
      <c r="D90" s="15">
        <f t="shared" si="1"/>
        <v>4300</v>
      </c>
      <c r="E90" s="16">
        <v>43783.0</v>
      </c>
      <c r="F90" s="14">
        <v>4.0</v>
      </c>
      <c r="G90" s="14">
        <v>11.0</v>
      </c>
      <c r="H90" s="14">
        <v>2019.0</v>
      </c>
      <c r="I90" s="14" t="s">
        <v>163</v>
      </c>
      <c r="J90" s="14" t="s">
        <v>587</v>
      </c>
      <c r="K90" s="14" t="s">
        <v>588</v>
      </c>
      <c r="L90" s="14" t="s">
        <v>143</v>
      </c>
      <c r="M90" s="14" t="s">
        <v>100</v>
      </c>
      <c r="N90" s="14">
        <v>50553.0</v>
      </c>
      <c r="O90" s="14" t="s">
        <v>32</v>
      </c>
      <c r="P90" s="14" t="s">
        <v>33</v>
      </c>
      <c r="Q90" s="14" t="s">
        <v>589</v>
      </c>
      <c r="R90" s="14" t="s">
        <v>590</v>
      </c>
      <c r="S90" s="17" t="str">
        <f t="shared" si="2"/>
        <v>Wing C Tam</v>
      </c>
    </row>
    <row r="91" ht="15.75" customHeight="1">
      <c r="A91" s="13">
        <v>10185.0</v>
      </c>
      <c r="B91" s="14">
        <v>37.0</v>
      </c>
      <c r="C91" s="15">
        <v>100.0</v>
      </c>
      <c r="D91" s="15">
        <f t="shared" si="1"/>
        <v>3700</v>
      </c>
      <c r="E91" s="16">
        <v>43783.0</v>
      </c>
      <c r="F91" s="14">
        <v>4.0</v>
      </c>
      <c r="G91" s="14">
        <v>11.0</v>
      </c>
      <c r="H91" s="14">
        <v>2019.0</v>
      </c>
      <c r="I91" s="14" t="s">
        <v>166</v>
      </c>
      <c r="J91" s="14" t="s">
        <v>623</v>
      </c>
      <c r="K91" s="14" t="s">
        <v>625</v>
      </c>
      <c r="L91" s="14" t="s">
        <v>626</v>
      </c>
      <c r="M91" s="18"/>
      <c r="N91" s="14">
        <v>41101.0</v>
      </c>
      <c r="O91" s="14" t="s">
        <v>159</v>
      </c>
      <c r="P91" s="14" t="s">
        <v>46</v>
      </c>
      <c r="Q91" s="14" t="s">
        <v>627</v>
      </c>
      <c r="R91" s="14" t="s">
        <v>628</v>
      </c>
      <c r="S91" s="17" t="str">
        <f t="shared" si="2"/>
        <v>Jose Pedro Roel</v>
      </c>
    </row>
    <row r="92" ht="15.75" customHeight="1">
      <c r="A92" s="13">
        <v>10186.0</v>
      </c>
      <c r="B92" s="14">
        <v>32.0</v>
      </c>
      <c r="C92" s="15">
        <v>100.0</v>
      </c>
      <c r="D92" s="15">
        <f t="shared" si="1"/>
        <v>3200</v>
      </c>
      <c r="E92" s="16">
        <v>43783.0</v>
      </c>
      <c r="F92" s="14">
        <v>4.0</v>
      </c>
      <c r="G92" s="14">
        <v>11.0</v>
      </c>
      <c r="H92" s="14">
        <v>2019.0</v>
      </c>
      <c r="I92" s="14" t="s">
        <v>385</v>
      </c>
      <c r="J92" s="14" t="s">
        <v>655</v>
      </c>
      <c r="K92" s="14" t="s">
        <v>657</v>
      </c>
      <c r="L92" s="14" t="s">
        <v>620</v>
      </c>
      <c r="M92" s="18"/>
      <c r="N92" s="14" t="s">
        <v>658</v>
      </c>
      <c r="O92" s="14" t="s">
        <v>151</v>
      </c>
      <c r="P92" s="14" t="s">
        <v>46</v>
      </c>
      <c r="Q92" s="14" t="s">
        <v>659</v>
      </c>
      <c r="R92" s="14" t="s">
        <v>660</v>
      </c>
      <c r="S92" s="17" t="str">
        <f t="shared" si="2"/>
        <v>Thomas Hardy</v>
      </c>
    </row>
    <row r="93" ht="15.75" customHeight="1">
      <c r="A93" s="13">
        <v>10187.0</v>
      </c>
      <c r="B93" s="14">
        <v>32.0</v>
      </c>
      <c r="C93" s="15">
        <v>65.42</v>
      </c>
      <c r="D93" s="15">
        <f t="shared" si="1"/>
        <v>2093.44</v>
      </c>
      <c r="E93" s="16">
        <v>43787.0</v>
      </c>
      <c r="F93" s="14">
        <v>4.0</v>
      </c>
      <c r="G93" s="14">
        <v>11.0</v>
      </c>
      <c r="H93" s="14">
        <v>2019.0</v>
      </c>
      <c r="I93" s="14" t="s">
        <v>60</v>
      </c>
      <c r="J93" s="14" t="s">
        <v>591</v>
      </c>
      <c r="K93" s="14" t="s">
        <v>592</v>
      </c>
      <c r="L93" s="14" t="s">
        <v>593</v>
      </c>
      <c r="M93" s="18"/>
      <c r="N93" s="14" t="s">
        <v>594</v>
      </c>
      <c r="O93" s="14" t="s">
        <v>114</v>
      </c>
      <c r="P93" s="14" t="s">
        <v>46</v>
      </c>
      <c r="Q93" s="14" t="s">
        <v>595</v>
      </c>
      <c r="R93" s="14" t="s">
        <v>596</v>
      </c>
      <c r="S93" s="17" t="str">
        <f t="shared" si="2"/>
        <v>Veysel Oeztan</v>
      </c>
    </row>
    <row r="94" ht="15.75" customHeight="1">
      <c r="A94" s="13">
        <v>10188.0</v>
      </c>
      <c r="B94" s="14">
        <v>25.0</v>
      </c>
      <c r="C94" s="15">
        <v>100.0</v>
      </c>
      <c r="D94" s="15">
        <f t="shared" si="1"/>
        <v>2500</v>
      </c>
      <c r="E94" s="16">
        <v>43787.0</v>
      </c>
      <c r="F94" s="14">
        <v>4.0</v>
      </c>
      <c r="G94" s="14">
        <v>11.0</v>
      </c>
      <c r="H94" s="14">
        <v>2019.0</v>
      </c>
      <c r="I94" s="14" t="s">
        <v>60</v>
      </c>
      <c r="J94" s="14" t="s">
        <v>591</v>
      </c>
      <c r="K94" s="14" t="s">
        <v>592</v>
      </c>
      <c r="L94" s="14" t="s">
        <v>593</v>
      </c>
      <c r="M94" s="18"/>
      <c r="N94" s="14" t="s">
        <v>594</v>
      </c>
      <c r="O94" s="14" t="s">
        <v>114</v>
      </c>
      <c r="P94" s="14" t="s">
        <v>46</v>
      </c>
      <c r="Q94" s="14" t="s">
        <v>595</v>
      </c>
      <c r="R94" s="14" t="s">
        <v>596</v>
      </c>
      <c r="S94" s="17" t="str">
        <f t="shared" si="2"/>
        <v>Veysel Oeztan</v>
      </c>
    </row>
    <row r="95" ht="15.75" customHeight="1">
      <c r="A95" s="13">
        <v>10189.0</v>
      </c>
      <c r="B95" s="14">
        <v>46.0</v>
      </c>
      <c r="C95" s="15">
        <v>32.99</v>
      </c>
      <c r="D95" s="15">
        <f t="shared" si="1"/>
        <v>1517.54</v>
      </c>
      <c r="E95" s="16">
        <v>43788.0</v>
      </c>
      <c r="F95" s="14">
        <v>4.0</v>
      </c>
      <c r="G95" s="14">
        <v>11.0</v>
      </c>
      <c r="H95" s="14">
        <v>2019.0</v>
      </c>
      <c r="I95" s="14" t="s">
        <v>60</v>
      </c>
      <c r="J95" s="14" t="s">
        <v>155</v>
      </c>
      <c r="K95" s="14" t="s">
        <v>157</v>
      </c>
      <c r="L95" s="14" t="s">
        <v>158</v>
      </c>
      <c r="M95" s="18"/>
      <c r="N95" s="14">
        <v>28034.0</v>
      </c>
      <c r="O95" s="14" t="s">
        <v>159</v>
      </c>
      <c r="P95" s="14" t="s">
        <v>46</v>
      </c>
      <c r="Q95" s="14" t="s">
        <v>160</v>
      </c>
      <c r="R95" s="14" t="s">
        <v>161</v>
      </c>
      <c r="S95" s="17" t="str">
        <f t="shared" si="2"/>
        <v>Diego Freyre</v>
      </c>
    </row>
    <row r="96" ht="15.75" customHeight="1">
      <c r="A96" s="13">
        <v>10190.0</v>
      </c>
      <c r="B96" s="14">
        <v>42.0</v>
      </c>
      <c r="C96" s="15">
        <v>85.72</v>
      </c>
      <c r="D96" s="15">
        <f t="shared" si="1"/>
        <v>3600.24</v>
      </c>
      <c r="E96" s="16">
        <v>43788.0</v>
      </c>
      <c r="F96" s="14">
        <v>4.0</v>
      </c>
      <c r="G96" s="14">
        <v>11.0</v>
      </c>
      <c r="H96" s="14">
        <v>2019.0</v>
      </c>
      <c r="I96" s="14" t="s">
        <v>60</v>
      </c>
      <c r="J96" s="14" t="s">
        <v>155</v>
      </c>
      <c r="K96" s="14" t="s">
        <v>157</v>
      </c>
      <c r="L96" s="14" t="s">
        <v>158</v>
      </c>
      <c r="M96" s="18"/>
      <c r="N96" s="14">
        <v>28034.0</v>
      </c>
      <c r="O96" s="14" t="s">
        <v>159</v>
      </c>
      <c r="P96" s="14" t="s">
        <v>46</v>
      </c>
      <c r="Q96" s="14" t="s">
        <v>160</v>
      </c>
      <c r="R96" s="14" t="s">
        <v>161</v>
      </c>
      <c r="S96" s="17" t="str">
        <f t="shared" si="2"/>
        <v>Diego Freyre</v>
      </c>
    </row>
    <row r="97" ht="15.75" customHeight="1">
      <c r="A97" s="13">
        <v>10191.0</v>
      </c>
      <c r="B97" s="14">
        <v>32.0</v>
      </c>
      <c r="C97" s="15">
        <v>100.0</v>
      </c>
      <c r="D97" s="15">
        <f t="shared" si="1"/>
        <v>3200</v>
      </c>
      <c r="E97" s="16">
        <v>43789.0</v>
      </c>
      <c r="F97" s="14">
        <v>4.0</v>
      </c>
      <c r="G97" s="14">
        <v>11.0</v>
      </c>
      <c r="H97" s="14">
        <v>2019.0</v>
      </c>
      <c r="I97" s="14" t="s">
        <v>163</v>
      </c>
      <c r="J97" s="14" t="s">
        <v>441</v>
      </c>
      <c r="K97" s="14" t="s">
        <v>443</v>
      </c>
      <c r="L97" s="14" t="s">
        <v>444</v>
      </c>
      <c r="M97" s="18"/>
      <c r="N97" s="14">
        <v>50739.0</v>
      </c>
      <c r="O97" s="14" t="s">
        <v>45</v>
      </c>
      <c r="P97" s="14" t="s">
        <v>46</v>
      </c>
      <c r="Q97" s="14" t="s">
        <v>445</v>
      </c>
      <c r="R97" s="14" t="s">
        <v>446</v>
      </c>
      <c r="S97" s="17" t="str">
        <f t="shared" si="2"/>
        <v>Henriette Pfalzheim</v>
      </c>
    </row>
    <row r="98" ht="15.75" customHeight="1">
      <c r="A98" s="13">
        <v>10192.0</v>
      </c>
      <c r="B98" s="14">
        <v>37.0</v>
      </c>
      <c r="C98" s="15">
        <v>69.82</v>
      </c>
      <c r="D98" s="15">
        <f t="shared" si="1"/>
        <v>2583.34</v>
      </c>
      <c r="E98" s="16">
        <v>43789.0</v>
      </c>
      <c r="F98" s="14">
        <v>4.0</v>
      </c>
      <c r="G98" s="14">
        <v>11.0</v>
      </c>
      <c r="H98" s="14">
        <v>2019.0</v>
      </c>
      <c r="I98" s="14" t="s">
        <v>163</v>
      </c>
      <c r="J98" s="14" t="s">
        <v>28</v>
      </c>
      <c r="K98" s="14" t="s">
        <v>29</v>
      </c>
      <c r="L98" s="14" t="s">
        <v>30</v>
      </c>
      <c r="M98" s="14" t="s">
        <v>31</v>
      </c>
      <c r="N98" s="14">
        <v>62005.0</v>
      </c>
      <c r="O98" s="14" t="s">
        <v>32</v>
      </c>
      <c r="P98" s="14" t="s">
        <v>33</v>
      </c>
      <c r="Q98" s="14" t="s">
        <v>34</v>
      </c>
      <c r="R98" s="14" t="s">
        <v>35</v>
      </c>
      <c r="S98" s="17" t="str">
        <f t="shared" si="2"/>
        <v>Valarie Young</v>
      </c>
    </row>
    <row r="99" ht="15.75" customHeight="1">
      <c r="A99" s="13">
        <v>10193.0</v>
      </c>
      <c r="B99" s="14">
        <v>28.0</v>
      </c>
      <c r="C99" s="15">
        <v>93.21</v>
      </c>
      <c r="D99" s="15">
        <f t="shared" si="1"/>
        <v>2609.88</v>
      </c>
      <c r="E99" s="16">
        <v>43790.0</v>
      </c>
      <c r="F99" s="14">
        <v>4.0</v>
      </c>
      <c r="G99" s="14">
        <v>11.0</v>
      </c>
      <c r="H99" s="14">
        <v>2019.0</v>
      </c>
      <c r="I99" s="14" t="s">
        <v>26</v>
      </c>
      <c r="J99" s="14" t="s">
        <v>677</v>
      </c>
      <c r="K99" s="14" t="s">
        <v>678</v>
      </c>
      <c r="L99" s="14" t="s">
        <v>675</v>
      </c>
      <c r="M99" s="14" t="s">
        <v>676</v>
      </c>
      <c r="N99" s="14">
        <v>700091.0</v>
      </c>
      <c r="O99" s="14" t="s">
        <v>672</v>
      </c>
      <c r="P99" s="14" t="s">
        <v>76</v>
      </c>
      <c r="Q99" s="14" t="s">
        <v>653</v>
      </c>
      <c r="R99" s="14" t="s">
        <v>654</v>
      </c>
      <c r="S99" s="17" t="str">
        <f t="shared" si="2"/>
        <v>Sean Connery</v>
      </c>
    </row>
    <row r="100" ht="15.75" customHeight="1">
      <c r="A100" s="13">
        <v>10194.0</v>
      </c>
      <c r="B100" s="14">
        <v>38.0</v>
      </c>
      <c r="C100" s="15">
        <v>100.0</v>
      </c>
      <c r="D100" s="15">
        <f t="shared" si="1"/>
        <v>3800</v>
      </c>
      <c r="E100" s="16">
        <v>43794.0</v>
      </c>
      <c r="F100" s="14">
        <v>4.0</v>
      </c>
      <c r="G100" s="14">
        <v>11.0</v>
      </c>
      <c r="H100" s="14">
        <v>2019.0</v>
      </c>
      <c r="I100" s="14" t="s">
        <v>166</v>
      </c>
      <c r="J100" s="14" t="s">
        <v>459</v>
      </c>
      <c r="K100" s="14" t="s">
        <v>461</v>
      </c>
      <c r="L100" s="14" t="s">
        <v>462</v>
      </c>
      <c r="M100" s="18"/>
      <c r="N100" s="14">
        <v>69004.0</v>
      </c>
      <c r="O100" s="14" t="s">
        <v>66</v>
      </c>
      <c r="P100" s="14" t="s">
        <v>46</v>
      </c>
      <c r="Q100" s="14" t="s">
        <v>463</v>
      </c>
      <c r="R100" s="14" t="s">
        <v>464</v>
      </c>
      <c r="S100" s="17" t="str">
        <f t="shared" si="2"/>
        <v>Mary Saveley</v>
      </c>
    </row>
    <row r="101" ht="15.75" customHeight="1">
      <c r="A101" s="13">
        <v>10195.0</v>
      </c>
      <c r="B101" s="14">
        <v>49.0</v>
      </c>
      <c r="C101" s="15">
        <v>100.0</v>
      </c>
      <c r="D101" s="15">
        <f t="shared" si="1"/>
        <v>4900</v>
      </c>
      <c r="E101" s="16">
        <v>43794.0</v>
      </c>
      <c r="F101" s="14">
        <v>4.0</v>
      </c>
      <c r="G101" s="14">
        <v>11.0</v>
      </c>
      <c r="H101" s="14">
        <v>2019.0</v>
      </c>
      <c r="I101" s="14" t="s">
        <v>166</v>
      </c>
      <c r="J101" s="14" t="s">
        <v>272</v>
      </c>
      <c r="K101" s="14" t="s">
        <v>273</v>
      </c>
      <c r="L101" s="14" t="s">
        <v>274</v>
      </c>
      <c r="M101" s="14" t="s">
        <v>57</v>
      </c>
      <c r="N101" s="14">
        <v>24067.0</v>
      </c>
      <c r="O101" s="14" t="s">
        <v>32</v>
      </c>
      <c r="P101" s="14" t="s">
        <v>33</v>
      </c>
      <c r="Q101" s="14" t="s">
        <v>58</v>
      </c>
      <c r="R101" s="14" t="s">
        <v>179</v>
      </c>
      <c r="S101" s="17" t="str">
        <f t="shared" si="2"/>
        <v>Steve Frick</v>
      </c>
    </row>
    <row r="102" ht="15.75" customHeight="1">
      <c r="A102" s="13">
        <v>10196.0</v>
      </c>
      <c r="B102" s="14">
        <v>50.0</v>
      </c>
      <c r="C102" s="15">
        <v>94.4</v>
      </c>
      <c r="D102" s="15">
        <f t="shared" si="1"/>
        <v>4720</v>
      </c>
      <c r="E102" s="16">
        <v>43795.0</v>
      </c>
      <c r="F102" s="14">
        <v>4.0</v>
      </c>
      <c r="G102" s="14">
        <v>11.0</v>
      </c>
      <c r="H102" s="14">
        <v>2019.0</v>
      </c>
      <c r="I102" s="14" t="s">
        <v>313</v>
      </c>
      <c r="J102" s="14" t="s">
        <v>183</v>
      </c>
      <c r="K102" s="14" t="s">
        <v>184</v>
      </c>
      <c r="L102" s="14" t="s">
        <v>185</v>
      </c>
      <c r="M102" s="14" t="s">
        <v>88</v>
      </c>
      <c r="N102" s="14">
        <v>97823.0</v>
      </c>
      <c r="O102" s="14" t="s">
        <v>32</v>
      </c>
      <c r="P102" s="14" t="s">
        <v>33</v>
      </c>
      <c r="Q102" s="14" t="s">
        <v>186</v>
      </c>
      <c r="R102" s="14" t="s">
        <v>187</v>
      </c>
      <c r="S102" s="17" t="str">
        <f t="shared" si="2"/>
        <v>Leslie Murphy</v>
      </c>
    </row>
    <row r="103" ht="15.75" customHeight="1">
      <c r="A103" s="13">
        <v>10197.0</v>
      </c>
      <c r="B103" s="14">
        <v>24.0</v>
      </c>
      <c r="C103" s="15">
        <v>90.52</v>
      </c>
      <c r="D103" s="15">
        <f t="shared" si="1"/>
        <v>2172.48</v>
      </c>
      <c r="E103" s="16">
        <v>43795.0</v>
      </c>
      <c r="F103" s="14">
        <v>4.0</v>
      </c>
      <c r="G103" s="14">
        <v>11.0</v>
      </c>
      <c r="H103" s="14">
        <v>2019.0</v>
      </c>
      <c r="I103" s="14" t="s">
        <v>313</v>
      </c>
      <c r="J103" s="14" t="s">
        <v>577</v>
      </c>
      <c r="K103" s="14" t="s">
        <v>579</v>
      </c>
      <c r="L103" s="14" t="s">
        <v>580</v>
      </c>
      <c r="M103" s="18"/>
      <c r="N103" s="14">
        <v>8022.0</v>
      </c>
      <c r="O103" s="14" t="s">
        <v>159</v>
      </c>
      <c r="P103" s="14" t="s">
        <v>46</v>
      </c>
      <c r="Q103" s="14" t="s">
        <v>581</v>
      </c>
      <c r="R103" s="14" t="s">
        <v>582</v>
      </c>
      <c r="S103" s="17" t="str">
        <f t="shared" si="2"/>
        <v>Eduardo Saavedra</v>
      </c>
    </row>
    <row r="104" ht="15.75" customHeight="1">
      <c r="A104" s="13">
        <v>10198.0</v>
      </c>
      <c r="B104" s="14">
        <v>40.0</v>
      </c>
      <c r="C104" s="15">
        <v>63.67</v>
      </c>
      <c r="D104" s="15">
        <f t="shared" si="1"/>
        <v>2546.8</v>
      </c>
      <c r="E104" s="16">
        <v>43796.0</v>
      </c>
      <c r="F104" s="14">
        <v>4.0</v>
      </c>
      <c r="G104" s="14">
        <v>11.0</v>
      </c>
      <c r="H104" s="14">
        <v>2019.0</v>
      </c>
      <c r="I104" s="14" t="s">
        <v>385</v>
      </c>
      <c r="J104" s="14" t="s">
        <v>503</v>
      </c>
      <c r="K104" s="14" t="s">
        <v>504</v>
      </c>
      <c r="L104" s="14" t="s">
        <v>505</v>
      </c>
      <c r="M104" s="18"/>
      <c r="N104" s="14" t="s">
        <v>506</v>
      </c>
      <c r="O104" s="14" t="s">
        <v>507</v>
      </c>
      <c r="P104" s="14" t="s">
        <v>193</v>
      </c>
      <c r="Q104" s="14" t="s">
        <v>508</v>
      </c>
      <c r="R104" s="14" t="s">
        <v>509</v>
      </c>
      <c r="S104" s="17" t="str">
        <f t="shared" si="2"/>
        <v>Arnold Cruz</v>
      </c>
    </row>
    <row r="105" ht="15.75" customHeight="1">
      <c r="A105" s="13">
        <v>10200.0</v>
      </c>
      <c r="B105" s="14">
        <v>22.0</v>
      </c>
      <c r="C105" s="15">
        <v>98.57</v>
      </c>
      <c r="D105" s="15">
        <f t="shared" si="1"/>
        <v>2168.54</v>
      </c>
      <c r="E105" s="16">
        <v>43800.0</v>
      </c>
      <c r="F105" s="14">
        <v>4.0</v>
      </c>
      <c r="G105" s="14">
        <v>12.0</v>
      </c>
      <c r="H105" s="14">
        <v>2019.0</v>
      </c>
      <c r="I105" s="14" t="s">
        <v>60</v>
      </c>
      <c r="J105" s="14" t="s">
        <v>221</v>
      </c>
      <c r="K105" s="14" t="s">
        <v>222</v>
      </c>
      <c r="L105" s="14" t="s">
        <v>223</v>
      </c>
      <c r="M105" s="14" t="s">
        <v>177</v>
      </c>
      <c r="N105" s="18"/>
      <c r="O105" s="14" t="s">
        <v>32</v>
      </c>
      <c r="P105" s="14" t="s">
        <v>33</v>
      </c>
      <c r="Q105" s="14" t="s">
        <v>186</v>
      </c>
      <c r="R105" s="14" t="s">
        <v>90</v>
      </c>
      <c r="S105" s="17" t="str">
        <f t="shared" si="2"/>
        <v>Julie Murphy</v>
      </c>
    </row>
    <row r="106" ht="15.75" customHeight="1">
      <c r="A106" s="13">
        <v>10201.0</v>
      </c>
      <c r="B106" s="14">
        <v>24.0</v>
      </c>
      <c r="C106" s="15">
        <v>100.0</v>
      </c>
      <c r="D106" s="15">
        <f t="shared" si="1"/>
        <v>2400</v>
      </c>
      <c r="E106" s="16">
        <v>43800.0</v>
      </c>
      <c r="F106" s="14">
        <v>4.0</v>
      </c>
      <c r="G106" s="14">
        <v>12.0</v>
      </c>
      <c r="H106" s="14">
        <v>2019.0</v>
      </c>
      <c r="I106" s="14" t="s">
        <v>60</v>
      </c>
      <c r="J106" s="14" t="s">
        <v>221</v>
      </c>
      <c r="K106" s="14" t="s">
        <v>222</v>
      </c>
      <c r="L106" s="14" t="s">
        <v>223</v>
      </c>
      <c r="M106" s="14" t="s">
        <v>177</v>
      </c>
      <c r="N106" s="18"/>
      <c r="O106" s="14" t="s">
        <v>32</v>
      </c>
      <c r="P106" s="14" t="s">
        <v>33</v>
      </c>
      <c r="Q106" s="14" t="s">
        <v>186</v>
      </c>
      <c r="R106" s="14" t="s">
        <v>90</v>
      </c>
      <c r="S106" s="17" t="str">
        <f t="shared" si="2"/>
        <v>Julie Murphy</v>
      </c>
    </row>
    <row r="107" ht="15.75" customHeight="1">
      <c r="A107" s="13">
        <v>10202.0</v>
      </c>
      <c r="B107" s="14">
        <v>20.0</v>
      </c>
      <c r="C107" s="15">
        <v>100.0</v>
      </c>
      <c r="D107" s="15">
        <f t="shared" si="1"/>
        <v>2000</v>
      </c>
      <c r="E107" s="16">
        <v>43801.0</v>
      </c>
      <c r="F107" s="14">
        <v>4.0</v>
      </c>
      <c r="G107" s="14">
        <v>12.0</v>
      </c>
      <c r="H107" s="14">
        <v>2019.0</v>
      </c>
      <c r="I107" s="14" t="s">
        <v>163</v>
      </c>
      <c r="J107" s="14" t="s">
        <v>155</v>
      </c>
      <c r="K107" s="14" t="s">
        <v>157</v>
      </c>
      <c r="L107" s="14" t="s">
        <v>158</v>
      </c>
      <c r="M107" s="18"/>
      <c r="N107" s="14">
        <v>28034.0</v>
      </c>
      <c r="O107" s="14" t="s">
        <v>159</v>
      </c>
      <c r="P107" s="14" t="s">
        <v>46</v>
      </c>
      <c r="Q107" s="14" t="s">
        <v>160</v>
      </c>
      <c r="R107" s="14" t="s">
        <v>161</v>
      </c>
      <c r="S107" s="17" t="str">
        <f t="shared" si="2"/>
        <v>Diego Freyre</v>
      </c>
    </row>
    <row r="108" ht="15.75" customHeight="1">
      <c r="A108" s="13">
        <v>10203.0</v>
      </c>
      <c r="B108" s="14">
        <v>44.0</v>
      </c>
      <c r="C108" s="15">
        <v>82.99</v>
      </c>
      <c r="D108" s="15">
        <f t="shared" si="1"/>
        <v>3651.56</v>
      </c>
      <c r="E108" s="16">
        <v>43801.0</v>
      </c>
      <c r="F108" s="14">
        <v>4.0</v>
      </c>
      <c r="G108" s="14">
        <v>12.0</v>
      </c>
      <c r="H108" s="14">
        <v>2019.0</v>
      </c>
      <c r="I108" s="14" t="s">
        <v>163</v>
      </c>
      <c r="J108" s="14" t="s">
        <v>155</v>
      </c>
      <c r="K108" s="14" t="s">
        <v>157</v>
      </c>
      <c r="L108" s="14" t="s">
        <v>158</v>
      </c>
      <c r="M108" s="18"/>
      <c r="N108" s="14">
        <v>28034.0</v>
      </c>
      <c r="O108" s="14" t="s">
        <v>159</v>
      </c>
      <c r="P108" s="14" t="s">
        <v>46</v>
      </c>
      <c r="Q108" s="14" t="s">
        <v>160</v>
      </c>
      <c r="R108" s="14" t="s">
        <v>161</v>
      </c>
      <c r="S108" s="17" t="str">
        <f t="shared" si="2"/>
        <v>Diego Freyre</v>
      </c>
    </row>
    <row r="109" ht="15.75" customHeight="1">
      <c r="A109" s="13">
        <v>10203.0</v>
      </c>
      <c r="B109" s="14">
        <v>47.0</v>
      </c>
      <c r="C109" s="15">
        <v>100.0</v>
      </c>
      <c r="D109" s="15">
        <f t="shared" si="1"/>
        <v>4700</v>
      </c>
      <c r="E109" s="16">
        <v>43801.0</v>
      </c>
      <c r="F109" s="14">
        <v>4.0</v>
      </c>
      <c r="G109" s="14">
        <v>12.0</v>
      </c>
      <c r="H109" s="14">
        <v>2019.0</v>
      </c>
      <c r="I109" s="14" t="s">
        <v>163</v>
      </c>
      <c r="J109" s="14" t="s">
        <v>155</v>
      </c>
      <c r="K109" s="14" t="s">
        <v>157</v>
      </c>
      <c r="L109" s="14" t="s">
        <v>158</v>
      </c>
      <c r="M109" s="18"/>
      <c r="N109" s="14">
        <v>28034.0</v>
      </c>
      <c r="O109" s="14" t="s">
        <v>159</v>
      </c>
      <c r="P109" s="14" t="s">
        <v>46</v>
      </c>
      <c r="Q109" s="14" t="s">
        <v>160</v>
      </c>
      <c r="R109" s="14" t="s">
        <v>161</v>
      </c>
      <c r="S109" s="17" t="str">
        <f t="shared" si="2"/>
        <v>Diego Freyre</v>
      </c>
    </row>
    <row r="110" ht="15.75" customHeight="1">
      <c r="A110" s="13">
        <v>10204.0</v>
      </c>
      <c r="B110" s="14">
        <v>32.0</v>
      </c>
      <c r="C110" s="15">
        <v>37.17</v>
      </c>
      <c r="D110" s="15">
        <f t="shared" si="1"/>
        <v>1189.44</v>
      </c>
      <c r="E110" s="16">
        <v>43802.0</v>
      </c>
      <c r="F110" s="14">
        <v>4.0</v>
      </c>
      <c r="G110" s="14">
        <v>12.0</v>
      </c>
      <c r="H110" s="14">
        <v>2019.0</v>
      </c>
      <c r="I110" s="14" t="s">
        <v>26</v>
      </c>
      <c r="J110" s="14" t="s">
        <v>155</v>
      </c>
      <c r="K110" s="14" t="s">
        <v>157</v>
      </c>
      <c r="L110" s="14" t="s">
        <v>158</v>
      </c>
      <c r="M110" s="18"/>
      <c r="N110" s="14">
        <v>28034.0</v>
      </c>
      <c r="O110" s="14" t="s">
        <v>159</v>
      </c>
      <c r="P110" s="14" t="s">
        <v>46</v>
      </c>
      <c r="Q110" s="14" t="s">
        <v>160</v>
      </c>
      <c r="R110" s="14" t="s">
        <v>161</v>
      </c>
      <c r="S110" s="17" t="str">
        <f t="shared" si="2"/>
        <v>Diego Freyre</v>
      </c>
    </row>
    <row r="111" ht="15.75" customHeight="1">
      <c r="A111" s="13">
        <v>10205.0</v>
      </c>
      <c r="B111" s="14">
        <v>24.0</v>
      </c>
      <c r="C111" s="15">
        <v>38.08</v>
      </c>
      <c r="D111" s="15">
        <f t="shared" si="1"/>
        <v>913.92</v>
      </c>
      <c r="E111" s="16">
        <v>43802.0</v>
      </c>
      <c r="F111" s="14">
        <v>4.0</v>
      </c>
      <c r="G111" s="14">
        <v>12.0</v>
      </c>
      <c r="H111" s="14">
        <v>2019.0</v>
      </c>
      <c r="I111" s="14" t="s">
        <v>26</v>
      </c>
      <c r="J111" s="14" t="s">
        <v>155</v>
      </c>
      <c r="K111" s="14" t="s">
        <v>157</v>
      </c>
      <c r="L111" s="14" t="s">
        <v>158</v>
      </c>
      <c r="M111" s="18"/>
      <c r="N111" s="14">
        <v>28034.0</v>
      </c>
      <c r="O111" s="14" t="s">
        <v>159</v>
      </c>
      <c r="P111" s="14" t="s">
        <v>46</v>
      </c>
      <c r="Q111" s="14" t="s">
        <v>160</v>
      </c>
      <c r="R111" s="14" t="s">
        <v>161</v>
      </c>
      <c r="S111" s="17" t="str">
        <f t="shared" si="2"/>
        <v>Diego Freyre</v>
      </c>
    </row>
    <row r="112" ht="15.75" customHeight="1">
      <c r="A112" s="13">
        <v>10206.0</v>
      </c>
      <c r="B112" s="14">
        <v>47.0</v>
      </c>
      <c r="C112" s="15">
        <v>100.0</v>
      </c>
      <c r="D112" s="15">
        <f t="shared" si="1"/>
        <v>4700</v>
      </c>
      <c r="E112" s="16">
        <v>43804.0</v>
      </c>
      <c r="F112" s="14">
        <v>4.0</v>
      </c>
      <c r="G112" s="14">
        <v>12.0</v>
      </c>
      <c r="H112" s="14">
        <v>2019.0</v>
      </c>
      <c r="I112" s="14" t="s">
        <v>163</v>
      </c>
      <c r="J112" s="14" t="s">
        <v>400</v>
      </c>
      <c r="K112" s="14" t="s">
        <v>402</v>
      </c>
      <c r="L112" s="14" t="s">
        <v>403</v>
      </c>
      <c r="M112" s="14" t="s">
        <v>335</v>
      </c>
      <c r="N112" s="14" t="s">
        <v>404</v>
      </c>
      <c r="O112" s="14" t="s">
        <v>243</v>
      </c>
      <c r="P112" s="14" t="s">
        <v>33</v>
      </c>
      <c r="Q112" s="14" t="s">
        <v>405</v>
      </c>
      <c r="R112" s="14" t="s">
        <v>406</v>
      </c>
      <c r="S112" s="17" t="str">
        <f t="shared" si="2"/>
        <v>Yoshi Tannamuri</v>
      </c>
    </row>
    <row r="113" ht="15.75" customHeight="1">
      <c r="A113" s="13">
        <v>10207.0</v>
      </c>
      <c r="B113" s="14">
        <v>47.0</v>
      </c>
      <c r="C113" s="15">
        <v>100.0</v>
      </c>
      <c r="D113" s="15">
        <f t="shared" si="1"/>
        <v>4700</v>
      </c>
      <c r="E113" s="16">
        <v>43808.0</v>
      </c>
      <c r="F113" s="14">
        <v>4.0</v>
      </c>
      <c r="G113" s="14">
        <v>12.0</v>
      </c>
      <c r="H113" s="14">
        <v>2019.0</v>
      </c>
      <c r="I113" s="14" t="s">
        <v>166</v>
      </c>
      <c r="J113" s="14" t="s">
        <v>635</v>
      </c>
      <c r="K113" s="14" t="s">
        <v>636</v>
      </c>
      <c r="L113" s="14" t="s">
        <v>340</v>
      </c>
      <c r="M113" s="14" t="s">
        <v>100</v>
      </c>
      <c r="N113" s="14">
        <v>51003.0</v>
      </c>
      <c r="O113" s="14" t="s">
        <v>32</v>
      </c>
      <c r="P113" s="14" t="s">
        <v>33</v>
      </c>
      <c r="Q113" s="14" t="s">
        <v>637</v>
      </c>
      <c r="R113" s="14" t="s">
        <v>35</v>
      </c>
      <c r="S113" s="17" t="str">
        <f t="shared" si="2"/>
        <v>Valarie Franco</v>
      </c>
    </row>
    <row r="114" ht="15.75" customHeight="1">
      <c r="A114" s="13">
        <v>10208.0</v>
      </c>
      <c r="B114" s="14">
        <v>45.0</v>
      </c>
      <c r="C114" s="15">
        <v>56.55</v>
      </c>
      <c r="D114" s="15">
        <f t="shared" si="1"/>
        <v>2544.75</v>
      </c>
      <c r="E114" s="16">
        <v>43808.0</v>
      </c>
      <c r="F114" s="14">
        <v>4.0</v>
      </c>
      <c r="G114" s="14">
        <v>12.0</v>
      </c>
      <c r="H114" s="14">
        <v>2019.0</v>
      </c>
      <c r="I114" s="14" t="s">
        <v>290</v>
      </c>
      <c r="J114" s="14" t="s">
        <v>635</v>
      </c>
      <c r="K114" s="14" t="s">
        <v>636</v>
      </c>
      <c r="L114" s="14" t="s">
        <v>340</v>
      </c>
      <c r="M114" s="14" t="s">
        <v>100</v>
      </c>
      <c r="N114" s="14">
        <v>51003.0</v>
      </c>
      <c r="O114" s="14" t="s">
        <v>32</v>
      </c>
      <c r="P114" s="14" t="s">
        <v>33</v>
      </c>
      <c r="Q114" s="14" t="s">
        <v>637</v>
      </c>
      <c r="R114" s="14" t="s">
        <v>35</v>
      </c>
      <c r="S114" s="17" t="str">
        <f t="shared" si="2"/>
        <v>Valarie Franco</v>
      </c>
    </row>
    <row r="115" ht="15.75" customHeight="1">
      <c r="A115" s="13">
        <v>10208.0</v>
      </c>
      <c r="B115" s="14">
        <v>28.0</v>
      </c>
      <c r="C115" s="15">
        <v>94.92</v>
      </c>
      <c r="D115" s="15">
        <f t="shared" si="1"/>
        <v>2657.76</v>
      </c>
      <c r="E115" s="16">
        <v>43808.0</v>
      </c>
      <c r="F115" s="14">
        <v>4.0</v>
      </c>
      <c r="G115" s="14">
        <v>12.0</v>
      </c>
      <c r="H115" s="14">
        <v>2019.0</v>
      </c>
      <c r="I115" s="14" t="s">
        <v>166</v>
      </c>
      <c r="J115" s="14" t="s">
        <v>635</v>
      </c>
      <c r="K115" s="14" t="s">
        <v>636</v>
      </c>
      <c r="L115" s="14" t="s">
        <v>340</v>
      </c>
      <c r="M115" s="14" t="s">
        <v>100</v>
      </c>
      <c r="N115" s="14">
        <v>51003.0</v>
      </c>
      <c r="O115" s="14" t="s">
        <v>32</v>
      </c>
      <c r="P115" s="14" t="s">
        <v>33</v>
      </c>
      <c r="Q115" s="14" t="s">
        <v>637</v>
      </c>
      <c r="R115" s="14" t="s">
        <v>35</v>
      </c>
      <c r="S115" s="17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FDE4607F-2D6C-48C8-BDE2-B63E245BD163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88"/>
    <col customWidth="1" min="2" max="2" width="15.25"/>
    <col customWidth="1" min="3" max="3" width="23.0"/>
  </cols>
  <sheetData>
    <row r="1">
      <c r="C1" s="21" t="s">
        <v>680</v>
      </c>
    </row>
    <row r="2">
      <c r="C2" s="23">
        <f>IFERROR(__xludf.DUMMYFUNCTION("SUM('Car Sales - Database'!$D$2:$D$115)/COUNTUNIQUE('Car Sales - Database'!$S$2:$S$115)"),5586.54984126984)</f>
        <v>5586.549841</v>
      </c>
    </row>
    <row r="3">
      <c r="C3" s="23">
        <f>IFERROR(__xludf.DUMMYFUNCTION("SUM('Car Sales - Database'!$D$2:$D$115)/COUNTUNIQUE('Car Sales - Database'!$S$2:$S$115)"),5586.54984126984)</f>
        <v>5586.549841</v>
      </c>
    </row>
    <row r="4">
      <c r="C4" s="23">
        <f>IFERROR(__xludf.DUMMYFUNCTION("SUM('Car Sales - Database'!$D$2:$D$115)/COUNTUNIQUE('Car Sales - Database'!$S$2:$S$115)"),5586.54984126984)</f>
        <v>5586.549841</v>
      </c>
    </row>
    <row r="5">
      <c r="C5" s="23">
        <f>IFERROR(__xludf.DUMMYFUNCTION("SUM('Car Sales - Database'!$D$2:$D$115)/COUNTUNIQUE('Car Sales - Database'!$S$2:$S$115)"),5586.54984126984)</f>
        <v>5586.549841</v>
      </c>
    </row>
    <row r="6">
      <c r="C6" s="23">
        <f>IFERROR(__xludf.DUMMYFUNCTION("SUM('Car Sales - Database'!$D$2:$D$115)/COUNTUNIQUE('Car Sales - Database'!$S$2:$S$115)"),5586.54984126984)</f>
        <v>5586.549841</v>
      </c>
    </row>
    <row r="7">
      <c r="C7" s="23">
        <f>IFERROR(__xludf.DUMMYFUNCTION("SUM('Car Sales - Database'!$D$2:$D$115)/COUNTUNIQUE('Car Sales - Database'!$S$2:$S$115)"),5586.54984126984)</f>
        <v>5586.549841</v>
      </c>
    </row>
    <row r="8">
      <c r="C8" s="23">
        <f>IFERROR(__xludf.DUMMYFUNCTION("SUM('Car Sales - Database'!$D$2:$D$115)/COUNTUNIQUE('Car Sales - Database'!$S$2:$S$115)"),5586.54984126984)</f>
        <v>5586.549841</v>
      </c>
    </row>
    <row r="9">
      <c r="C9" s="23">
        <f>IFERROR(__xludf.DUMMYFUNCTION("SUM('Car Sales - Database'!$D$2:$D$115)/COUNTUNIQUE('Car Sales - Database'!$S$2:$S$115)"),5586.54984126984)</f>
        <v>5586.549841</v>
      </c>
    </row>
    <row r="10">
      <c r="C10" s="23">
        <f>IFERROR(__xludf.DUMMYFUNCTION("SUM('Car Sales - Database'!$D$2:$D$115)/COUNTUNIQUE('Car Sales - Database'!$S$2:$S$115)"),5586.54984126984)</f>
        <v>5586.549841</v>
      </c>
    </row>
    <row r="11">
      <c r="C11" s="23">
        <f>IFERROR(__xludf.DUMMYFUNCTION("SUM('Car Sales - Database'!$D$2:$D$115)/COUNTUNIQUE('Car Sales - Database'!$S$2:$S$115)"),5586.54984126984)</f>
        <v>5586.549841</v>
      </c>
    </row>
    <row r="12">
      <c r="C12" s="23">
        <f>IFERROR(__xludf.DUMMYFUNCTION("SUM('Car Sales - Database'!$D$2:$D$115)/COUNTUNIQUE('Car Sales - Database'!$S$2:$S$115)"),5586.54984126984)</f>
        <v>5586.549841</v>
      </c>
    </row>
    <row r="13">
      <c r="C13" s="23">
        <f>IFERROR(__xludf.DUMMYFUNCTION("SUM('Car Sales - Database'!$D$2:$D$115)/COUNTUNIQUE('Car Sales - Database'!$S$2:$S$115)"),5586.54984126984)</f>
        <v>5586.549841</v>
      </c>
    </row>
    <row r="14">
      <c r="C14" s="23">
        <f>IFERROR(__xludf.DUMMYFUNCTION("SUM('Car Sales - Database'!$D$2:$D$115)/COUNTUNIQUE('Car Sales - Database'!$S$2:$S$115)"),5586.54984126984)</f>
        <v>5586.549841</v>
      </c>
    </row>
    <row r="15">
      <c r="C15" s="23">
        <f>IFERROR(__xludf.DUMMYFUNCTION("SUM('Car Sales - Database'!$D$2:$D$115)/COUNTUNIQUE('Car Sales - Database'!$S$2:$S$115)"),5586.54984126984)</f>
        <v>5586.549841</v>
      </c>
    </row>
    <row r="16">
      <c r="C16" s="23">
        <f>IFERROR(__xludf.DUMMYFUNCTION("SUM('Car Sales - Database'!$D$2:$D$115)/COUNTUNIQUE('Car Sales - Database'!$S$2:$S$115)"),5586.54984126984)</f>
        <v>5586.549841</v>
      </c>
    </row>
    <row r="17">
      <c r="C17" s="23">
        <f>IFERROR(__xludf.DUMMYFUNCTION("SUM('Car Sales - Database'!$D$2:$D$115)/COUNTUNIQUE('Car Sales - Database'!$S$2:$S$115)"),5586.54984126984)</f>
        <v>5586.549841</v>
      </c>
    </row>
    <row r="18">
      <c r="C18" s="23">
        <f>IFERROR(__xludf.DUMMYFUNCTION("SUM('Car Sales - Database'!$D$2:$D$115)/COUNTUNIQUE('Car Sales - Database'!$S$2:$S$115)"),5586.54984126984)</f>
        <v>5586.549841</v>
      </c>
    </row>
    <row r="19">
      <c r="C19" s="23">
        <f>IFERROR(__xludf.DUMMYFUNCTION("SUM('Car Sales - Database'!$D$2:$D$115)/COUNTUNIQUE('Car Sales - Database'!$S$2:$S$115)"),5586.54984126984)</f>
        <v>5586.549841</v>
      </c>
    </row>
    <row r="20">
      <c r="C20" s="23">
        <f>IFERROR(__xludf.DUMMYFUNCTION("SUM('Car Sales - Database'!$D$2:$D$115)/COUNTUNIQUE('Car Sales - Database'!$S$2:$S$115)"),5586.54984126984)</f>
        <v>5586.549841</v>
      </c>
    </row>
    <row r="21">
      <c r="C21" s="23">
        <f>IFERROR(__xludf.DUMMYFUNCTION("SUM('Car Sales - Database'!$D$2:$D$115)/COUNTUNIQUE('Car Sales - Database'!$S$2:$S$115)"),5586.54984126984)</f>
        <v>5586.549841</v>
      </c>
    </row>
    <row r="22">
      <c r="C22" s="23">
        <f>IFERROR(__xludf.DUMMYFUNCTION("SUM('Car Sales - Database'!$D$2:$D$115)/COUNTUNIQUE('Car Sales - Database'!$S$2:$S$115)"),5586.54984126984)</f>
        <v>5586.549841</v>
      </c>
    </row>
    <row r="23">
      <c r="C23" s="23">
        <f>IFERROR(__xludf.DUMMYFUNCTION("SUM('Car Sales - Database'!$D$2:$D$115)/COUNTUNIQUE('Car Sales - Database'!$S$2:$S$115)"),5586.54984126984)</f>
        <v>5586.549841</v>
      </c>
    </row>
    <row r="24">
      <c r="C24" s="23">
        <f>IFERROR(__xludf.DUMMYFUNCTION("SUM('Car Sales - Database'!$D$2:$D$115)/COUNTUNIQUE('Car Sales - Database'!$S$2:$S$115)"),5586.54984126984)</f>
        <v>5586.549841</v>
      </c>
    </row>
    <row r="25">
      <c r="C25" s="23">
        <f>IFERROR(__xludf.DUMMYFUNCTION("SUM('Car Sales - Database'!$D$2:$D$115)/COUNTUNIQUE('Car Sales - Database'!$S$2:$S$115)"),5586.54984126984)</f>
        <v>5586.549841</v>
      </c>
    </row>
    <row r="26">
      <c r="C26" s="23">
        <f>IFERROR(__xludf.DUMMYFUNCTION("SUM('Car Sales - Database'!$D$2:$D$115)/COUNTUNIQUE('Car Sales - Database'!$S$2:$S$115)"),5586.54984126984)</f>
        <v>5586.549841</v>
      </c>
    </row>
    <row r="27">
      <c r="C27" s="23">
        <f>IFERROR(__xludf.DUMMYFUNCTION("SUM('Car Sales - Database'!$D$2:$D$115)/COUNTUNIQUE('Car Sales - Database'!$S$2:$S$115)"),5586.54984126984)</f>
        <v>5586.549841</v>
      </c>
    </row>
    <row r="28">
      <c r="C28" s="23">
        <f>IFERROR(__xludf.DUMMYFUNCTION("SUM('Car Sales - Database'!$D$2:$D$115)/COUNTUNIQUE('Car Sales - Database'!$S$2:$S$115)"),5586.54984126984)</f>
        <v>5586.549841</v>
      </c>
    </row>
    <row r="29">
      <c r="C29" s="23">
        <f>IFERROR(__xludf.DUMMYFUNCTION("SUM('Car Sales - Database'!$D$2:$D$115)/COUNTUNIQUE('Car Sales - Database'!$S$2:$S$115)"),5586.54984126984)</f>
        <v>5586.549841</v>
      </c>
    </row>
    <row r="30">
      <c r="C30" s="23">
        <f>IFERROR(__xludf.DUMMYFUNCTION("SUM('Car Sales - Database'!$D$2:$D$115)/COUNTUNIQUE('Car Sales - Database'!$S$2:$S$115)"),5586.54984126984)</f>
        <v>5586.549841</v>
      </c>
    </row>
    <row r="31">
      <c r="C31" s="23">
        <f>IFERROR(__xludf.DUMMYFUNCTION("SUM('Car Sales - Database'!$D$2:$D$115)/COUNTUNIQUE('Car Sales - Database'!$S$2:$S$115)"),5586.54984126984)</f>
        <v>5586.549841</v>
      </c>
    </row>
    <row r="32">
      <c r="C32" s="23">
        <f>IFERROR(__xludf.DUMMYFUNCTION("SUM('Car Sales - Database'!$D$2:$D$115)/COUNTUNIQUE('Car Sales - Database'!$S$2:$S$115)"),5586.54984126984)</f>
        <v>5586.549841</v>
      </c>
    </row>
    <row r="33">
      <c r="C33" s="23">
        <f>IFERROR(__xludf.DUMMYFUNCTION("SUM('Car Sales - Database'!$D$2:$D$115)/COUNTUNIQUE('Car Sales - Database'!$S$2:$S$115)"),5586.54984126984)</f>
        <v>5586.549841</v>
      </c>
    </row>
    <row r="34">
      <c r="C34" s="23">
        <f>IFERROR(__xludf.DUMMYFUNCTION("SUM('Car Sales - Database'!$D$2:$D$115)/COUNTUNIQUE('Car Sales - Database'!$S$2:$S$115)"),5586.54984126984)</f>
        <v>5586.549841</v>
      </c>
    </row>
    <row r="35">
      <c r="C35" s="23">
        <f>IFERROR(__xludf.DUMMYFUNCTION("SUM('Car Sales - Database'!$D$2:$D$115)/COUNTUNIQUE('Car Sales - Database'!$S$2:$S$115)"),5586.54984126984)</f>
        <v>5586.549841</v>
      </c>
    </row>
    <row r="36">
      <c r="C36" s="23">
        <f>IFERROR(__xludf.DUMMYFUNCTION("SUM('Car Sales - Database'!$D$2:$D$115)/COUNTUNIQUE('Car Sales - Database'!$S$2:$S$115)"),5586.54984126984)</f>
        <v>5586.549841</v>
      </c>
    </row>
    <row r="37">
      <c r="C37" s="23">
        <f>IFERROR(__xludf.DUMMYFUNCTION("SUM('Car Sales - Database'!$D$2:$D$115)/COUNTUNIQUE('Car Sales - Database'!$S$2:$S$115)"),5586.54984126984)</f>
        <v>5586.549841</v>
      </c>
    </row>
    <row r="38">
      <c r="C38" s="23">
        <f>IFERROR(__xludf.DUMMYFUNCTION("SUM('Car Sales - Database'!$D$2:$D$115)/COUNTUNIQUE('Car Sales - Database'!$S$2:$S$115)"),5586.54984126984)</f>
        <v>5586.549841</v>
      </c>
    </row>
    <row r="39">
      <c r="C39" s="23">
        <f>IFERROR(__xludf.DUMMYFUNCTION("SUM('Car Sales - Database'!$D$2:$D$115)/COUNTUNIQUE('Car Sales - Database'!$S$2:$S$115)"),5586.54984126984)</f>
        <v>5586.549841</v>
      </c>
    </row>
    <row r="40">
      <c r="C40" s="23">
        <f>IFERROR(__xludf.DUMMYFUNCTION("SUM('Car Sales - Database'!$D$2:$D$115)/COUNTUNIQUE('Car Sales - Database'!$S$2:$S$115)"),5586.54984126984)</f>
        <v>5586.549841</v>
      </c>
    </row>
    <row r="41">
      <c r="C41" s="23">
        <f>IFERROR(__xludf.DUMMYFUNCTION("SUM('Car Sales - Database'!$D$2:$D$115)/COUNTUNIQUE('Car Sales - Database'!$S$2:$S$115)"),5586.54984126984)</f>
        <v>5586.549841</v>
      </c>
    </row>
    <row r="42">
      <c r="C42" s="23">
        <f>IFERROR(__xludf.DUMMYFUNCTION("SUM('Car Sales - Database'!$D$2:$D$115)/COUNTUNIQUE('Car Sales - Database'!$S$2:$S$115)"),5586.54984126984)</f>
        <v>5586.549841</v>
      </c>
    </row>
    <row r="43">
      <c r="C43" s="23">
        <f>IFERROR(__xludf.DUMMYFUNCTION("SUM('Car Sales - Database'!$D$2:$D$115)/COUNTUNIQUE('Car Sales - Database'!$S$2:$S$115)"),5586.54984126984)</f>
        <v>5586.549841</v>
      </c>
    </row>
    <row r="44">
      <c r="C44" s="23">
        <f>IFERROR(__xludf.DUMMYFUNCTION("SUM('Car Sales - Database'!$D$2:$D$115)/COUNTUNIQUE('Car Sales - Database'!$S$2:$S$115)"),5586.54984126984)</f>
        <v>5586.549841</v>
      </c>
    </row>
    <row r="45">
      <c r="C45" s="23">
        <f>IFERROR(__xludf.DUMMYFUNCTION("SUM('Car Sales - Database'!$D$2:$D$115)/COUNTUNIQUE('Car Sales - Database'!$S$2:$S$115)"),5586.54984126984)</f>
        <v>5586.549841</v>
      </c>
    </row>
    <row r="46">
      <c r="C46" s="23">
        <f>IFERROR(__xludf.DUMMYFUNCTION("SUM('Car Sales - Database'!$D$2:$D$115)/COUNTUNIQUE('Car Sales - Database'!$S$2:$S$115)"),5586.54984126984)</f>
        <v>5586.549841</v>
      </c>
    </row>
    <row r="47">
      <c r="C47" s="23">
        <f>IFERROR(__xludf.DUMMYFUNCTION("SUM('Car Sales - Database'!$D$2:$D$115)/COUNTUNIQUE('Car Sales - Database'!$S$2:$S$115)"),5586.54984126984)</f>
        <v>5586.549841</v>
      </c>
    </row>
    <row r="48">
      <c r="C48" s="23">
        <f>IFERROR(__xludf.DUMMYFUNCTION("SUM('Car Sales - Database'!$D$2:$D$115)/COUNTUNIQUE('Car Sales - Database'!$S$2:$S$115)"),5586.54984126984)</f>
        <v>5586.549841</v>
      </c>
    </row>
    <row r="49">
      <c r="C49" s="23">
        <f>IFERROR(__xludf.DUMMYFUNCTION("SUM('Car Sales - Database'!$D$2:$D$115)/COUNTUNIQUE('Car Sales - Database'!$S$2:$S$115)"),5586.54984126984)</f>
        <v>5586.549841</v>
      </c>
    </row>
    <row r="50">
      <c r="C50" s="23">
        <f>IFERROR(__xludf.DUMMYFUNCTION("SUM('Car Sales - Database'!$D$2:$D$115)/COUNTUNIQUE('Car Sales - Database'!$S$2:$S$115)"),5586.54984126984)</f>
        <v>5586.549841</v>
      </c>
    </row>
    <row r="51">
      <c r="C51" s="23">
        <f>IFERROR(__xludf.DUMMYFUNCTION("SUM('Car Sales - Database'!$D$2:$D$115)/COUNTUNIQUE('Car Sales - Database'!$S$2:$S$115)"),5586.54984126984)</f>
        <v>5586.549841</v>
      </c>
    </row>
    <row r="52">
      <c r="C52" s="23">
        <f>IFERROR(__xludf.DUMMYFUNCTION("SUM('Car Sales - Database'!$D$2:$D$115)/COUNTUNIQUE('Car Sales - Database'!$S$2:$S$115)"),5586.54984126984)</f>
        <v>5586.549841</v>
      </c>
    </row>
    <row r="53">
      <c r="C53" s="23">
        <f>IFERROR(__xludf.DUMMYFUNCTION("SUM('Car Sales - Database'!$D$2:$D$115)/COUNTUNIQUE('Car Sales - Database'!$S$2:$S$115)"),5586.54984126984)</f>
        <v>5586.549841</v>
      </c>
    </row>
    <row r="54">
      <c r="C54" s="23">
        <f>IFERROR(__xludf.DUMMYFUNCTION("SUM('Car Sales - Database'!$D$2:$D$115)/COUNTUNIQUE('Car Sales - Database'!$S$2:$S$115)"),5586.54984126984)</f>
        <v>5586.549841</v>
      </c>
    </row>
    <row r="55">
      <c r="C55" s="23">
        <f>IFERROR(__xludf.DUMMYFUNCTION("SUM('Car Sales - Database'!$D$2:$D$115)/COUNTUNIQUE('Car Sales - Database'!$S$2:$S$115)"),5586.54984126984)</f>
        <v>5586.549841</v>
      </c>
    </row>
    <row r="56">
      <c r="C56" s="23">
        <f>IFERROR(__xludf.DUMMYFUNCTION("SUM('Car Sales - Database'!$D$2:$D$115)/COUNTUNIQUE('Car Sales - Database'!$S$2:$S$115)"),5586.54984126984)</f>
        <v>5586.549841</v>
      </c>
    </row>
    <row r="57">
      <c r="C57" s="23">
        <f>IFERROR(__xludf.DUMMYFUNCTION("SUM('Car Sales - Database'!$D$2:$D$115)/COUNTUNIQUE('Car Sales - Database'!$S$2:$S$115)"),5586.54984126984)</f>
        <v>5586.549841</v>
      </c>
    </row>
    <row r="58">
      <c r="C58" s="23">
        <f>IFERROR(__xludf.DUMMYFUNCTION("SUM('Car Sales - Database'!$D$2:$D$115)/COUNTUNIQUE('Car Sales - Database'!$S$2:$S$115)"),5586.54984126984)</f>
        <v>5586.549841</v>
      </c>
    </row>
    <row r="59">
      <c r="C59" s="23">
        <f>IFERROR(__xludf.DUMMYFUNCTION("SUM('Car Sales - Database'!$D$2:$D$115)/COUNTUNIQUE('Car Sales - Database'!$S$2:$S$115)"),5586.54984126984)</f>
        <v>5586.549841</v>
      </c>
    </row>
    <row r="60">
      <c r="C60" s="23">
        <f>IFERROR(__xludf.DUMMYFUNCTION("SUM('Car Sales - Database'!$D$2:$D$115)/COUNTUNIQUE('Car Sales - Database'!$S$2:$S$115)"),5586.54984126984)</f>
        <v>5586.549841</v>
      </c>
    </row>
    <row r="61">
      <c r="C61" s="23">
        <f>IFERROR(__xludf.DUMMYFUNCTION("SUM('Car Sales - Database'!$D$2:$D$115)/COUNTUNIQUE('Car Sales - Database'!$S$2:$S$115)"),5586.54984126984)</f>
        <v>5586.549841</v>
      </c>
    </row>
    <row r="62">
      <c r="C62" s="23">
        <f>IFERROR(__xludf.DUMMYFUNCTION("SUM('Car Sales - Database'!$D$2:$D$115)/COUNTUNIQUE('Car Sales - Database'!$S$2:$S$115)"),5586.54984126984)</f>
        <v>5586.549841</v>
      </c>
    </row>
    <row r="63">
      <c r="C63" s="23">
        <f>IFERROR(__xludf.DUMMYFUNCTION("SUM('Car Sales - Database'!$D$2:$D$115)/COUNTUNIQUE('Car Sales - Database'!$S$2:$S$115)"),5586.54984126984)</f>
        <v>5586.549841</v>
      </c>
    </row>
    <row r="64">
      <c r="C64" s="23">
        <f>IFERROR(__xludf.DUMMYFUNCTION("SUM('Car Sales - Database'!$D$2:$D$115)/COUNTUNIQUE('Car Sales - Database'!$S$2:$S$115)"),5586.54984126984)</f>
        <v>5586.549841</v>
      </c>
    </row>
    <row r="86"/>
    <row r="87"/>
    <row r="88"/>
    <row r="89"/>
    <row r="90"/>
    <row r="91"/>
    <row r="92"/>
    <row r="93"/>
    <row r="94"/>
    <row r="95"/>
    <row r="96"/>
    <row r="97"/>
    <row r="98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3" width="19.13"/>
    <col customWidth="1" min="4" max="8" width="14.38"/>
    <col customWidth="1" min="9" max="9" width="10.38"/>
    <col customWidth="1" min="10" max="10" width="12.75"/>
    <col customWidth="1" min="11" max="11" width="12.63"/>
    <col customWidth="1" min="12" max="12" width="14.38"/>
    <col customWidth="1" min="13" max="13" width="16.38"/>
    <col customWidth="1" min="14" max="33" width="14.38"/>
  </cols>
  <sheetData>
    <row r="1" ht="15.75" customHeight="1">
      <c r="A1" s="24" t="s">
        <v>661</v>
      </c>
      <c r="B1" s="24" t="s">
        <v>1</v>
      </c>
      <c r="C1" s="25" t="s">
        <v>2</v>
      </c>
      <c r="D1" s="25" t="s">
        <v>662</v>
      </c>
      <c r="E1" s="24" t="s">
        <v>10</v>
      </c>
      <c r="F1" s="24" t="s">
        <v>663</v>
      </c>
      <c r="G1" s="24" t="s">
        <v>664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665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ht="15.75" customHeight="1">
      <c r="A2" s="27">
        <v>10100.0</v>
      </c>
      <c r="B2" s="14">
        <v>30.0</v>
      </c>
      <c r="C2" s="15">
        <v>100.0</v>
      </c>
      <c r="D2" s="15">
        <f t="shared" ref="D2:D26" si="1">B2*C2</f>
        <v>3000</v>
      </c>
      <c r="E2" s="14" t="s">
        <v>26</v>
      </c>
      <c r="F2" s="14" t="s">
        <v>28</v>
      </c>
      <c r="G2" s="14" t="s">
        <v>29</v>
      </c>
      <c r="H2" s="14" t="s">
        <v>30</v>
      </c>
      <c r="I2" s="14" t="s">
        <v>31</v>
      </c>
      <c r="J2" s="14">
        <v>62005.0</v>
      </c>
      <c r="K2" s="14" t="s">
        <v>32</v>
      </c>
      <c r="L2" s="14" t="s">
        <v>33</v>
      </c>
      <c r="M2" s="14" t="s">
        <v>34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ht="15.75" customHeight="1">
      <c r="A3" s="27">
        <v>10101.0</v>
      </c>
      <c r="B3" s="14">
        <v>46.0</v>
      </c>
      <c r="C3" s="15">
        <v>53.76</v>
      </c>
      <c r="D3" s="15">
        <f t="shared" si="1"/>
        <v>2472.96</v>
      </c>
      <c r="E3" s="14" t="s">
        <v>26</v>
      </c>
      <c r="F3" s="14" t="s">
        <v>42</v>
      </c>
      <c r="G3" s="14" t="s">
        <v>43</v>
      </c>
      <c r="H3" s="14" t="s">
        <v>44</v>
      </c>
      <c r="I3" s="18"/>
      <c r="J3" s="14">
        <v>60528.0</v>
      </c>
      <c r="K3" s="14" t="s">
        <v>45</v>
      </c>
      <c r="L3" s="14" t="s">
        <v>46</v>
      </c>
      <c r="M3" s="14" t="s">
        <v>47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ht="15.75" customHeight="1">
      <c r="A4" s="27">
        <v>10102.0</v>
      </c>
      <c r="B4" s="14">
        <v>39.0</v>
      </c>
      <c r="C4" s="15">
        <v>100.0</v>
      </c>
      <c r="D4" s="15">
        <f t="shared" si="1"/>
        <v>3900</v>
      </c>
      <c r="E4" s="14" t="s">
        <v>26</v>
      </c>
      <c r="F4" s="14" t="s">
        <v>53</v>
      </c>
      <c r="G4" s="14" t="s">
        <v>54</v>
      </c>
      <c r="H4" s="14" t="s">
        <v>56</v>
      </c>
      <c r="I4" s="14" t="s">
        <v>57</v>
      </c>
      <c r="J4" s="14">
        <v>10022.0</v>
      </c>
      <c r="K4" s="14" t="s">
        <v>32</v>
      </c>
      <c r="L4" s="14" t="s">
        <v>33</v>
      </c>
      <c r="M4" s="14" t="s">
        <v>58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ht="15.75" customHeight="1">
      <c r="A5" s="27">
        <v>10102.0</v>
      </c>
      <c r="B5" s="14">
        <v>39.0</v>
      </c>
      <c r="C5" s="15">
        <v>100.0</v>
      </c>
      <c r="D5" s="15">
        <f t="shared" si="1"/>
        <v>3900</v>
      </c>
      <c r="E5" s="14" t="s">
        <v>26</v>
      </c>
      <c r="F5" s="14" t="s">
        <v>53</v>
      </c>
      <c r="G5" s="14" t="s">
        <v>54</v>
      </c>
      <c r="H5" s="14" t="s">
        <v>56</v>
      </c>
      <c r="I5" s="14" t="s">
        <v>57</v>
      </c>
      <c r="J5" s="14">
        <v>10022.0</v>
      </c>
      <c r="K5" s="14" t="s">
        <v>32</v>
      </c>
      <c r="L5" s="14" t="s">
        <v>33</v>
      </c>
      <c r="M5" s="14" t="s">
        <v>58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ht="15.75" customHeight="1">
      <c r="A6" s="27">
        <v>10103.0</v>
      </c>
      <c r="B6" s="14">
        <v>42.0</v>
      </c>
      <c r="C6" s="15">
        <v>100.0</v>
      </c>
      <c r="D6" s="15">
        <f t="shared" si="1"/>
        <v>4200</v>
      </c>
      <c r="E6" s="14" t="s">
        <v>163</v>
      </c>
      <c r="F6" s="14" t="s">
        <v>110</v>
      </c>
      <c r="G6" s="14" t="s">
        <v>112</v>
      </c>
      <c r="H6" s="14" t="s">
        <v>113</v>
      </c>
      <c r="I6" s="18"/>
      <c r="J6" s="14">
        <v>4110.0</v>
      </c>
      <c r="K6" s="14" t="s">
        <v>114</v>
      </c>
      <c r="L6" s="14" t="s">
        <v>46</v>
      </c>
      <c r="M6" s="14" t="s">
        <v>115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ht="15.75" customHeight="1">
      <c r="A7" s="27">
        <v>10104.0</v>
      </c>
      <c r="B7" s="14">
        <v>34.0</v>
      </c>
      <c r="C7" s="15">
        <v>100.0</v>
      </c>
      <c r="D7" s="15">
        <f t="shared" si="1"/>
        <v>3400</v>
      </c>
      <c r="E7" s="14" t="s">
        <v>163</v>
      </c>
      <c r="F7" s="14" t="s">
        <v>155</v>
      </c>
      <c r="G7" s="14" t="s">
        <v>157</v>
      </c>
      <c r="H7" s="14" t="s">
        <v>158</v>
      </c>
      <c r="I7" s="18"/>
      <c r="J7" s="14">
        <v>28034.0</v>
      </c>
      <c r="K7" s="14" t="s">
        <v>159</v>
      </c>
      <c r="L7" s="14" t="s">
        <v>46</v>
      </c>
      <c r="M7" s="14" t="s">
        <v>160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ht="15.75" customHeight="1">
      <c r="A8" s="27">
        <v>10105.0</v>
      </c>
      <c r="B8" s="14">
        <v>38.0</v>
      </c>
      <c r="C8" s="15">
        <v>100.0</v>
      </c>
      <c r="D8" s="15">
        <f t="shared" si="1"/>
        <v>3800</v>
      </c>
      <c r="E8" s="14" t="s">
        <v>290</v>
      </c>
      <c r="F8" s="14" t="s">
        <v>301</v>
      </c>
      <c r="G8" s="14" t="s">
        <v>303</v>
      </c>
      <c r="H8" s="14" t="s">
        <v>304</v>
      </c>
      <c r="I8" s="18"/>
      <c r="J8" s="14">
        <v>1734.0</v>
      </c>
      <c r="K8" s="14" t="s">
        <v>305</v>
      </c>
      <c r="L8" s="14" t="s">
        <v>46</v>
      </c>
      <c r="M8" s="14" t="s">
        <v>306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ht="15.75" customHeight="1">
      <c r="A9" s="27">
        <v>10106.0</v>
      </c>
      <c r="B9" s="14">
        <v>28.0</v>
      </c>
      <c r="C9" s="15">
        <v>88.63</v>
      </c>
      <c r="D9" s="15">
        <f t="shared" si="1"/>
        <v>2481.64</v>
      </c>
      <c r="E9" s="14" t="s">
        <v>385</v>
      </c>
      <c r="F9" s="14" t="s">
        <v>387</v>
      </c>
      <c r="G9" s="14" t="s">
        <v>389</v>
      </c>
      <c r="H9" s="14" t="s">
        <v>390</v>
      </c>
      <c r="I9" s="18"/>
      <c r="J9" s="14">
        <v>24100.0</v>
      </c>
      <c r="K9" s="14" t="s">
        <v>200</v>
      </c>
      <c r="L9" s="14" t="s">
        <v>46</v>
      </c>
      <c r="M9" s="14" t="s">
        <v>391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ht="15.75" customHeight="1">
      <c r="A10" s="27">
        <v>10107.0</v>
      </c>
      <c r="B10" s="14">
        <v>20.0</v>
      </c>
      <c r="C10" s="15">
        <v>92.9</v>
      </c>
      <c r="D10" s="15">
        <f t="shared" si="1"/>
        <v>1858</v>
      </c>
      <c r="E10" s="14" t="s">
        <v>60</v>
      </c>
      <c r="F10" s="14" t="s">
        <v>123</v>
      </c>
      <c r="G10" s="14" t="s">
        <v>124</v>
      </c>
      <c r="H10" s="14" t="s">
        <v>56</v>
      </c>
      <c r="I10" s="14" t="s">
        <v>57</v>
      </c>
      <c r="J10" s="14">
        <v>10022.0</v>
      </c>
      <c r="K10" s="14" t="s">
        <v>32</v>
      </c>
      <c r="L10" s="14" t="s">
        <v>33</v>
      </c>
      <c r="M10" s="14" t="s">
        <v>121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ht="15.75" customHeight="1">
      <c r="A11" s="27">
        <v>10108.0</v>
      </c>
      <c r="B11" s="14">
        <v>40.0</v>
      </c>
      <c r="C11" s="15">
        <v>100.0</v>
      </c>
      <c r="D11" s="15">
        <f t="shared" si="1"/>
        <v>4000</v>
      </c>
      <c r="E11" s="14" t="s">
        <v>163</v>
      </c>
      <c r="F11" s="14" t="s">
        <v>503</v>
      </c>
      <c r="G11" s="14" t="s">
        <v>504</v>
      </c>
      <c r="H11" s="14" t="s">
        <v>505</v>
      </c>
      <c r="I11" s="18"/>
      <c r="J11" s="14" t="s">
        <v>506</v>
      </c>
      <c r="K11" s="14" t="s">
        <v>507</v>
      </c>
      <c r="L11" s="14" t="s">
        <v>193</v>
      </c>
      <c r="M11" s="14" t="s">
        <v>508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ht="15.75" customHeight="1">
      <c r="A12" s="27">
        <v>10109.0</v>
      </c>
      <c r="B12" s="14">
        <v>47.0</v>
      </c>
      <c r="C12" s="15">
        <v>100.0</v>
      </c>
      <c r="D12" s="15">
        <f t="shared" si="1"/>
        <v>4700</v>
      </c>
      <c r="E12" s="14" t="s">
        <v>163</v>
      </c>
      <c r="F12" s="14" t="s">
        <v>263</v>
      </c>
      <c r="G12" s="14" t="s">
        <v>264</v>
      </c>
      <c r="H12" s="14" t="s">
        <v>265</v>
      </c>
      <c r="I12" s="14" t="s">
        <v>120</v>
      </c>
      <c r="J12" s="14">
        <v>71270.0</v>
      </c>
      <c r="K12" s="14" t="s">
        <v>32</v>
      </c>
      <c r="L12" s="14" t="s">
        <v>33</v>
      </c>
      <c r="M12" s="14" t="s">
        <v>101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ht="15.75" customHeight="1">
      <c r="A13" s="27">
        <v>10110.0</v>
      </c>
      <c r="B13" s="14">
        <v>27.0</v>
      </c>
      <c r="C13" s="15">
        <v>73.62</v>
      </c>
      <c r="D13" s="15">
        <f t="shared" si="1"/>
        <v>1987.74</v>
      </c>
      <c r="E13" s="14" t="s">
        <v>163</v>
      </c>
      <c r="F13" s="14" t="s">
        <v>476</v>
      </c>
      <c r="G13" s="14" t="s">
        <v>478</v>
      </c>
      <c r="H13" s="14" t="s">
        <v>479</v>
      </c>
      <c r="I13" s="18"/>
      <c r="J13" s="14" t="s">
        <v>480</v>
      </c>
      <c r="K13" s="14" t="s">
        <v>151</v>
      </c>
      <c r="L13" s="14" t="s">
        <v>46</v>
      </c>
      <c r="M13" s="14" t="s">
        <v>481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ht="15.75" customHeight="1">
      <c r="A14" s="27">
        <v>10111.0</v>
      </c>
      <c r="B14" s="14">
        <v>37.0</v>
      </c>
      <c r="C14" s="15">
        <v>100.0</v>
      </c>
      <c r="D14" s="15">
        <f t="shared" si="1"/>
        <v>3700</v>
      </c>
      <c r="E14" s="14" t="s">
        <v>163</v>
      </c>
      <c r="F14" s="14" t="s">
        <v>476</v>
      </c>
      <c r="G14" s="14" t="s">
        <v>478</v>
      </c>
      <c r="H14" s="14" t="s">
        <v>479</v>
      </c>
      <c r="I14" s="18"/>
      <c r="J14" s="14" t="s">
        <v>480</v>
      </c>
      <c r="K14" s="14" t="s">
        <v>151</v>
      </c>
      <c r="L14" s="14" t="s">
        <v>46</v>
      </c>
      <c r="M14" s="14" t="s">
        <v>481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ht="15.75" customHeight="1">
      <c r="A15" s="27">
        <v>10112.0</v>
      </c>
      <c r="B15" s="14">
        <v>23.0</v>
      </c>
      <c r="C15" s="15">
        <v>100.0</v>
      </c>
      <c r="D15" s="15">
        <f t="shared" si="1"/>
        <v>2300</v>
      </c>
      <c r="E15" s="14" t="s">
        <v>26</v>
      </c>
      <c r="F15" s="14" t="s">
        <v>407</v>
      </c>
      <c r="G15" s="14" t="s">
        <v>409</v>
      </c>
      <c r="H15" s="14" t="s">
        <v>410</v>
      </c>
      <c r="I15" s="18"/>
      <c r="J15" s="14" t="s">
        <v>411</v>
      </c>
      <c r="K15" s="14" t="s">
        <v>208</v>
      </c>
      <c r="L15" s="14" t="s">
        <v>46</v>
      </c>
      <c r="M15" s="14" t="s">
        <v>412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ht="15.75" customHeight="1">
      <c r="A16" s="27">
        <v>10113.0</v>
      </c>
      <c r="B16" s="14">
        <v>23.0</v>
      </c>
      <c r="C16" s="15">
        <v>68.52</v>
      </c>
      <c r="D16" s="15">
        <f t="shared" si="1"/>
        <v>1575.96</v>
      </c>
      <c r="E16" s="14" t="s">
        <v>166</v>
      </c>
      <c r="F16" s="14" t="s">
        <v>217</v>
      </c>
      <c r="G16" s="14" t="s">
        <v>218</v>
      </c>
      <c r="H16" s="14" t="s">
        <v>219</v>
      </c>
      <c r="I16" s="14" t="s">
        <v>177</v>
      </c>
      <c r="J16" s="14">
        <v>97562.0</v>
      </c>
      <c r="K16" s="14" t="s">
        <v>32</v>
      </c>
      <c r="L16" s="14" t="s">
        <v>33</v>
      </c>
      <c r="M16" s="14" t="s">
        <v>220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ht="15.75" customHeight="1">
      <c r="A17" s="27">
        <v>10114.0</v>
      </c>
      <c r="B17" s="14">
        <v>28.0</v>
      </c>
      <c r="C17" s="15">
        <v>55.73</v>
      </c>
      <c r="D17" s="15">
        <f t="shared" si="1"/>
        <v>1560.44</v>
      </c>
      <c r="E17" s="14" t="s">
        <v>166</v>
      </c>
      <c r="F17" s="14" t="s">
        <v>488</v>
      </c>
      <c r="G17" s="14" t="s">
        <v>490</v>
      </c>
      <c r="H17" s="14" t="s">
        <v>65</v>
      </c>
      <c r="I17" s="18"/>
      <c r="J17" s="14">
        <v>75012.0</v>
      </c>
      <c r="K17" s="14" t="s">
        <v>66</v>
      </c>
      <c r="L17" s="14" t="s">
        <v>46</v>
      </c>
      <c r="M17" s="14" t="s">
        <v>491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ht="15.75" customHeight="1">
      <c r="A18" s="27">
        <v>10114.0</v>
      </c>
      <c r="B18" s="14">
        <v>28.0</v>
      </c>
      <c r="C18" s="15">
        <v>55.73</v>
      </c>
      <c r="D18" s="15">
        <f t="shared" si="1"/>
        <v>1560.44</v>
      </c>
      <c r="E18" s="14" t="s">
        <v>166</v>
      </c>
      <c r="F18" s="14" t="s">
        <v>488</v>
      </c>
      <c r="G18" s="14" t="s">
        <v>490</v>
      </c>
      <c r="H18" s="14" t="s">
        <v>65</v>
      </c>
      <c r="I18" s="18"/>
      <c r="J18" s="14">
        <v>75012.0</v>
      </c>
      <c r="K18" s="14" t="s">
        <v>66</v>
      </c>
      <c r="L18" s="14" t="s">
        <v>46</v>
      </c>
      <c r="M18" s="14" t="s">
        <v>491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ht="15.75" customHeight="1">
      <c r="A19" s="27">
        <v>10115.0</v>
      </c>
      <c r="B19" s="14">
        <v>27.0</v>
      </c>
      <c r="C19" s="15">
        <v>100.0</v>
      </c>
      <c r="D19" s="15">
        <f t="shared" si="1"/>
        <v>2700</v>
      </c>
      <c r="E19" s="14" t="s">
        <v>166</v>
      </c>
      <c r="F19" s="14" t="s">
        <v>354</v>
      </c>
      <c r="G19" s="14" t="s">
        <v>355</v>
      </c>
      <c r="H19" s="14" t="s">
        <v>56</v>
      </c>
      <c r="I19" s="14" t="s">
        <v>57</v>
      </c>
      <c r="J19" s="14">
        <v>10022.0</v>
      </c>
      <c r="K19" s="14" t="s">
        <v>32</v>
      </c>
      <c r="L19" s="14" t="s">
        <v>33</v>
      </c>
      <c r="M19" s="14" t="s">
        <v>101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ht="15.75" customHeight="1">
      <c r="A20" s="27">
        <v>10116.0</v>
      </c>
      <c r="B20" s="14">
        <v>27.0</v>
      </c>
      <c r="C20" s="15">
        <v>63.38</v>
      </c>
      <c r="D20" s="15">
        <f t="shared" si="1"/>
        <v>1711.26</v>
      </c>
      <c r="E20" s="14" t="s">
        <v>290</v>
      </c>
      <c r="F20" s="14" t="s">
        <v>560</v>
      </c>
      <c r="G20" s="14" t="s">
        <v>562</v>
      </c>
      <c r="H20" s="14" t="s">
        <v>563</v>
      </c>
      <c r="I20" s="18"/>
      <c r="J20" s="14" t="s">
        <v>564</v>
      </c>
      <c r="K20" s="14" t="s">
        <v>328</v>
      </c>
      <c r="L20" s="14" t="s">
        <v>46</v>
      </c>
      <c r="M20" s="14" t="s">
        <v>565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ht="15.75" customHeight="1">
      <c r="A21" s="27">
        <v>10117.0</v>
      </c>
      <c r="B21" s="14">
        <v>50.0</v>
      </c>
      <c r="C21" s="15">
        <v>43.68</v>
      </c>
      <c r="D21" s="15">
        <f t="shared" si="1"/>
        <v>2184</v>
      </c>
      <c r="E21" s="14" t="s">
        <v>313</v>
      </c>
      <c r="F21" s="14" t="s">
        <v>567</v>
      </c>
      <c r="G21" s="14" t="s">
        <v>568</v>
      </c>
      <c r="H21" s="14" t="s">
        <v>397</v>
      </c>
      <c r="I21" s="18"/>
      <c r="J21" s="14">
        <v>79903.0</v>
      </c>
      <c r="K21" s="14" t="s">
        <v>397</v>
      </c>
      <c r="L21" s="14" t="s">
        <v>193</v>
      </c>
      <c r="M21" s="14" t="s">
        <v>569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ht="15.75" customHeight="1">
      <c r="A22" s="27">
        <v>10118.0</v>
      </c>
      <c r="B22" s="14">
        <v>36.0</v>
      </c>
      <c r="C22" s="15">
        <v>100.0</v>
      </c>
      <c r="D22" s="15">
        <f t="shared" si="1"/>
        <v>3600</v>
      </c>
      <c r="E22" s="14" t="s">
        <v>313</v>
      </c>
      <c r="F22" s="14" t="s">
        <v>577</v>
      </c>
      <c r="G22" s="14" t="s">
        <v>579</v>
      </c>
      <c r="H22" s="14" t="s">
        <v>580</v>
      </c>
      <c r="I22" s="18"/>
      <c r="J22" s="14">
        <v>8022.0</v>
      </c>
      <c r="K22" s="14" t="s">
        <v>159</v>
      </c>
      <c r="L22" s="14" t="s">
        <v>46</v>
      </c>
      <c r="M22" s="14" t="s">
        <v>581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ht="15.75" customHeight="1">
      <c r="A23" s="27">
        <v>10119.0</v>
      </c>
      <c r="B23" s="14">
        <v>46.0</v>
      </c>
      <c r="C23" s="15">
        <v>100.0</v>
      </c>
      <c r="D23" s="15">
        <f t="shared" si="1"/>
        <v>4600</v>
      </c>
      <c r="E23" s="14" t="s">
        <v>163</v>
      </c>
      <c r="F23" s="14" t="s">
        <v>126</v>
      </c>
      <c r="G23" s="14" t="s">
        <v>128</v>
      </c>
      <c r="H23" s="14" t="s">
        <v>129</v>
      </c>
      <c r="I23" s="18"/>
      <c r="J23" s="14">
        <v>5020.0</v>
      </c>
      <c r="K23" s="14" t="s">
        <v>130</v>
      </c>
      <c r="L23" s="14" t="s">
        <v>46</v>
      </c>
      <c r="M23" s="14" t="s">
        <v>131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ht="15.75" customHeight="1">
      <c r="A24" s="27">
        <v>10120.0</v>
      </c>
      <c r="B24" s="14">
        <v>43.0</v>
      </c>
      <c r="C24" s="15">
        <v>76.0</v>
      </c>
      <c r="D24" s="15">
        <f t="shared" si="1"/>
        <v>3268</v>
      </c>
      <c r="E24" s="14" t="s">
        <v>385</v>
      </c>
      <c r="F24" s="14" t="s">
        <v>69</v>
      </c>
      <c r="G24" s="14" t="s">
        <v>71</v>
      </c>
      <c r="H24" s="14" t="s">
        <v>73</v>
      </c>
      <c r="I24" s="14" t="s">
        <v>74</v>
      </c>
      <c r="J24" s="14">
        <v>3004.0</v>
      </c>
      <c r="K24" s="14" t="s">
        <v>75</v>
      </c>
      <c r="L24" s="14" t="s">
        <v>76</v>
      </c>
      <c r="M24" s="14" t="s">
        <v>77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ht="15.75" customHeight="1">
      <c r="A25" s="27">
        <v>10121.0</v>
      </c>
      <c r="B25" s="14">
        <v>34.0</v>
      </c>
      <c r="C25" s="15">
        <v>81.35</v>
      </c>
      <c r="D25" s="15">
        <f t="shared" si="1"/>
        <v>2765.9</v>
      </c>
      <c r="E25" s="14" t="s">
        <v>60</v>
      </c>
      <c r="F25" s="14" t="s">
        <v>357</v>
      </c>
      <c r="G25" s="14" t="s">
        <v>359</v>
      </c>
      <c r="H25" s="14" t="s">
        <v>360</v>
      </c>
      <c r="I25" s="18"/>
      <c r="J25" s="14">
        <v>51100.0</v>
      </c>
      <c r="K25" s="14" t="s">
        <v>66</v>
      </c>
      <c r="L25" s="14" t="s">
        <v>46</v>
      </c>
      <c r="M25" s="14" t="s">
        <v>361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ht="15.75" customHeight="1">
      <c r="A26" s="27">
        <v>10122.0</v>
      </c>
      <c r="B26" s="14">
        <v>26.0</v>
      </c>
      <c r="C26" s="15">
        <v>100.0</v>
      </c>
      <c r="D26" s="15">
        <f t="shared" si="1"/>
        <v>2600</v>
      </c>
      <c r="E26" s="14" t="s">
        <v>163</v>
      </c>
      <c r="F26" s="14" t="s">
        <v>267</v>
      </c>
      <c r="G26" s="14" t="s">
        <v>269</v>
      </c>
      <c r="H26" s="14" t="s">
        <v>94</v>
      </c>
      <c r="I26" s="18"/>
      <c r="J26" s="14">
        <v>44000.0</v>
      </c>
      <c r="K26" s="14" t="s">
        <v>66</v>
      </c>
      <c r="L26" s="14" t="s">
        <v>46</v>
      </c>
      <c r="M26" s="14" t="s">
        <v>270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ht="15.75" customHeight="1">
      <c r="B28" s="24" t="s">
        <v>744</v>
      </c>
      <c r="C28" s="24" t="s">
        <v>745</v>
      </c>
      <c r="D28" s="24" t="s">
        <v>746</v>
      </c>
      <c r="E28" s="26"/>
      <c r="F28" s="28">
        <f>SUM(D2:D26)</f>
        <v>73826.34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ht="15.75" customHeight="1">
      <c r="B29" s="27">
        <v>10103.0</v>
      </c>
      <c r="C29" s="29" t="str">
        <f t="shared" ref="C29:C34" si="2">VLOOKUP(B29,$A$2:$M$26,6,FALSE)</f>
        <v>Baane Mini Imports</v>
      </c>
      <c r="D29" s="29" t="str">
        <f t="shared" ref="D29:D34" si="3">VLOOKUP(B29,$A$2:$M$26,11,FALSE)</f>
        <v>Norway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ht="15.75" customHeight="1">
      <c r="B30" s="27">
        <v>10108.0</v>
      </c>
      <c r="C30" s="29" t="str">
        <f t="shared" si="2"/>
        <v>Cruz &amp; Sons Co.</v>
      </c>
      <c r="D30" s="29" t="str">
        <f t="shared" si="3"/>
        <v>Philippines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ht="15.75" customHeight="1">
      <c r="B31" s="27">
        <v>10111.0</v>
      </c>
      <c r="C31" s="29" t="str">
        <f t="shared" si="2"/>
        <v>AV Stores, Co.</v>
      </c>
      <c r="D31" s="29" t="str">
        <f t="shared" si="3"/>
        <v>UK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ht="15.75" customHeight="1">
      <c r="B32" s="27">
        <v>10116.0</v>
      </c>
      <c r="C32" s="29" t="str">
        <f t="shared" si="2"/>
        <v>Royale Belge</v>
      </c>
      <c r="D32" s="29" t="str">
        <f t="shared" si="3"/>
        <v>Belgium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ht="15.75" customHeight="1">
      <c r="B33" s="27">
        <v>10119.0</v>
      </c>
      <c r="C33" s="29" t="str">
        <f t="shared" si="2"/>
        <v>Salzburg Collectables</v>
      </c>
      <c r="D33" s="29" t="str">
        <f t="shared" si="3"/>
        <v>Austria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ht="15.75" customHeight="1">
      <c r="B34" s="27">
        <v>10122.0</v>
      </c>
      <c r="C34" s="29" t="str">
        <f t="shared" si="2"/>
        <v>Atelier graphique</v>
      </c>
      <c r="D34" s="29" t="str">
        <f t="shared" si="3"/>
        <v>France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ht="15.75" customHeight="1">
      <c r="A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ht="15.75" customHeight="1">
      <c r="A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ht="15.75" customHeight="1">
      <c r="A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ht="15.75" customHeight="1">
      <c r="A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ht="15.75" customHeight="1">
      <c r="A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ht="15.75" customHeight="1">
      <c r="A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ht="15.75" customHeight="1">
      <c r="A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ht="15.75" customHeight="1">
      <c r="A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ht="15.75" customHeight="1">
      <c r="A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ht="15.75" customHeight="1">
      <c r="A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ht="15.75" customHeight="1">
      <c r="A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ht="15.75" customHeight="1">
      <c r="A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ht="15.75" customHeight="1">
      <c r="A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ht="15.75" customHeight="1">
      <c r="A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ht="15.75" customHeight="1">
      <c r="A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ht="15.75" customHeight="1">
      <c r="A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1" priority="1">
      <formula>COUNTIF(A:A,A1)&gt;1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88"/>
    <col customWidth="1" min="3" max="3" width="18.88"/>
    <col customWidth="1" min="4" max="26" width="14.38"/>
  </cols>
  <sheetData>
    <row r="1" ht="15.75" customHeight="1">
      <c r="A1" s="31" t="s">
        <v>749</v>
      </c>
      <c r="B1" s="32" t="s">
        <v>750</v>
      </c>
      <c r="C1" s="33"/>
    </row>
    <row r="2" ht="15.75" customHeight="1">
      <c r="A2" s="31" t="s">
        <v>749</v>
      </c>
      <c r="B2" s="32" t="s">
        <v>751</v>
      </c>
      <c r="C2" s="33"/>
    </row>
    <row r="3" ht="15.75" customHeight="1">
      <c r="A3" s="34"/>
      <c r="B3" s="34"/>
    </row>
    <row r="4" ht="15.75" customHeight="1">
      <c r="A4" s="35" t="s">
        <v>10</v>
      </c>
      <c r="B4" s="35" t="s">
        <v>4</v>
      </c>
    </row>
    <row r="5" ht="15.75" customHeight="1">
      <c r="A5" s="36" t="s">
        <v>26</v>
      </c>
      <c r="B5" s="37">
        <f>sumif('Car Sales - Database'!$I$2:$I$115,A5,'Car Sales - Database'!$B$2:$B$115)</f>
        <v>730</v>
      </c>
      <c r="C5" s="36"/>
    </row>
    <row r="6" ht="15.75" customHeight="1">
      <c r="A6" s="36" t="s">
        <v>163</v>
      </c>
      <c r="B6" s="37">
        <f>sumif('Car Sales - Database'!$I$2:$I$115,A6,'Car Sales - Database'!$B$2:$B$115)</f>
        <v>1401</v>
      </c>
    </row>
    <row r="7" ht="15.75" customHeight="1">
      <c r="A7" s="36" t="s">
        <v>290</v>
      </c>
      <c r="B7" s="37">
        <f>sumif('Car Sales - Database'!$I$2:$I$115,A7,'Car Sales - Database'!$B$2:$B$115)</f>
        <v>172</v>
      </c>
    </row>
    <row r="8" ht="15.75" customHeight="1">
      <c r="A8" s="36" t="s">
        <v>385</v>
      </c>
      <c r="B8" s="37">
        <f>sumif('Car Sales - Database'!$I$2:$I$115,A8,'Car Sales - Database'!$B$2:$B$115)</f>
        <v>336</v>
      </c>
    </row>
    <row r="9" ht="15.75" customHeight="1">
      <c r="A9" s="36" t="s">
        <v>60</v>
      </c>
      <c r="B9" s="37">
        <f>sumif('Car Sales - Database'!$I$2:$I$115,A9,'Car Sales - Database'!$B$2:$B$115)</f>
        <v>573</v>
      </c>
    </row>
    <row r="10" ht="15.75" customHeight="1">
      <c r="A10" s="36" t="s">
        <v>166</v>
      </c>
      <c r="B10" s="37">
        <f>sumif('Car Sales - Database'!$I$2:$I$115,A10,'Car Sales - Database'!$B$2:$B$115)</f>
        <v>461</v>
      </c>
    </row>
    <row r="11" ht="15.75" customHeight="1">
      <c r="A11" s="36" t="s">
        <v>313</v>
      </c>
      <c r="B11" s="37">
        <f>sumif('Car Sales - Database'!$I$2:$I$115,A11,'Car Sales - Database'!$B$2:$B$115)</f>
        <v>289</v>
      </c>
    </row>
    <row r="12" ht="15.75" customHeight="1"/>
    <row r="13" ht="15.75" customHeight="1"/>
    <row r="14" ht="15.75" customHeight="1">
      <c r="A14" s="38" t="s">
        <v>8</v>
      </c>
      <c r="B14" s="39" t="s">
        <v>752</v>
      </c>
      <c r="C14" s="39" t="s">
        <v>662</v>
      </c>
    </row>
    <row r="15" ht="15.75" customHeight="1">
      <c r="A15" s="40">
        <v>1.0</v>
      </c>
      <c r="B15" s="41">
        <f>sumif('Car Sales - Database'!$G$2:$G$115,A15,'Car Sales - Database'!$B$2:$B$115)</f>
        <v>230</v>
      </c>
      <c r="C15" s="42">
        <f>sumif('Car Sales - Database'!$G$2:$G$115,A15,'Car Sales - Database'!$D$2:$D$115)</f>
        <v>20872.96</v>
      </c>
    </row>
    <row r="16" ht="15.75" customHeight="1">
      <c r="A16" s="40">
        <v>2.0</v>
      </c>
      <c r="B16" s="41">
        <f>sumif('Car Sales - Database'!$G$2:$G$115,A16,'Car Sales - Database'!$B$2:$B$115)</f>
        <v>86</v>
      </c>
      <c r="C16" s="42">
        <f>sumif('Car Sales - Database'!$G$2:$G$115,A16,'Car Sales - Database'!$D$2:$D$115)</f>
        <v>8139.64</v>
      </c>
    </row>
    <row r="17" ht="15.75" customHeight="1">
      <c r="A17" s="40">
        <v>3.0</v>
      </c>
      <c r="B17" s="41">
        <f>sumif('Car Sales - Database'!$G$2:$G$115,A17,'Car Sales - Database'!$B$2:$B$115)</f>
        <v>197</v>
      </c>
      <c r="C17" s="42">
        <f>sumif('Car Sales - Database'!$G$2:$G$115,A17,'Car Sales - Database'!$D$2:$D$115)</f>
        <v>18263.7</v>
      </c>
    </row>
    <row r="18" ht="15.75" customHeight="1">
      <c r="A18" s="40">
        <v>4.0</v>
      </c>
      <c r="B18" s="41">
        <f>sumif('Car Sales - Database'!$G$2:$G$115,A18,'Car Sales - Database'!$B$2:$B$115)</f>
        <v>285</v>
      </c>
      <c r="C18" s="42">
        <f>sumif('Car Sales - Database'!$G$2:$G$115,A18,'Car Sales - Database'!$D$2:$D$115)</f>
        <v>21184.14</v>
      </c>
    </row>
    <row r="19" ht="15.75" customHeight="1">
      <c r="A19" s="40">
        <v>5.0</v>
      </c>
      <c r="B19" s="41">
        <f>sumif('Car Sales - Database'!$G$2:$G$115,A19,'Car Sales - Database'!$B$2:$B$115)</f>
        <v>213</v>
      </c>
      <c r="C19" s="42">
        <f>sumif('Car Sales - Database'!$G$2:$G$115,A19,'Car Sales - Database'!$D$2:$D$115)</f>
        <v>20361.17</v>
      </c>
    </row>
    <row r="20" ht="15.75" customHeight="1">
      <c r="A20" s="40">
        <v>6.0</v>
      </c>
      <c r="B20" s="41">
        <f>sumif('Car Sales - Database'!$G$2:$G$115,A20,'Car Sales - Database'!$B$2:$B$115)</f>
        <v>251</v>
      </c>
      <c r="C20" s="42">
        <f>sumif('Car Sales - Database'!$G$2:$G$115,A20,'Car Sales - Database'!$D$2:$D$115)</f>
        <v>22453.77</v>
      </c>
    </row>
    <row r="21" ht="15.75" customHeight="1">
      <c r="A21" s="40">
        <v>7.0</v>
      </c>
      <c r="B21" s="41">
        <f>sumif('Car Sales - Database'!$G$2:$G$115,A21,'Car Sales - Database'!$B$2:$B$115)</f>
        <v>294</v>
      </c>
      <c r="C21" s="42">
        <f>sumif('Car Sales - Database'!$G$2:$G$115,A21,'Car Sales - Database'!$D$2:$D$115)</f>
        <v>28174.54</v>
      </c>
    </row>
    <row r="22" ht="15.75" customHeight="1">
      <c r="A22" s="40">
        <v>8.0</v>
      </c>
      <c r="B22" s="41">
        <f>sumif('Car Sales - Database'!$G$2:$G$115,A22,'Car Sales - Database'!$B$2:$B$115)</f>
        <v>169</v>
      </c>
      <c r="C22" s="42">
        <f>sumif('Car Sales - Database'!$G$2:$G$115,A22,'Car Sales - Database'!$D$2:$D$115)</f>
        <v>14730.09</v>
      </c>
    </row>
    <row r="23" ht="15.75" customHeight="1">
      <c r="A23" s="40">
        <v>9.0</v>
      </c>
      <c r="B23" s="41">
        <f>sumif('Car Sales - Database'!$G$2:$G$115,A23,'Car Sales - Database'!$B$2:$B$115)</f>
        <v>221</v>
      </c>
      <c r="C23" s="42">
        <f>sumif('Car Sales - Database'!$G$2:$G$115,A23,'Car Sales - Database'!$D$2:$D$115)</f>
        <v>17841.7</v>
      </c>
    </row>
    <row r="24" ht="15.75" customHeight="1">
      <c r="A24" s="40">
        <v>10.0</v>
      </c>
      <c r="B24" s="41">
        <f>sumif('Car Sales - Database'!$G$2:$G$115,A24,'Car Sales - Database'!$B$2:$B$115)</f>
        <v>515</v>
      </c>
      <c r="C24" s="42">
        <f>sumif('Car Sales - Database'!$G$2:$G$115,A24,'Car Sales - Database'!$D$2:$D$115)</f>
        <v>47373.26</v>
      </c>
    </row>
    <row r="25" ht="15.75" customHeight="1">
      <c r="A25" s="40">
        <v>11.0</v>
      </c>
      <c r="B25" s="41">
        <f>sumif('Car Sales - Database'!$G$2:$G$115,A25,'Car Sales - Database'!$B$2:$B$115)</f>
        <v>1121</v>
      </c>
      <c r="C25" s="42">
        <f>sumif('Car Sales - Database'!$G$2:$G$115,A25,'Car Sales - Database'!$D$2:$D$115)</f>
        <v>100931.7</v>
      </c>
    </row>
    <row r="26" ht="15.75" customHeight="1">
      <c r="A26" s="40">
        <v>12.0</v>
      </c>
      <c r="B26" s="41">
        <f>sumif('Car Sales - Database'!$G$2:$G$115,A26,'Car Sales - Database'!$B$2:$B$115)</f>
        <v>380</v>
      </c>
      <c r="C26" s="42">
        <f>sumif('Car Sales - Database'!$G$2:$G$115,A26,'Car Sales - Database'!$D$2:$D$115)</f>
        <v>31625.97</v>
      </c>
    </row>
    <row r="27" ht="15.75" customHeight="1"/>
    <row r="28" ht="15.75" customHeight="1"/>
    <row r="29" ht="15.75" customHeight="1">
      <c r="A29" s="38" t="s">
        <v>753</v>
      </c>
      <c r="B29" s="38" t="s">
        <v>662</v>
      </c>
      <c r="I29" s="43"/>
    </row>
    <row r="30" ht="15.75" customHeight="1">
      <c r="A30" s="44">
        <v>1.0</v>
      </c>
      <c r="B30" s="45">
        <f>SUMIF('Car Sales - Database'!$F$2:$F$115,A30,'Car Sales - Database'!$D$2:$D$115)</f>
        <v>47276.3</v>
      </c>
    </row>
    <row r="31" ht="15.75" customHeight="1">
      <c r="A31" s="44">
        <v>2.0</v>
      </c>
      <c r="B31" s="45">
        <f>SUMIF('Car Sales - Database'!$F$2:$F$115,A31,'Car Sales - Database'!$D$2:$D$115)</f>
        <v>63999.08</v>
      </c>
    </row>
    <row r="32" ht="15.75" customHeight="1">
      <c r="A32" s="44">
        <v>3.0</v>
      </c>
      <c r="B32" s="45">
        <f>SUMIF('Car Sales - Database'!$F$2:$F$115,A32,'Car Sales - Database'!$D$2:$D$115)</f>
        <v>60746.33</v>
      </c>
    </row>
    <row r="33" ht="15.75" customHeight="1">
      <c r="A33" s="44">
        <v>4.0</v>
      </c>
      <c r="B33" s="45">
        <f>SUMIF('Car Sales - Database'!$F$2:$F$115,A33,'Car Sales - Database'!$D$2:$D$115)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4.38"/>
    <col customWidth="1" min="3" max="3" width="10.38"/>
    <col customWidth="1" min="4" max="4" width="11.63"/>
    <col customWidth="1" min="5" max="5" width="11.25"/>
    <col customWidth="1" min="6" max="6" width="11.88"/>
    <col customWidth="1" min="7" max="7" width="9.88"/>
    <col customWidth="1" min="8" max="8" width="14.38"/>
    <col customWidth="1" min="9" max="9" width="18.63"/>
    <col customWidth="1" min="10" max="10" width="12.63"/>
    <col customWidth="1" min="11" max="11" width="11.0"/>
    <col customWidth="1" min="12" max="12" width="10.88"/>
    <col customWidth="1" min="13" max="26" width="14.38"/>
  </cols>
  <sheetData>
    <row r="1" ht="30.75" customHeight="1">
      <c r="A1" s="46" t="s">
        <v>667</v>
      </c>
      <c r="B1" s="10" t="s">
        <v>661</v>
      </c>
      <c r="C1" s="10" t="s">
        <v>1</v>
      </c>
      <c r="D1" s="11" t="s">
        <v>2</v>
      </c>
      <c r="E1" s="11" t="s">
        <v>662</v>
      </c>
      <c r="F1" s="47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7"/>
    </row>
    <row r="2" ht="15.75" customHeight="1">
      <c r="A2" s="14" t="str">
        <f t="shared" ref="A2:A16" si="1">TEXTJOIN(" ",TRUE,N2,M2)</f>
        <v>Jan Klaeboe</v>
      </c>
      <c r="B2" s="27">
        <v>10154.0</v>
      </c>
      <c r="C2" s="14">
        <v>23.0</v>
      </c>
      <c r="D2" s="15">
        <v>100.0</v>
      </c>
      <c r="E2" s="15">
        <f t="shared" ref="E2:E16" si="2">C2*D2</f>
        <v>2300</v>
      </c>
      <c r="F2" s="48">
        <v>43713.0</v>
      </c>
      <c r="G2" s="14">
        <v>9.0</v>
      </c>
      <c r="H2" s="14" t="s">
        <v>163</v>
      </c>
      <c r="I2" s="14" t="s">
        <v>607</v>
      </c>
      <c r="J2" s="14" t="s">
        <v>609</v>
      </c>
      <c r="K2" s="14" t="s">
        <v>114</v>
      </c>
      <c r="L2" s="14" t="s">
        <v>46</v>
      </c>
      <c r="M2" s="14" t="s">
        <v>611</v>
      </c>
      <c r="N2" s="14" t="s">
        <v>612</v>
      </c>
      <c r="O2" s="26"/>
      <c r="P2" s="26"/>
      <c r="Q2" s="26"/>
      <c r="R2" s="26"/>
      <c r="S2" s="26"/>
      <c r="T2" s="26"/>
      <c r="U2" s="26"/>
      <c r="V2" s="26"/>
    </row>
    <row r="3" ht="15.75" customHeight="1">
      <c r="A3" s="14" t="str">
        <f t="shared" si="1"/>
        <v>Jan Klaeboe</v>
      </c>
      <c r="B3" s="27">
        <v>10155.0</v>
      </c>
      <c r="C3" s="14">
        <v>50.0</v>
      </c>
      <c r="D3" s="15">
        <v>100.0</v>
      </c>
      <c r="E3" s="15">
        <f t="shared" si="2"/>
        <v>5000</v>
      </c>
      <c r="F3" s="48">
        <v>43713.0</v>
      </c>
      <c r="G3" s="14">
        <v>9.0</v>
      </c>
      <c r="H3" s="14" t="s">
        <v>163</v>
      </c>
      <c r="I3" s="14" t="s">
        <v>607</v>
      </c>
      <c r="J3" s="14" t="s">
        <v>609</v>
      </c>
      <c r="K3" s="14" t="s">
        <v>114</v>
      </c>
      <c r="L3" s="14" t="s">
        <v>46</v>
      </c>
      <c r="M3" s="14" t="s">
        <v>611</v>
      </c>
      <c r="N3" s="14" t="s">
        <v>612</v>
      </c>
      <c r="O3" s="26"/>
      <c r="P3" s="26"/>
      <c r="Q3" s="26"/>
      <c r="R3" s="26"/>
      <c r="S3" s="26"/>
      <c r="T3" s="26"/>
      <c r="U3" s="26"/>
      <c r="V3" s="26"/>
    </row>
    <row r="4" ht="15.75" customHeight="1">
      <c r="A4" s="14" t="str">
        <f t="shared" si="1"/>
        <v>Maria Larsson</v>
      </c>
      <c r="B4" s="27">
        <v>10156.0</v>
      </c>
      <c r="C4" s="14">
        <v>48.0</v>
      </c>
      <c r="D4" s="15">
        <v>100.0</v>
      </c>
      <c r="E4" s="15">
        <f t="shared" si="2"/>
        <v>4800</v>
      </c>
      <c r="F4" s="48">
        <v>43716.0</v>
      </c>
      <c r="G4" s="14">
        <v>9.0</v>
      </c>
      <c r="H4" s="14" t="s">
        <v>385</v>
      </c>
      <c r="I4" s="14" t="s">
        <v>155</v>
      </c>
      <c r="J4" s="14" t="s">
        <v>158</v>
      </c>
      <c r="K4" s="14" t="s">
        <v>159</v>
      </c>
      <c r="L4" s="14" t="s">
        <v>46</v>
      </c>
      <c r="M4" s="14" t="s">
        <v>209</v>
      </c>
      <c r="N4" s="14" t="s">
        <v>210</v>
      </c>
      <c r="O4" s="26"/>
      <c r="P4" s="26"/>
      <c r="Q4" s="26"/>
      <c r="R4" s="26"/>
      <c r="S4" s="26"/>
      <c r="T4" s="26"/>
      <c r="U4" s="26"/>
      <c r="V4" s="26"/>
    </row>
    <row r="5" ht="15.75" customHeight="1">
      <c r="A5" s="14" t="str">
        <f t="shared" si="1"/>
        <v>Julie Brown</v>
      </c>
      <c r="B5" s="27">
        <v>10157.0</v>
      </c>
      <c r="C5" s="14">
        <v>49.0</v>
      </c>
      <c r="D5" s="15">
        <v>100.0</v>
      </c>
      <c r="E5" s="15">
        <f t="shared" si="2"/>
        <v>4900</v>
      </c>
      <c r="F5" s="48">
        <v>43718.0</v>
      </c>
      <c r="G5" s="14">
        <v>9.0</v>
      </c>
      <c r="H5" s="14" t="s">
        <v>60</v>
      </c>
      <c r="I5" s="14" t="s">
        <v>228</v>
      </c>
      <c r="J5" s="14" t="s">
        <v>223</v>
      </c>
      <c r="K5" s="14" t="s">
        <v>32</v>
      </c>
      <c r="L5" s="14" t="s">
        <v>33</v>
      </c>
      <c r="M5" s="14" t="s">
        <v>83</v>
      </c>
      <c r="N5" s="14" t="s">
        <v>90</v>
      </c>
      <c r="O5" s="26"/>
      <c r="P5" s="26"/>
      <c r="Q5" s="26"/>
      <c r="R5" s="26"/>
      <c r="S5" s="26"/>
      <c r="T5" s="26"/>
      <c r="U5" s="26"/>
      <c r="V5" s="26"/>
    </row>
    <row r="6" ht="15.75" customHeight="1">
      <c r="A6" s="14" t="str">
        <f t="shared" si="1"/>
        <v>Julie Brown</v>
      </c>
      <c r="B6" s="27">
        <v>10158.0</v>
      </c>
      <c r="C6" s="14">
        <v>37.0</v>
      </c>
      <c r="D6" s="15">
        <v>100.0</v>
      </c>
      <c r="E6" s="15">
        <f t="shared" si="2"/>
        <v>3700</v>
      </c>
      <c r="F6" s="48">
        <v>43718.0</v>
      </c>
      <c r="G6" s="14">
        <v>9.0</v>
      </c>
      <c r="H6" s="14" t="s">
        <v>60</v>
      </c>
      <c r="I6" s="14" t="s">
        <v>228</v>
      </c>
      <c r="J6" s="14" t="s">
        <v>223</v>
      </c>
      <c r="K6" s="14" t="s">
        <v>32</v>
      </c>
      <c r="L6" s="14" t="s">
        <v>33</v>
      </c>
      <c r="M6" s="14" t="s">
        <v>83</v>
      </c>
      <c r="N6" s="14" t="s">
        <v>90</v>
      </c>
      <c r="O6" s="26"/>
      <c r="P6" s="26"/>
      <c r="Q6" s="26"/>
      <c r="R6" s="26"/>
      <c r="S6" s="26"/>
      <c r="T6" s="26"/>
      <c r="U6" s="26"/>
      <c r="V6" s="26"/>
    </row>
    <row r="7" ht="15.75" customHeight="1">
      <c r="A7" s="14" t="str">
        <f t="shared" si="1"/>
        <v>Julie Brown</v>
      </c>
      <c r="B7" s="27">
        <v>10159.0</v>
      </c>
      <c r="C7" s="14">
        <v>22.0</v>
      </c>
      <c r="D7" s="15">
        <v>100.0</v>
      </c>
      <c r="E7" s="15">
        <f t="shared" si="2"/>
        <v>2200</v>
      </c>
      <c r="F7" s="48">
        <v>43718.0</v>
      </c>
      <c r="G7" s="14">
        <v>9.0</v>
      </c>
      <c r="H7" s="14" t="s">
        <v>60</v>
      </c>
      <c r="I7" s="14" t="s">
        <v>228</v>
      </c>
      <c r="J7" s="14" t="s">
        <v>223</v>
      </c>
      <c r="K7" s="14" t="s">
        <v>32</v>
      </c>
      <c r="L7" s="14" t="s">
        <v>33</v>
      </c>
      <c r="M7" s="14" t="s">
        <v>83</v>
      </c>
      <c r="N7" s="14" t="s">
        <v>90</v>
      </c>
      <c r="O7" s="26"/>
      <c r="P7" s="26"/>
      <c r="Q7" s="26"/>
      <c r="R7" s="26"/>
      <c r="S7" s="26"/>
      <c r="T7" s="26"/>
      <c r="U7" s="26"/>
      <c r="V7" s="26"/>
    </row>
    <row r="8" ht="15.75" customHeight="1">
      <c r="A8" s="14" t="str">
        <f t="shared" si="1"/>
        <v>Michael Chandler</v>
      </c>
      <c r="B8" s="27">
        <v>10160.0</v>
      </c>
      <c r="C8" s="14">
        <v>35.0</v>
      </c>
      <c r="D8" s="15">
        <v>100.0</v>
      </c>
      <c r="E8" s="15">
        <f t="shared" si="2"/>
        <v>3500</v>
      </c>
      <c r="F8" s="48">
        <v>43719.0</v>
      </c>
      <c r="G8" s="14">
        <v>9.0</v>
      </c>
      <c r="H8" s="14" t="s">
        <v>163</v>
      </c>
      <c r="I8" s="14" t="s">
        <v>315</v>
      </c>
      <c r="J8" s="14" t="s">
        <v>317</v>
      </c>
      <c r="K8" s="14" t="s">
        <v>32</v>
      </c>
      <c r="L8" s="14" t="s">
        <v>33</v>
      </c>
      <c r="M8" s="14" t="s">
        <v>318</v>
      </c>
      <c r="N8" s="14" t="s">
        <v>59</v>
      </c>
      <c r="O8" s="26"/>
      <c r="P8" s="26"/>
      <c r="Q8" s="26"/>
      <c r="R8" s="26"/>
      <c r="S8" s="26"/>
      <c r="T8" s="26"/>
      <c r="U8" s="26"/>
      <c r="V8" s="26"/>
    </row>
    <row r="9" ht="15.75" customHeight="1">
      <c r="A9" s="14" t="str">
        <f t="shared" si="1"/>
        <v>Maria Hernandez</v>
      </c>
      <c r="B9" s="27">
        <v>10161.0</v>
      </c>
      <c r="C9" s="14">
        <v>28.0</v>
      </c>
      <c r="D9" s="15">
        <v>100.0</v>
      </c>
      <c r="E9" s="15">
        <f t="shared" si="2"/>
        <v>2800</v>
      </c>
      <c r="F9" s="48">
        <v>43725.0</v>
      </c>
      <c r="G9" s="14">
        <v>9.0</v>
      </c>
      <c r="H9" s="14" t="s">
        <v>163</v>
      </c>
      <c r="I9" s="14" t="s">
        <v>482</v>
      </c>
      <c r="J9" s="14" t="s">
        <v>485</v>
      </c>
      <c r="K9" s="14" t="s">
        <v>305</v>
      </c>
      <c r="L9" s="14" t="s">
        <v>46</v>
      </c>
      <c r="M9" s="14" t="s">
        <v>101</v>
      </c>
      <c r="N9" s="14" t="s">
        <v>210</v>
      </c>
      <c r="O9" s="26"/>
      <c r="P9" s="26"/>
      <c r="Q9" s="26"/>
      <c r="R9" s="26"/>
      <c r="S9" s="26"/>
      <c r="T9" s="26"/>
      <c r="U9" s="26"/>
      <c r="V9" s="26"/>
    </row>
    <row r="10" ht="15.75" customHeight="1">
      <c r="A10" s="14" t="str">
        <f t="shared" si="1"/>
        <v>Julie Brown</v>
      </c>
      <c r="B10" s="27">
        <v>10162.0</v>
      </c>
      <c r="C10" s="14">
        <v>37.0</v>
      </c>
      <c r="D10" s="15">
        <v>38.98</v>
      </c>
      <c r="E10" s="15">
        <f t="shared" si="2"/>
        <v>1442.26</v>
      </c>
      <c r="F10" s="48">
        <v>43756.0</v>
      </c>
      <c r="G10" s="14">
        <v>10.0</v>
      </c>
      <c r="H10" s="14" t="s">
        <v>26</v>
      </c>
      <c r="I10" s="14" t="s">
        <v>228</v>
      </c>
      <c r="J10" s="14" t="s">
        <v>223</v>
      </c>
      <c r="K10" s="14" t="s">
        <v>32</v>
      </c>
      <c r="L10" s="14" t="s">
        <v>33</v>
      </c>
      <c r="M10" s="14" t="s">
        <v>83</v>
      </c>
      <c r="N10" s="14" t="s">
        <v>90</v>
      </c>
      <c r="O10" s="26"/>
      <c r="P10" s="26"/>
      <c r="Q10" s="26"/>
      <c r="R10" s="26"/>
      <c r="S10" s="26"/>
      <c r="T10" s="26"/>
      <c r="U10" s="26"/>
      <c r="V10" s="26"/>
    </row>
    <row r="11" ht="15.75" customHeight="1">
      <c r="A11" s="14" t="str">
        <f t="shared" si="1"/>
        <v>Maria Hernandez</v>
      </c>
      <c r="B11" s="27">
        <v>10163.0</v>
      </c>
      <c r="C11" s="14">
        <v>21.0</v>
      </c>
      <c r="D11" s="15">
        <v>100.0</v>
      </c>
      <c r="E11" s="15">
        <f t="shared" si="2"/>
        <v>2100</v>
      </c>
      <c r="F11" s="48">
        <v>43758.0</v>
      </c>
      <c r="G11" s="14">
        <v>10.0</v>
      </c>
      <c r="H11" s="14" t="s">
        <v>163</v>
      </c>
      <c r="I11" s="14" t="s">
        <v>354</v>
      </c>
      <c r="J11" s="14" t="s">
        <v>56</v>
      </c>
      <c r="K11" s="14" t="s">
        <v>32</v>
      </c>
      <c r="L11" s="14" t="s">
        <v>33</v>
      </c>
      <c r="M11" s="14" t="s">
        <v>101</v>
      </c>
      <c r="N11" s="14" t="s">
        <v>210</v>
      </c>
      <c r="O11" s="26"/>
      <c r="P11" s="26"/>
      <c r="Q11" s="26"/>
      <c r="R11" s="26"/>
      <c r="S11" s="26"/>
      <c r="T11" s="26"/>
      <c r="U11" s="26"/>
      <c r="V11" s="26"/>
    </row>
    <row r="12" ht="15.75" customHeight="1">
      <c r="A12" s="14" t="str">
        <f t="shared" si="1"/>
        <v>Maria Hernandez</v>
      </c>
      <c r="B12" s="27">
        <v>10163.0</v>
      </c>
      <c r="C12" s="14">
        <v>31.0</v>
      </c>
      <c r="D12" s="15">
        <v>100.0</v>
      </c>
      <c r="E12" s="15">
        <f t="shared" si="2"/>
        <v>3100</v>
      </c>
      <c r="F12" s="48">
        <v>43758.0</v>
      </c>
      <c r="G12" s="14">
        <v>10.0</v>
      </c>
      <c r="H12" s="14" t="s">
        <v>26</v>
      </c>
      <c r="I12" s="14" t="s">
        <v>354</v>
      </c>
      <c r="J12" s="14" t="s">
        <v>56</v>
      </c>
      <c r="K12" s="14" t="s">
        <v>32</v>
      </c>
      <c r="L12" s="14" t="s">
        <v>33</v>
      </c>
      <c r="M12" s="14" t="s">
        <v>101</v>
      </c>
      <c r="N12" s="14" t="s">
        <v>210</v>
      </c>
      <c r="O12" s="26"/>
      <c r="P12" s="26"/>
      <c r="Q12" s="26"/>
      <c r="R12" s="26"/>
      <c r="S12" s="26"/>
      <c r="T12" s="26"/>
      <c r="U12" s="26"/>
      <c r="V12" s="26"/>
    </row>
    <row r="13" ht="15.75" customHeight="1">
      <c r="A13" s="14" t="str">
        <f t="shared" si="1"/>
        <v>Jan Klaeboe</v>
      </c>
      <c r="B13" s="27">
        <v>10164.0</v>
      </c>
      <c r="C13" s="14">
        <v>46.0</v>
      </c>
      <c r="D13" s="15">
        <v>73.12</v>
      </c>
      <c r="E13" s="15">
        <f t="shared" si="2"/>
        <v>3363.52</v>
      </c>
      <c r="F13" s="48">
        <v>43761.0</v>
      </c>
      <c r="G13" s="14">
        <v>10.0</v>
      </c>
      <c r="H13" s="14" t="s">
        <v>313</v>
      </c>
      <c r="I13" s="14" t="s">
        <v>203</v>
      </c>
      <c r="J13" s="14" t="s">
        <v>206</v>
      </c>
      <c r="K13" s="14" t="s">
        <v>208</v>
      </c>
      <c r="L13" s="14" t="s">
        <v>46</v>
      </c>
      <c r="M13" s="14" t="s">
        <v>611</v>
      </c>
      <c r="N13" s="14" t="s">
        <v>612</v>
      </c>
      <c r="O13" s="26"/>
      <c r="P13" s="26"/>
      <c r="Q13" s="26"/>
      <c r="R13" s="26"/>
      <c r="S13" s="26"/>
      <c r="T13" s="26"/>
      <c r="U13" s="26"/>
      <c r="V13" s="26"/>
    </row>
    <row r="14" ht="15.75" customHeight="1">
      <c r="A14" s="14" t="str">
        <f t="shared" si="1"/>
        <v>Michael Chandler</v>
      </c>
      <c r="B14" s="27">
        <v>10165.0</v>
      </c>
      <c r="C14" s="14">
        <v>34.0</v>
      </c>
      <c r="D14" s="15">
        <v>100.0</v>
      </c>
      <c r="E14" s="15">
        <f t="shared" si="2"/>
        <v>3400</v>
      </c>
      <c r="F14" s="48">
        <v>43761.0</v>
      </c>
      <c r="G14" s="14">
        <v>10.0</v>
      </c>
      <c r="H14" s="14" t="s">
        <v>26</v>
      </c>
      <c r="I14" s="14" t="s">
        <v>203</v>
      </c>
      <c r="J14" s="14" t="s">
        <v>206</v>
      </c>
      <c r="K14" s="14" t="s">
        <v>208</v>
      </c>
      <c r="L14" s="14" t="s">
        <v>46</v>
      </c>
      <c r="M14" s="14" t="s">
        <v>318</v>
      </c>
      <c r="N14" s="14" t="s">
        <v>59</v>
      </c>
      <c r="O14" s="26"/>
      <c r="P14" s="26"/>
      <c r="Q14" s="26"/>
      <c r="R14" s="26"/>
      <c r="S14" s="26"/>
      <c r="T14" s="26"/>
      <c r="U14" s="26"/>
      <c r="V14" s="26"/>
    </row>
    <row r="15" ht="15.75" customHeight="1">
      <c r="A15" s="14" t="str">
        <f t="shared" si="1"/>
        <v>Maria Larsson</v>
      </c>
      <c r="B15" s="27">
        <v>10166.0</v>
      </c>
      <c r="C15" s="14">
        <v>33.0</v>
      </c>
      <c r="D15" s="15">
        <v>100.0</v>
      </c>
      <c r="E15" s="15">
        <f t="shared" si="2"/>
        <v>3300</v>
      </c>
      <c r="F15" s="48">
        <v>43761.0</v>
      </c>
      <c r="G15" s="14">
        <v>10.0</v>
      </c>
      <c r="H15" s="14" t="s">
        <v>313</v>
      </c>
      <c r="I15" s="14" t="s">
        <v>203</v>
      </c>
      <c r="J15" s="14" t="s">
        <v>206</v>
      </c>
      <c r="K15" s="14" t="s">
        <v>208</v>
      </c>
      <c r="L15" s="14" t="s">
        <v>46</v>
      </c>
      <c r="M15" s="14" t="s">
        <v>209</v>
      </c>
      <c r="N15" s="14" t="s">
        <v>210</v>
      </c>
      <c r="O15" s="26"/>
      <c r="P15" s="26"/>
      <c r="Q15" s="26"/>
      <c r="R15" s="26"/>
      <c r="S15" s="26"/>
      <c r="T15" s="26"/>
      <c r="U15" s="26"/>
      <c r="V15" s="26"/>
    </row>
    <row r="16" ht="15.75" customHeight="1">
      <c r="A16" s="14" t="str">
        <f t="shared" si="1"/>
        <v>Maria Larsson</v>
      </c>
      <c r="B16" s="27">
        <v>10167.0</v>
      </c>
      <c r="C16" s="14">
        <v>21.0</v>
      </c>
      <c r="D16" s="15">
        <v>69.88</v>
      </c>
      <c r="E16" s="15">
        <f t="shared" si="2"/>
        <v>1467.48</v>
      </c>
      <c r="F16" s="48">
        <v>43761.0</v>
      </c>
      <c r="G16" s="14">
        <v>10.0</v>
      </c>
      <c r="H16" s="14" t="s">
        <v>385</v>
      </c>
      <c r="I16" s="14" t="s">
        <v>203</v>
      </c>
      <c r="J16" s="14" t="s">
        <v>206</v>
      </c>
      <c r="K16" s="14" t="s">
        <v>208</v>
      </c>
      <c r="L16" s="14" t="s">
        <v>46</v>
      </c>
      <c r="M16" s="14" t="s">
        <v>209</v>
      </c>
      <c r="N16" s="14" t="s">
        <v>210</v>
      </c>
      <c r="O16" s="26"/>
      <c r="P16" s="26"/>
      <c r="Q16" s="26"/>
      <c r="R16" s="26"/>
      <c r="S16" s="26"/>
      <c r="T16" s="26"/>
      <c r="U16" s="26"/>
      <c r="V16" s="26"/>
    </row>
    <row r="17" ht="15.75" customHeight="1"/>
    <row r="18" ht="15.75" customHeight="1">
      <c r="A18" s="49" t="s">
        <v>754</v>
      </c>
      <c r="B18" s="49" t="s">
        <v>755</v>
      </c>
      <c r="C18" s="50" t="s">
        <v>756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2" t="s">
        <v>714</v>
      </c>
      <c r="B19" s="53">
        <f>SUMIF(A2:N9,A19,E2:E8)</f>
        <v>2800</v>
      </c>
      <c r="C19" s="53">
        <f>SUMIF(A10:N16, A19,E10:E16)</f>
        <v>5200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54"/>
    </row>
    <row r="27" ht="15.75" customHeight="1">
      <c r="N27" s="54"/>
    </row>
    <row r="28" ht="15.75" customHeight="1">
      <c r="N28" s="54"/>
    </row>
    <row r="29" ht="15.75" customHeight="1">
      <c r="N29" s="54"/>
    </row>
    <row r="30" ht="15.75" customHeight="1">
      <c r="N30" s="54"/>
    </row>
    <row r="31" ht="15.75" customHeight="1">
      <c r="N31" s="54"/>
    </row>
    <row r="32" ht="15.75" customHeight="1">
      <c r="N32" s="5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19">
      <formula1>'Task 4 - Dynamic Charts'!$A$2:$A$16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88"/>
    <col customWidth="1" min="3" max="14" width="15.0"/>
    <col customWidth="1" min="15" max="26" width="14.38"/>
  </cols>
  <sheetData>
    <row r="1" ht="15.75" customHeight="1"/>
    <row r="2" ht="15.75" customHeight="1">
      <c r="N2" s="56"/>
    </row>
    <row r="3" ht="24.0" customHeight="1">
      <c r="N3" s="57"/>
      <c r="O3" s="20"/>
    </row>
    <row r="4" ht="15.75" customHeight="1">
      <c r="N4" s="57"/>
      <c r="O4" s="20"/>
    </row>
    <row r="5" ht="15.75" customHeight="1">
      <c r="N5" s="57"/>
      <c r="O5" s="20"/>
    </row>
    <row r="6" ht="15.75" customHeight="1">
      <c r="N6" s="57"/>
      <c r="O6" s="20"/>
    </row>
    <row r="7" ht="15.75" customHeight="1">
      <c r="N7" s="57"/>
      <c r="O7" s="20"/>
    </row>
    <row r="8" ht="15.75" customHeight="1">
      <c r="N8" s="57"/>
      <c r="O8" s="20"/>
    </row>
    <row r="9" ht="15.75" customHeight="1">
      <c r="N9" s="57"/>
      <c r="O9" s="20"/>
    </row>
    <row r="10" ht="15.75" customHeight="1">
      <c r="N10" s="57"/>
      <c r="O10" s="20"/>
    </row>
    <row r="11" ht="15.75" customHeight="1">
      <c r="N11" s="57"/>
    </row>
    <row r="12" ht="15.75" customHeight="1"/>
    <row r="13" ht="15.75" customHeight="1"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ht="15.75" customHeight="1">
      <c r="C14" s="57" t="str">
        <f>IFERROR(__xludf.DUMMYFUNCTION("SPARKLINE(B14,{""charttype"",""bar"";""max"",1401})"),"")</f>
        <v/>
      </c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ht="15.75" customHeight="1">
      <c r="C15" s="57" t="str">
        <f>IFERROR(__xludf.DUMMYFUNCTION("SPARKLINE(B15,{""charttype"",""bar"";""max"",1401})"),"")</f>
        <v/>
      </c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ht="15.75" customHeight="1">
      <c r="C16" s="57" t="str">
        <f>IFERROR(__xludf.DUMMYFUNCTION("SPARKLINE(B16,{""charttype"",""bar"";""max"",1401})"),"")</f>
        <v/>
      </c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ht="15.75" customHeight="1">
      <c r="C17" s="57" t="str">
        <f>IFERROR(__xludf.DUMMYFUNCTION("SPARKLINE(B17,{""charttype"",""bar"";""max"",1401})"),"")</f>
        <v/>
      </c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ht="15.75" customHeight="1">
      <c r="C18" s="57" t="str">
        <f>IFERROR(__xludf.DUMMYFUNCTION("SPARKLINE(B18,{""charttype"",""bar"";""max"",1401})"),"")</f>
        <v/>
      </c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ht="15.75" customHeight="1">
      <c r="C19" s="57" t="str">
        <f>IFERROR(__xludf.DUMMYFUNCTION("SPARKLINE(B19,{""charttype"",""bar"";""max"",1401})"),"")</f>
        <v/>
      </c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ht="15.75" customHeight="1">
      <c r="C20" s="57" t="str">
        <f>IFERROR(__xludf.DUMMYFUNCTION("SPARKLINE(B20,{""charttype"",""bar"";""max"",1401})"),"")</f>
        <v/>
      </c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Sparklines'!B3:M3</xm:f>
              <xm:sqref>N3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Sparklines'!B3:M3</xm:f>
              <xm:sqref>O3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Sparklines'!B4:M4</xm:f>
              <xm:sqref>N4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Sparklines'!B4:M4</xm:f>
              <xm:sqref>O4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Sparklines'!B5:M5</xm:f>
              <xm:sqref>N5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Sparklines'!B5:M5</xm:f>
              <xm:sqref>O5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Sparklines'!B6:M6</xm:f>
              <xm:sqref>N6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Sparklines'!B6:M6</xm:f>
              <xm:sqref>O6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Sparklines'!B7:M7</xm:f>
              <xm:sqref>N7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Sparklines'!B7:M7</xm:f>
              <xm:sqref>O7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Sparklines'!B8:M8</xm:f>
              <xm:sqref>N8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Sparklines'!B8:M8</xm:f>
              <xm:sqref>O8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Sparklines'!B9:M9</xm:f>
              <xm:sqref>N9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Sparklines'!B9:M9</xm:f>
              <xm:sqref>O9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Sparklines'!B10:M10</xm:f>
              <xm:sqref>N10</xm:sqref>
            </x14:sparkline>
          </x14:sparklines>
        </x14:sparklineGroup>
        <x14:sparklineGroup type="column" high="1" low="1">
          <x14:colorSeries rgb="FFFFA500"/>
          <x14:colorHigh rgb="FF008000"/>
          <x14:colorLow rgb="FFFF0000"/>
          <x14:sparklines>
            <x14:sparkline>
              <xm:f>'Task 5 - Sparklines'!B10:M10</xm:f>
              <xm:sqref>O10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63"/>
    <col customWidth="1" min="3" max="3" width="14.75"/>
    <col customWidth="1" min="4" max="10" width="14.38"/>
    <col customWidth="1" min="11" max="11" width="15.25"/>
    <col customWidth="1" min="12" max="12" width="23.0"/>
    <col customWidth="1" min="13" max="26" width="14.38"/>
  </cols>
  <sheetData>
    <row r="1" ht="15.75" customHeight="1"/>
    <row r="2" ht="15.75" customHeight="1">
      <c r="E2" s="58"/>
      <c r="F2" s="58"/>
      <c r="G2" s="58"/>
    </row>
    <row r="3" ht="15.75" customHeight="1"/>
    <row r="4" ht="15.75" customHeight="1"/>
    <row r="5" ht="15.75" customHeight="1">
      <c r="C5" s="59" t="s">
        <v>758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L54" s="21" t="s">
        <v>680</v>
      </c>
    </row>
    <row r="55" ht="15.75" customHeight="1">
      <c r="L55" s="23">
        <f>IFERROR(__xludf.DUMMYFUNCTION("SUM('Car Sales - Database'!$D$2:$D$115)/COUNTUNIQUE('Car Sales - Database'!$S$2:$S$115)"),5586.54984126984)</f>
        <v>5586.549841</v>
      </c>
    </row>
    <row r="56" ht="15.75" customHeight="1">
      <c r="L56" s="23">
        <f>IFERROR(__xludf.DUMMYFUNCTION("SUM('Car Sales - Database'!$D$2:$D$115)/COUNTUNIQUE('Car Sales - Database'!$S$2:$S$115)"),5586.54984126984)</f>
        <v>5586.549841</v>
      </c>
    </row>
    <row r="57" ht="15.75" customHeight="1">
      <c r="L57" s="23">
        <f>IFERROR(__xludf.DUMMYFUNCTION("SUM('Car Sales - Database'!$D$2:$D$115)/COUNTUNIQUE('Car Sales - Database'!$S$2:$S$115)"),5586.54984126984)</f>
        <v>5586.549841</v>
      </c>
    </row>
    <row r="58" ht="15.75" customHeight="1">
      <c r="L58" s="23">
        <f>IFERROR(__xludf.DUMMYFUNCTION("SUM('Car Sales - Database'!$D$2:$D$115)/COUNTUNIQUE('Car Sales - Database'!$S$2:$S$115)"),5586.54984126984)</f>
        <v>5586.549841</v>
      </c>
    </row>
    <row r="59" ht="15.75" customHeight="1">
      <c r="L59" s="23">
        <f>IFERROR(__xludf.DUMMYFUNCTION("SUM('Car Sales - Database'!$D$2:$D$115)/COUNTUNIQUE('Car Sales - Database'!$S$2:$S$115)"),5586.54984126984)</f>
        <v>5586.549841</v>
      </c>
    </row>
    <row r="60" ht="15.75" customHeight="1">
      <c r="L60" s="23">
        <f>IFERROR(__xludf.DUMMYFUNCTION("SUM('Car Sales - Database'!$D$2:$D$115)/COUNTUNIQUE('Car Sales - Database'!$S$2:$S$115)"),5586.54984126984)</f>
        <v>5586.549841</v>
      </c>
    </row>
    <row r="61" ht="15.75" customHeight="1">
      <c r="L61" s="23">
        <f>IFERROR(__xludf.DUMMYFUNCTION("SUM('Car Sales - Database'!$D$2:$D$115)/COUNTUNIQUE('Car Sales - Database'!$S$2:$S$115)"),5586.54984126984)</f>
        <v>5586.549841</v>
      </c>
    </row>
    <row r="62" ht="15.75" customHeight="1">
      <c r="L62" s="23">
        <f>IFERROR(__xludf.DUMMYFUNCTION("SUM('Car Sales - Database'!$D$2:$D$115)/COUNTUNIQUE('Car Sales - Database'!$S$2:$S$115)"),5586.54984126984)</f>
        <v>5586.549841</v>
      </c>
    </row>
    <row r="63" ht="15.75" customHeight="1">
      <c r="L63" s="23">
        <f>IFERROR(__xludf.DUMMYFUNCTION("SUM('Car Sales - Database'!$D$2:$D$115)/COUNTUNIQUE('Car Sales - Database'!$S$2:$S$115)"),5586.54984126984)</f>
        <v>5586.549841</v>
      </c>
    </row>
    <row r="64" ht="15.75" customHeight="1">
      <c r="L64" s="23">
        <f>IFERROR(__xludf.DUMMYFUNCTION("SUM('Car Sales - Database'!$D$2:$D$115)/COUNTUNIQUE('Car Sales - Database'!$S$2:$S$115)"),5586.54984126984)</f>
        <v>5586.549841</v>
      </c>
    </row>
    <row r="65" ht="15.75" customHeight="1">
      <c r="L65" s="23">
        <f>IFERROR(__xludf.DUMMYFUNCTION("SUM('Car Sales - Database'!$D$2:$D$115)/COUNTUNIQUE('Car Sales - Database'!$S$2:$S$115)"),5586.54984126984)</f>
        <v>5586.549841</v>
      </c>
    </row>
    <row r="66" ht="15.75" customHeight="1">
      <c r="L66" s="23">
        <f>IFERROR(__xludf.DUMMYFUNCTION("SUM('Car Sales - Database'!$D$2:$D$115)/COUNTUNIQUE('Car Sales - Database'!$S$2:$S$115)"),5586.54984126984)</f>
        <v>5586.549841</v>
      </c>
    </row>
    <row r="67" ht="15.75" customHeight="1">
      <c r="L67" s="23">
        <f>IFERROR(__xludf.DUMMYFUNCTION("SUM('Car Sales - Database'!$D$2:$D$115)/COUNTUNIQUE('Car Sales - Database'!$S$2:$S$115)"),5586.54984126984)</f>
        <v>5586.549841</v>
      </c>
    </row>
    <row r="68" ht="15.75" customHeight="1">
      <c r="L68" s="23">
        <f>IFERROR(__xludf.DUMMYFUNCTION("SUM('Car Sales - Database'!$D$2:$D$115)/COUNTUNIQUE('Car Sales - Database'!$S$2:$S$115)"),5586.54984126984)</f>
        <v>5586.549841</v>
      </c>
    </row>
    <row r="69" ht="15.75" customHeight="1">
      <c r="L69" s="23">
        <f>IFERROR(__xludf.DUMMYFUNCTION("SUM('Car Sales - Database'!$D$2:$D$115)/COUNTUNIQUE('Car Sales - Database'!$S$2:$S$115)"),5586.54984126984)</f>
        <v>5586.549841</v>
      </c>
    </row>
    <row r="70" ht="15.75" customHeight="1">
      <c r="L70" s="23">
        <f>IFERROR(__xludf.DUMMYFUNCTION("SUM('Car Sales - Database'!$D$2:$D$115)/COUNTUNIQUE('Car Sales - Database'!$S$2:$S$115)"),5586.54984126984)</f>
        <v>5586.549841</v>
      </c>
    </row>
    <row r="71" ht="15.75" customHeight="1">
      <c r="L71" s="23">
        <f>IFERROR(__xludf.DUMMYFUNCTION("SUM('Car Sales - Database'!$D$2:$D$115)/COUNTUNIQUE('Car Sales - Database'!$S$2:$S$115)"),5586.54984126984)</f>
        <v>5586.549841</v>
      </c>
    </row>
    <row r="72" ht="15.75" customHeight="1">
      <c r="L72" s="23">
        <f>IFERROR(__xludf.DUMMYFUNCTION("SUM('Car Sales - Database'!$D$2:$D$115)/COUNTUNIQUE('Car Sales - Database'!$S$2:$S$115)"),5586.54984126984)</f>
        <v>5586.549841</v>
      </c>
    </row>
    <row r="73" ht="15.75" customHeight="1">
      <c r="L73" s="23">
        <f>IFERROR(__xludf.DUMMYFUNCTION("SUM('Car Sales - Database'!$D$2:$D$115)/COUNTUNIQUE('Car Sales - Database'!$S$2:$S$115)"),5586.54984126984)</f>
        <v>5586.549841</v>
      </c>
    </row>
    <row r="74" ht="15.75" customHeight="1">
      <c r="L74" s="23">
        <f>IFERROR(__xludf.DUMMYFUNCTION("SUM('Car Sales - Database'!$D$2:$D$115)/COUNTUNIQUE('Car Sales - Database'!$S$2:$S$115)"),5586.54984126984)</f>
        <v>5586.549841</v>
      </c>
    </row>
    <row r="75" ht="15.75" customHeight="1">
      <c r="L75" s="23">
        <f>IFERROR(__xludf.DUMMYFUNCTION("SUM('Car Sales - Database'!$D$2:$D$115)/COUNTUNIQUE('Car Sales - Database'!$S$2:$S$115)"),5586.54984126984)</f>
        <v>5586.549841</v>
      </c>
    </row>
    <row r="76" ht="15.75" customHeight="1">
      <c r="L76" s="23">
        <f>IFERROR(__xludf.DUMMYFUNCTION("SUM('Car Sales - Database'!$D$2:$D$115)/COUNTUNIQUE('Car Sales - Database'!$S$2:$S$115)"),5586.54984126984)</f>
        <v>5586.549841</v>
      </c>
    </row>
    <row r="77" ht="15.75" customHeight="1">
      <c r="L77" s="23">
        <f>IFERROR(__xludf.DUMMYFUNCTION("SUM('Car Sales - Database'!$D$2:$D$115)/COUNTUNIQUE('Car Sales - Database'!$S$2:$S$115)"),5586.54984126984)</f>
        <v>5586.549841</v>
      </c>
    </row>
    <row r="78" ht="15.75" customHeight="1">
      <c r="L78" s="23">
        <f>IFERROR(__xludf.DUMMYFUNCTION("SUM('Car Sales - Database'!$D$2:$D$115)/COUNTUNIQUE('Car Sales - Database'!$S$2:$S$115)"),5586.54984126984)</f>
        <v>5586.549841</v>
      </c>
    </row>
    <row r="79" ht="15.75" customHeight="1">
      <c r="L79" s="23">
        <f>IFERROR(__xludf.DUMMYFUNCTION("SUM('Car Sales - Database'!$D$2:$D$115)/COUNTUNIQUE('Car Sales - Database'!$S$2:$S$115)"),5586.54984126984)</f>
        <v>5586.549841</v>
      </c>
    </row>
    <row r="80" ht="15.75" customHeight="1">
      <c r="L80" s="23">
        <f>IFERROR(__xludf.DUMMYFUNCTION("SUM('Car Sales - Database'!$D$2:$D$115)/COUNTUNIQUE('Car Sales - Database'!$S$2:$S$115)"),5586.54984126984)</f>
        <v>5586.549841</v>
      </c>
    </row>
    <row r="81" ht="15.75" customHeight="1">
      <c r="L81" s="23">
        <f>IFERROR(__xludf.DUMMYFUNCTION("SUM('Car Sales - Database'!$D$2:$D$115)/COUNTUNIQUE('Car Sales - Database'!$S$2:$S$115)"),5586.54984126984)</f>
        <v>5586.549841</v>
      </c>
    </row>
    <row r="82" ht="15.75" customHeight="1">
      <c r="L82" s="23">
        <f>IFERROR(__xludf.DUMMYFUNCTION("SUM('Car Sales - Database'!$D$2:$D$115)/COUNTUNIQUE('Car Sales - Database'!$S$2:$S$115)"),5586.54984126984)</f>
        <v>5586.549841</v>
      </c>
    </row>
    <row r="83" ht="15.75" customHeight="1">
      <c r="L83" s="23">
        <f>IFERROR(__xludf.DUMMYFUNCTION("SUM('Car Sales - Database'!$D$2:$D$115)/COUNTUNIQUE('Car Sales - Database'!$S$2:$S$115)"),5586.54984126984)</f>
        <v>5586.549841</v>
      </c>
    </row>
    <row r="84" ht="15.75" customHeight="1">
      <c r="L84" s="23">
        <f>IFERROR(__xludf.DUMMYFUNCTION("SUM('Car Sales - Database'!$D$2:$D$115)/COUNTUNIQUE('Car Sales - Database'!$S$2:$S$115)"),5586.54984126984)</f>
        <v>5586.549841</v>
      </c>
    </row>
    <row r="85" ht="15.75" customHeight="1">
      <c r="L85" s="23">
        <f>IFERROR(__xludf.DUMMYFUNCTION("SUM('Car Sales - Database'!$D$2:$D$115)/COUNTUNIQUE('Car Sales - Database'!$S$2:$S$115)"),5586.54984126984)</f>
        <v>5586.549841</v>
      </c>
    </row>
    <row r="86" ht="15.75" customHeight="1">
      <c r="L86" s="23"/>
    </row>
    <row r="87" ht="15.75" customHeight="1">
      <c r="L87" s="23"/>
    </row>
    <row r="88" ht="15.75" customHeight="1">
      <c r="L88" s="23"/>
    </row>
    <row r="89" ht="15.75" customHeight="1">
      <c r="L89" s="23"/>
    </row>
    <row r="90" ht="15.75" customHeight="1">
      <c r="L90" s="23"/>
    </row>
    <row r="91" ht="15.75" customHeight="1">
      <c r="L91" s="23"/>
    </row>
    <row r="92" ht="15.75" customHeight="1">
      <c r="L92" s="23"/>
    </row>
    <row r="93" ht="15.75" customHeight="1">
      <c r="L93" s="23"/>
    </row>
    <row r="94" ht="15.75" customHeight="1">
      <c r="L94" s="23"/>
    </row>
    <row r="95" ht="15.75" customHeight="1">
      <c r="L95" s="23"/>
    </row>
    <row r="96" ht="15.75" customHeight="1">
      <c r="L96" s="23"/>
    </row>
    <row r="97" ht="15.75" customHeight="1">
      <c r="L97" s="23"/>
    </row>
    <row r="98" ht="15.75" customHeight="1">
      <c r="L98" s="23"/>
    </row>
    <row r="99" ht="15.75" customHeight="1">
      <c r="L99" s="23"/>
    </row>
    <row r="100" ht="15.75" customHeight="1">
      <c r="L100" s="23"/>
    </row>
    <row r="101" ht="15.75" customHeight="1">
      <c r="L101" s="23"/>
    </row>
    <row r="102" ht="15.75" customHeight="1">
      <c r="L102" s="23"/>
    </row>
    <row r="103" ht="15.75" customHeight="1">
      <c r="L103" s="23"/>
    </row>
    <row r="104" ht="15.75" customHeight="1">
      <c r="L104" s="23"/>
    </row>
    <row r="105" ht="15.75" customHeight="1">
      <c r="L105" s="23"/>
    </row>
    <row r="106" ht="15.75" customHeight="1">
      <c r="L106" s="23"/>
    </row>
    <row r="107" ht="15.75" customHeight="1">
      <c r="L107" s="23"/>
    </row>
    <row r="108" ht="15.75" customHeight="1">
      <c r="L108" s="23"/>
    </row>
    <row r="109" ht="15.75" customHeight="1">
      <c r="L109" s="23"/>
    </row>
    <row r="110" ht="15.75" customHeight="1">
      <c r="L110" s="23"/>
    </row>
    <row r="111" ht="15.75" customHeight="1">
      <c r="L111" s="23"/>
    </row>
    <row r="112" ht="15.75" customHeight="1">
      <c r="L112" s="23"/>
    </row>
    <row r="113" ht="15.75" customHeight="1">
      <c r="L113" s="23"/>
    </row>
    <row r="114" ht="15.75" customHeight="1">
      <c r="L114" s="23"/>
    </row>
    <row r="115" ht="15.75" customHeight="1">
      <c r="L115" s="23"/>
    </row>
    <row r="116" ht="15.75" customHeight="1">
      <c r="L116" s="23"/>
    </row>
    <row r="117" ht="15.75" customHeight="1">
      <c r="L117" s="23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I10"/>
  </mergeCells>
  <dataValidations>
    <dataValidation type="custom" allowBlank="1" showDropDown="1" showErrorMessage="1" sqref="E2:G2">
      <formula1>OR(NOT(ISERROR(DATEVALUE(E2))), AND(ISNUMBER(E2), LEFT(CELL("format", E2))="D"))</formula1>
    </dataValidation>
  </dataValidation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7"/>
    </row>
    <row r="2" ht="15.75" customHeight="1">
      <c r="A2" s="57"/>
    </row>
    <row r="3" ht="15.75" customHeight="1">
      <c r="A3" s="57"/>
    </row>
    <row r="4" ht="15.75" customHeight="1">
      <c r="A4" s="57"/>
    </row>
    <row r="5" ht="15.75" customHeight="1">
      <c r="A5" s="57"/>
      <c r="J5" s="54"/>
    </row>
    <row r="6" ht="15.75" customHeight="1">
      <c r="A6" s="57"/>
    </row>
    <row r="7" ht="15.75" customHeight="1">
      <c r="A7" s="57"/>
    </row>
    <row r="8" ht="15.75" customHeight="1">
      <c r="A8" s="57"/>
      <c r="J8" s="54"/>
    </row>
    <row r="9" ht="15.75" customHeight="1">
      <c r="A9" s="57"/>
    </row>
    <row r="10" ht="15.75" customHeight="1">
      <c r="A10" s="57"/>
    </row>
    <row r="11" ht="15.75" customHeight="1">
      <c r="A11" s="57"/>
    </row>
    <row r="12" ht="15.75" customHeight="1">
      <c r="A12" s="57"/>
    </row>
    <row r="13" ht="15.75" customHeight="1">
      <c r="A13" s="57"/>
    </row>
    <row r="14" ht="15.75" customHeight="1">
      <c r="A14" s="57"/>
      <c r="E14" s="54"/>
    </row>
    <row r="15" ht="15.75" customHeight="1">
      <c r="A15" s="57"/>
    </row>
    <row r="16" ht="15.75" customHeight="1">
      <c r="A16" s="57"/>
    </row>
    <row r="17" ht="15.75" customHeight="1">
      <c r="A17" s="57"/>
      <c r="F17" s="54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  <c r="C21" s="54"/>
    </row>
    <row r="22" ht="15.75" customHeight="1">
      <c r="A22" s="57"/>
    </row>
    <row r="23" ht="15.75" customHeight="1">
      <c r="A23" s="5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