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0775" windowHeight="9660"/>
  </bookViews>
  <sheets>
    <sheet name="Simulações_Modelo" sheetId="1" r:id="rId1"/>
  </sheets>
  <calcPr calcId="145621"/>
</workbook>
</file>

<file path=xl/calcChain.xml><?xml version="1.0" encoding="utf-8"?>
<calcChain xmlns="http://schemas.openxmlformats.org/spreadsheetml/2006/main">
  <c r="T23" i="1" l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Q98" i="1"/>
  <c r="S98" i="1" s="1"/>
  <c r="N98" i="1"/>
  <c r="O98" i="1" s="1"/>
  <c r="Q97" i="1"/>
  <c r="S97" i="1" s="1"/>
  <c r="N97" i="1"/>
  <c r="O97" i="1" s="1"/>
  <c r="Q96" i="1"/>
  <c r="S96" i="1" s="1"/>
  <c r="N96" i="1"/>
  <c r="O96" i="1" s="1"/>
  <c r="S95" i="1"/>
  <c r="Q95" i="1"/>
  <c r="O95" i="1"/>
  <c r="N95" i="1"/>
  <c r="S94" i="1"/>
  <c r="Q94" i="1"/>
  <c r="N94" i="1"/>
  <c r="O94" i="1" s="1"/>
  <c r="Q93" i="1"/>
  <c r="S93" i="1" s="1"/>
  <c r="O93" i="1"/>
  <c r="N93" i="1"/>
  <c r="Q92" i="1"/>
  <c r="S92" i="1" s="1"/>
  <c r="O92" i="1"/>
  <c r="N92" i="1"/>
  <c r="S91" i="1"/>
  <c r="Q91" i="1"/>
  <c r="N91" i="1"/>
  <c r="O91" i="1" s="1"/>
  <c r="Q90" i="1"/>
  <c r="S90" i="1" s="1"/>
  <c r="N90" i="1"/>
  <c r="O90" i="1" s="1"/>
  <c r="Q89" i="1"/>
  <c r="S89" i="1" s="1"/>
  <c r="O89" i="1"/>
  <c r="N89" i="1"/>
  <c r="Q88" i="1"/>
  <c r="S88" i="1" s="1"/>
  <c r="N88" i="1"/>
  <c r="O88" i="1" s="1"/>
  <c r="Q87" i="1"/>
  <c r="S87" i="1" s="1"/>
  <c r="N87" i="1"/>
  <c r="O87" i="1" s="1"/>
  <c r="Q86" i="1"/>
  <c r="S86" i="1" s="1"/>
  <c r="O86" i="1"/>
  <c r="N86" i="1"/>
  <c r="S85" i="1"/>
  <c r="Q85" i="1"/>
  <c r="N85" i="1"/>
  <c r="O85" i="1" s="1"/>
  <c r="Q84" i="1"/>
  <c r="S84" i="1" s="1"/>
  <c r="N84" i="1"/>
  <c r="O84" i="1" s="1"/>
  <c r="S83" i="1"/>
  <c r="Q83" i="1"/>
  <c r="O83" i="1"/>
  <c r="N83" i="1"/>
  <c r="S82" i="1"/>
  <c r="Q82" i="1"/>
  <c r="N82" i="1"/>
  <c r="O82" i="1" s="1"/>
  <c r="Q81" i="1"/>
  <c r="S81" i="1" s="1"/>
  <c r="O81" i="1"/>
  <c r="N81" i="1"/>
  <c r="Q80" i="1"/>
  <c r="S80" i="1" s="1"/>
  <c r="O80" i="1"/>
  <c r="N80" i="1"/>
  <c r="Q79" i="1"/>
  <c r="S79" i="1" s="1"/>
  <c r="N79" i="1"/>
  <c r="O79" i="1" s="1"/>
  <c r="Q78" i="1"/>
  <c r="S78" i="1" s="1"/>
  <c r="N78" i="1"/>
  <c r="O78" i="1" s="1"/>
  <c r="Q77" i="1"/>
  <c r="S77" i="1" s="1"/>
  <c r="N77" i="1"/>
  <c r="O77" i="1" s="1"/>
  <c r="Q76" i="1"/>
  <c r="S76" i="1" s="1"/>
  <c r="N76" i="1"/>
  <c r="O76" i="1" s="1"/>
  <c r="Q75" i="1"/>
  <c r="S75" i="1" s="1"/>
  <c r="N75" i="1"/>
  <c r="O75" i="1" s="1"/>
  <c r="Q74" i="1"/>
  <c r="S74" i="1" s="1"/>
  <c r="N74" i="1"/>
  <c r="O74" i="1" s="1"/>
  <c r="S73" i="1"/>
  <c r="Q73" i="1"/>
  <c r="N73" i="1"/>
  <c r="O73" i="1" s="1"/>
  <c r="Q72" i="1"/>
  <c r="S72" i="1" s="1"/>
  <c r="N72" i="1"/>
  <c r="O72" i="1" s="1"/>
  <c r="S71" i="1"/>
  <c r="Q71" i="1"/>
  <c r="O71" i="1"/>
  <c r="N71" i="1"/>
  <c r="S70" i="1"/>
  <c r="Q70" i="1"/>
  <c r="N70" i="1"/>
  <c r="O70" i="1" s="1"/>
  <c r="Q69" i="1"/>
  <c r="S69" i="1" s="1"/>
  <c r="O69" i="1"/>
  <c r="N69" i="1"/>
  <c r="Q68" i="1"/>
  <c r="S68" i="1" s="1"/>
  <c r="O68" i="1"/>
  <c r="N68" i="1"/>
  <c r="Q67" i="1"/>
  <c r="S67" i="1" s="1"/>
  <c r="N67" i="1"/>
  <c r="O67" i="1" s="1"/>
  <c r="Q66" i="1"/>
  <c r="S66" i="1" s="1"/>
  <c r="N66" i="1"/>
  <c r="O66" i="1" s="1"/>
  <c r="Q65" i="1"/>
  <c r="S65" i="1" s="1"/>
  <c r="N65" i="1"/>
  <c r="O65" i="1" s="1"/>
  <c r="Q64" i="1"/>
  <c r="S64" i="1" s="1"/>
  <c r="N64" i="1"/>
  <c r="O64" i="1" s="1"/>
  <c r="Q63" i="1"/>
  <c r="S63" i="1" s="1"/>
  <c r="N63" i="1"/>
  <c r="O63" i="1" s="1"/>
  <c r="Q62" i="1"/>
  <c r="S62" i="1" s="1"/>
  <c r="N62" i="1"/>
  <c r="O62" i="1" s="1"/>
  <c r="S61" i="1"/>
  <c r="Q61" i="1"/>
  <c r="N61" i="1"/>
  <c r="O61" i="1" s="1"/>
  <c r="Q60" i="1"/>
  <c r="S60" i="1" s="1"/>
  <c r="N60" i="1"/>
  <c r="O60" i="1" s="1"/>
  <c r="S59" i="1"/>
  <c r="Q59" i="1"/>
  <c r="O59" i="1"/>
  <c r="N59" i="1"/>
  <c r="S58" i="1"/>
  <c r="Q58" i="1"/>
  <c r="N58" i="1"/>
  <c r="O58" i="1" s="1"/>
  <c r="Q57" i="1"/>
  <c r="S57" i="1" s="1"/>
  <c r="O57" i="1"/>
  <c r="N57" i="1"/>
  <c r="Q56" i="1"/>
  <c r="S56" i="1" s="1"/>
  <c r="O56" i="1"/>
  <c r="N56" i="1"/>
  <c r="Q55" i="1"/>
  <c r="S55" i="1" s="1"/>
  <c r="N55" i="1"/>
  <c r="O55" i="1" s="1"/>
  <c r="Q54" i="1"/>
  <c r="S54" i="1" s="1"/>
  <c r="N54" i="1"/>
  <c r="O54" i="1" s="1"/>
  <c r="Q53" i="1"/>
  <c r="S53" i="1" s="1"/>
  <c r="N53" i="1"/>
  <c r="O53" i="1" s="1"/>
  <c r="Q52" i="1"/>
  <c r="S52" i="1" s="1"/>
  <c r="N52" i="1"/>
  <c r="O52" i="1" s="1"/>
  <c r="Q51" i="1"/>
  <c r="S51" i="1" s="1"/>
  <c r="N51" i="1"/>
  <c r="O51" i="1" s="1"/>
  <c r="Q50" i="1"/>
  <c r="S50" i="1" s="1"/>
  <c r="N50" i="1"/>
  <c r="O50" i="1" s="1"/>
  <c r="S49" i="1"/>
  <c r="Q49" i="1"/>
  <c r="N49" i="1"/>
  <c r="O49" i="1" s="1"/>
  <c r="Q48" i="1"/>
  <c r="S48" i="1" s="1"/>
  <c r="N48" i="1"/>
  <c r="O48" i="1" s="1"/>
  <c r="S47" i="1"/>
  <c r="Q47" i="1"/>
  <c r="O47" i="1"/>
  <c r="N47" i="1"/>
  <c r="S46" i="1"/>
  <c r="Q46" i="1"/>
  <c r="N46" i="1"/>
  <c r="O46" i="1" s="1"/>
  <c r="Q45" i="1"/>
  <c r="S45" i="1" s="1"/>
  <c r="O45" i="1"/>
  <c r="N45" i="1"/>
  <c r="Q44" i="1"/>
  <c r="S44" i="1" s="1"/>
  <c r="O44" i="1"/>
  <c r="N44" i="1"/>
  <c r="Q43" i="1"/>
  <c r="S43" i="1" s="1"/>
  <c r="N43" i="1"/>
  <c r="O43" i="1" s="1"/>
  <c r="Q42" i="1"/>
  <c r="S42" i="1" s="1"/>
  <c r="N42" i="1"/>
  <c r="O42" i="1" s="1"/>
  <c r="Q41" i="1"/>
  <c r="S41" i="1" s="1"/>
  <c r="N41" i="1"/>
  <c r="O41" i="1" s="1"/>
  <c r="Q40" i="1"/>
  <c r="S40" i="1" s="1"/>
  <c r="N40" i="1"/>
  <c r="O40" i="1" s="1"/>
  <c r="Q39" i="1"/>
  <c r="S39" i="1" s="1"/>
  <c r="N39" i="1"/>
  <c r="O39" i="1" s="1"/>
  <c r="Q38" i="1"/>
  <c r="S38" i="1" s="1"/>
  <c r="N38" i="1"/>
  <c r="O38" i="1" s="1"/>
  <c r="S37" i="1"/>
  <c r="Q37" i="1"/>
  <c r="N37" i="1"/>
  <c r="O37" i="1" s="1"/>
  <c r="Q36" i="1"/>
  <c r="S36" i="1" s="1"/>
  <c r="N36" i="1"/>
  <c r="O36" i="1" s="1"/>
  <c r="Q35" i="1"/>
  <c r="S35" i="1" s="1"/>
  <c r="O35" i="1"/>
  <c r="N35" i="1"/>
  <c r="S34" i="1"/>
  <c r="Q34" i="1"/>
  <c r="N34" i="1"/>
  <c r="O34" i="1" s="1"/>
  <c r="Q33" i="1"/>
  <c r="S33" i="1" s="1"/>
  <c r="N33" i="1"/>
  <c r="O33" i="1" s="1"/>
  <c r="Q32" i="1"/>
  <c r="S32" i="1" s="1"/>
  <c r="O32" i="1"/>
  <c r="N32" i="1"/>
  <c r="Q31" i="1"/>
  <c r="S31" i="1" s="1"/>
  <c r="N31" i="1"/>
  <c r="O31" i="1" s="1"/>
  <c r="S30" i="1"/>
  <c r="Q30" i="1"/>
  <c r="N30" i="1"/>
  <c r="O30" i="1" s="1"/>
  <c r="Q29" i="1"/>
  <c r="S29" i="1" s="1"/>
  <c r="N29" i="1"/>
  <c r="O29" i="1" s="1"/>
  <c r="Q28" i="1"/>
  <c r="S28" i="1" s="1"/>
  <c r="O28" i="1"/>
  <c r="N28" i="1"/>
  <c r="Q27" i="1"/>
  <c r="S27" i="1" s="1"/>
  <c r="N27" i="1"/>
  <c r="O27" i="1" s="1"/>
  <c r="Q26" i="1"/>
  <c r="S26" i="1" s="1"/>
  <c r="N26" i="1"/>
  <c r="O26" i="1" s="1"/>
  <c r="S25" i="1"/>
  <c r="Q25" i="1"/>
  <c r="N25" i="1"/>
  <c r="O25" i="1" s="1"/>
  <c r="Q24" i="1"/>
  <c r="S24" i="1" s="1"/>
  <c r="N24" i="1"/>
  <c r="O24" i="1" s="1"/>
  <c r="Q23" i="1"/>
  <c r="S23" i="1" s="1"/>
  <c r="O23" i="1"/>
  <c r="N23" i="1"/>
  <c r="S22" i="1"/>
  <c r="T22" i="1" s="1"/>
  <c r="Q22" i="1"/>
  <c r="N22" i="1"/>
  <c r="O22" i="1" s="1"/>
  <c r="Q21" i="1"/>
  <c r="S21" i="1" s="1"/>
  <c r="T21" i="1" s="1"/>
  <c r="N21" i="1"/>
  <c r="O21" i="1" s="1"/>
  <c r="Q20" i="1"/>
  <c r="S20" i="1" s="1"/>
  <c r="T20" i="1" s="1"/>
  <c r="O20" i="1"/>
  <c r="N20" i="1"/>
  <c r="Q19" i="1"/>
  <c r="S19" i="1" s="1"/>
  <c r="T19" i="1" s="1"/>
  <c r="N19" i="1"/>
  <c r="O19" i="1" s="1"/>
  <c r="S18" i="1"/>
  <c r="T18" i="1" s="1"/>
  <c r="Q18" i="1"/>
  <c r="N18" i="1"/>
  <c r="O18" i="1" s="1"/>
  <c r="Q17" i="1"/>
  <c r="S17" i="1" s="1"/>
  <c r="T17" i="1" s="1"/>
  <c r="N17" i="1"/>
  <c r="O17" i="1" s="1"/>
  <c r="Q16" i="1"/>
  <c r="S16" i="1" s="1"/>
  <c r="T16" i="1" s="1"/>
  <c r="O16" i="1"/>
  <c r="N16" i="1"/>
  <c r="Q15" i="1"/>
  <c r="S15" i="1" s="1"/>
  <c r="T15" i="1" s="1"/>
  <c r="N15" i="1"/>
  <c r="O15" i="1" s="1"/>
  <c r="Q14" i="1"/>
  <c r="S14" i="1" s="1"/>
  <c r="T14" i="1" s="1"/>
  <c r="N14" i="1"/>
  <c r="O14" i="1" s="1"/>
  <c r="T13" i="1"/>
  <c r="S13" i="1"/>
  <c r="Q13" i="1"/>
  <c r="N13" i="1"/>
  <c r="O13" i="1" s="1"/>
  <c r="Q12" i="1"/>
  <c r="S12" i="1" s="1"/>
  <c r="T12" i="1" s="1"/>
  <c r="N12" i="1"/>
  <c r="O12" i="1" s="1"/>
  <c r="Q11" i="1"/>
  <c r="S11" i="1" s="1"/>
  <c r="T11" i="1" s="1"/>
  <c r="O11" i="1"/>
  <c r="N11" i="1"/>
  <c r="S10" i="1"/>
  <c r="T10" i="1" s="1"/>
  <c r="Q10" i="1"/>
  <c r="N10" i="1"/>
  <c r="O10" i="1" s="1"/>
  <c r="Q9" i="1"/>
  <c r="S9" i="1" s="1"/>
  <c r="T9" i="1" s="1"/>
  <c r="N9" i="1"/>
  <c r="O9" i="1" s="1"/>
  <c r="Q8" i="1"/>
  <c r="S8" i="1" s="1"/>
  <c r="T8" i="1" s="1"/>
  <c r="O8" i="1"/>
  <c r="N8" i="1"/>
  <c r="Q7" i="1"/>
  <c r="S7" i="1" s="1"/>
  <c r="T7" i="1" s="1"/>
  <c r="N7" i="1"/>
  <c r="O7" i="1" s="1"/>
  <c r="S6" i="1"/>
  <c r="T6" i="1" s="1"/>
  <c r="Q6" i="1"/>
  <c r="N6" i="1"/>
  <c r="O6" i="1" s="1"/>
  <c r="Q5" i="1"/>
  <c r="S5" i="1" s="1"/>
  <c r="T5" i="1" s="1"/>
  <c r="N5" i="1"/>
  <c r="O5" i="1" s="1"/>
  <c r="Q4" i="1"/>
  <c r="S4" i="1" s="1"/>
  <c r="T4" i="1" s="1"/>
  <c r="O4" i="1"/>
  <c r="N4" i="1"/>
</calcChain>
</file>

<file path=xl/comments1.xml><?xml version="1.0" encoding="utf-8"?>
<comments xmlns="http://schemas.openxmlformats.org/spreadsheetml/2006/main">
  <authors>
    <author>None</author>
  </authors>
  <commentList>
    <comment ref="B2" authorId="0">
      <text>
        <r>
          <rPr>
            <sz val="10"/>
            <color rgb="FF000000"/>
            <rFont val="Arial"/>
          </rPr>
          <t>Acredito que esses sejam os inputs do Modelo
	-Guilherme Fidelis Peixer</t>
        </r>
      </text>
    </comment>
    <comment ref="G3" authorId="0">
      <text>
        <r>
          <rPr>
            <sz val="10"/>
            <color rgb="FF000000"/>
            <rFont val="Arial"/>
          </rPr>
          <t>Essas são as estimativas do modelo
	-Guilherme Fidelis Peixer</t>
        </r>
      </text>
    </comment>
    <comment ref="I3" authorId="0">
      <text>
        <r>
          <rPr>
            <sz val="10"/>
            <color rgb="FF000000"/>
            <rFont val="Arial"/>
          </rPr>
          <t>Coloquei esses caras para conferir a conta
	-Guilherme Fidelis Peixer</t>
        </r>
      </text>
    </comment>
  </commentList>
</comments>
</file>

<file path=xl/sharedStrings.xml><?xml version="1.0" encoding="utf-8"?>
<sst xmlns="http://schemas.openxmlformats.org/spreadsheetml/2006/main" count="153" uniqueCount="146">
  <si>
    <t>B_REM</t>
  </si>
  <si>
    <t>Inputs</t>
  </si>
  <si>
    <t>Estimativas</t>
  </si>
  <si>
    <t>Resultado Obtido</t>
  </si>
  <si>
    <t>Eficiências**</t>
  </si>
  <si>
    <t>**Considerando Eficiência como 4*M (Jensen e Abel)</t>
  </si>
  <si>
    <t>R1 [mm]</t>
  </si>
  <si>
    <t>R2 [mm]</t>
  </si>
  <si>
    <t>R3 [mm]</t>
  </si>
  <si>
    <t>B [T]</t>
  </si>
  <si>
    <t>R4_Esperado[mm]</t>
  </si>
  <si>
    <t>V_gap/V_out [-]</t>
  </si>
  <si>
    <t>B</t>
  </si>
  <si>
    <t>Erro</t>
  </si>
  <si>
    <t>R4 [mm]</t>
  </si>
  <si>
    <t>K</t>
  </si>
  <si>
    <t>ΔR4</t>
  </si>
  <si>
    <t>Erro R4*</t>
  </si>
  <si>
    <t>*Em relação ao R4 simulado</t>
  </si>
  <si>
    <t>V_ímã[mm^2]</t>
  </si>
  <si>
    <t>Energia GAP</t>
  </si>
  <si>
    <t>Energia Ímã</t>
  </si>
  <si>
    <t>Eficiência Energética</t>
  </si>
  <si>
    <t>*** u0 foi desconsiderada na energia (na eficiência, é indiferente)</t>
  </si>
  <si>
    <t>0.00057011</t>
  </si>
  <si>
    <t>0.0005938</t>
  </si>
  <si>
    <t>0.0005761</t>
  </si>
  <si>
    <t>0.0007385</t>
  </si>
  <si>
    <t>0.0005995</t>
  </si>
  <si>
    <t>0.0005830</t>
  </si>
  <si>
    <t>0.0006801</t>
  </si>
  <si>
    <t>0.0007309</t>
  </si>
  <si>
    <t>0.0009740</t>
  </si>
  <si>
    <t>0.0006295</t>
  </si>
  <si>
    <t>0.0004847</t>
  </si>
  <si>
    <t>0.0004794</t>
  </si>
  <si>
    <t>0.0008990</t>
  </si>
  <si>
    <t>0.0006498</t>
  </si>
  <si>
    <t>0.0004962</t>
  </si>
  <si>
    <t>0.0004814</t>
  </si>
  <si>
    <t>0.0008760</t>
  </si>
  <si>
    <t>250.00</t>
  </si>
  <si>
    <t>0.0007382</t>
  </si>
  <si>
    <t>285.50</t>
  </si>
  <si>
    <t>0.0004772</t>
  </si>
  <si>
    <t>325.00</t>
  </si>
  <si>
    <t>0.0004756</t>
  </si>
  <si>
    <t>224.00</t>
  </si>
  <si>
    <t>0.0008375</t>
  </si>
  <si>
    <t>251.00</t>
  </si>
  <si>
    <t>0.0006444</t>
  </si>
  <si>
    <t>252.00</t>
  </si>
  <si>
    <t>0.0004823</t>
  </si>
  <si>
    <t>273.00</t>
  </si>
  <si>
    <t>0.0004932</t>
  </si>
  <si>
    <t>296.50</t>
  </si>
  <si>
    <t>0.0004977</t>
  </si>
  <si>
    <t>235.00</t>
  </si>
  <si>
    <t>0.0008227</t>
  </si>
  <si>
    <t>260.50</t>
  </si>
  <si>
    <t>0.0007432</t>
  </si>
  <si>
    <t>262.00</t>
  </si>
  <si>
    <t>0.0006270</t>
  </si>
  <si>
    <t>0.0004951</t>
  </si>
  <si>
    <t>311.00</t>
  </si>
  <si>
    <t>0.0004822</t>
  </si>
  <si>
    <t>243.00</t>
  </si>
  <si>
    <t>0.0008392</t>
  </si>
  <si>
    <t>269.50</t>
  </si>
  <si>
    <t>0.0007426</t>
  </si>
  <si>
    <t>272.50</t>
  </si>
  <si>
    <t>0.0006223</t>
  </si>
  <si>
    <t>297.50</t>
  </si>
  <si>
    <t>0.0004930</t>
  </si>
  <si>
    <t>324.50</t>
  </si>
  <si>
    <t>0.0004950</t>
  </si>
  <si>
    <t>0.0008407</t>
  </si>
  <si>
    <t>275.00</t>
  </si>
  <si>
    <t>0.0008772</t>
  </si>
  <si>
    <t>281.50</t>
  </si>
  <si>
    <t>0.0005982</t>
  </si>
  <si>
    <t>307.50</t>
  </si>
  <si>
    <t>0.0004960</t>
  </si>
  <si>
    <t>336.50</t>
  </si>
  <si>
    <t>0.0004914</t>
  </si>
  <si>
    <t>242.00</t>
  </si>
  <si>
    <t>0.0008874</t>
  </si>
  <si>
    <t>271.50</t>
  </si>
  <si>
    <t>0.0006390</t>
  </si>
  <si>
    <t>272.00</t>
  </si>
  <si>
    <t>0.0004781</t>
  </si>
  <si>
    <t>294.50</t>
  </si>
  <si>
    <t>0.0004609</t>
  </si>
  <si>
    <t>319.50</t>
  </si>
  <si>
    <t>0.0004785</t>
  </si>
  <si>
    <t>0.0008831</t>
  </si>
  <si>
    <t>277.00</t>
  </si>
  <si>
    <t>0.0007453</t>
  </si>
  <si>
    <t>4477.1206</t>
  </si>
  <si>
    <t>280.50</t>
  </si>
  <si>
    <t>0.0006291</t>
  </si>
  <si>
    <t>5414.3105</t>
  </si>
  <si>
    <t>305.50</t>
  </si>
  <si>
    <t>0.0004918</t>
  </si>
  <si>
    <t>6673.9822</t>
  </si>
  <si>
    <t>332.00</t>
  </si>
  <si>
    <t>7966.5951</t>
  </si>
  <si>
    <t>259.00</t>
  </si>
  <si>
    <t>0.0008319</t>
  </si>
  <si>
    <t>3887.7639</t>
  </si>
  <si>
    <t>288.00</t>
  </si>
  <si>
    <t>0.0006916</t>
  </si>
  <si>
    <t>5088.1165</t>
  </si>
  <si>
    <t>291.00</t>
  </si>
  <si>
    <t>6187.0607</t>
  </si>
  <si>
    <t>317.00</t>
  </si>
  <si>
    <t>0.0004832</t>
  </si>
  <si>
    <t>7682.5112</t>
  </si>
  <si>
    <t>344.50</t>
  </si>
  <si>
    <t>0.0004937</t>
  </si>
  <si>
    <t>9216.8789</t>
  </si>
  <si>
    <t>267.00</t>
  </si>
  <si>
    <t>0.0008133</t>
  </si>
  <si>
    <t>4194.7205</t>
  </si>
  <si>
    <t>292.00</t>
  </si>
  <si>
    <t>0.0008976</t>
  </si>
  <si>
    <t>5493.0845</t>
  </si>
  <si>
    <t>300.00</t>
  </si>
  <si>
    <t>0.0005856</t>
  </si>
  <si>
    <t>6845.6180</t>
  </si>
  <si>
    <t>327.50</t>
  </si>
  <si>
    <t>8560.5974</t>
  </si>
  <si>
    <t>357.00</t>
  </si>
  <si>
    <t>0.0004778</t>
  </si>
  <si>
    <t>10345.8715</t>
  </si>
  <si>
    <t>341.50</t>
  </si>
  <si>
    <t>0.0004768</t>
  </si>
  <si>
    <t>7221.7249</t>
  </si>
  <si>
    <t>371.50</t>
  </si>
  <si>
    <t>8466.4585</t>
  </si>
  <si>
    <t>405.50</t>
  </si>
  <si>
    <t>0.0004970</t>
  </si>
  <si>
    <t>9811.8353</t>
  </si>
  <si>
    <t>443.50</t>
  </si>
  <si>
    <t>0.0004989</t>
  </si>
  <si>
    <t>11260.9949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</si>
</sst>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b/>
      <sz val="16"/>
      <color rgb="FF000000"/>
      <name val="Calibri"/>
    </font>
    <font>
      <sz val="11"/>
      <color rgb="FF000000"/>
      <name val="Calibri"/>
    </font>
    <font>
      <sz val="10"/>
      <color rgb="FF000000"/>
      <name val="&quot;Liberation Sans&quot;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2" fillId="0" borderId="0" xfId="0" applyFont="1" applyAlignment="1">
      <alignment horizontal="center" vertical="center"/>
    </xf>
    <xf numFmtId="0" fontId="5" fillId="0" borderId="9" xfId="0" applyFont="1" applyBorder="1"/>
    <xf numFmtId="0" fontId="0" fillId="0" borderId="0" xfId="0" applyAlignment="1">
      <alignment vertical="center"/>
    </xf>
    <xf numFmtId="11" fontId="7" fillId="0" borderId="6" xfId="0" applyNumberFormat="1" applyFont="1" applyBorder="1" applyAlignment="1">
      <alignment horizontal="center" vertical="center"/>
    </xf>
    <xf numFmtId="11" fontId="2" fillId="0" borderId="8" xfId="0" applyNumberFormat="1" applyFont="1" applyBorder="1" applyAlignment="1">
      <alignment horizontal="center" vertical="center"/>
    </xf>
    <xf numFmtId="9" fontId="0" fillId="0" borderId="0" xfId="1" applyNumberFormat="1" applyFont="1" applyAlignment="1">
      <alignment vertical="center"/>
    </xf>
    <xf numFmtId="10" fontId="4" fillId="0" borderId="0" xfId="1" applyNumberFormat="1" applyAlignment="1">
      <alignment vertical="center"/>
    </xf>
    <xf numFmtId="11" fontId="2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4" borderId="9" xfId="0" applyFont="1" applyFill="1" applyBorder="1" applyAlignment="1">
      <alignment horizontal="center"/>
    </xf>
    <xf numFmtId="0" fontId="0" fillId="0" borderId="0" xfId="0"/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99"/>
  <sheetViews>
    <sheetView tabSelected="1" topLeftCell="L8" workbookViewId="0">
      <selection activeCell="T22" sqref="T22"/>
    </sheetView>
  </sheetViews>
  <sheetFormatPr defaultColWidth="14.42578125" defaultRowHeight="15.75" customHeight="1"/>
  <cols>
    <col min="6" max="6" width="6.7109375" style="29" customWidth="1"/>
    <col min="7" max="7" width="18.5703125" style="29" customWidth="1"/>
    <col min="11" max="11" width="8.42578125" style="29" customWidth="1"/>
    <col min="16" max="16" width="28.140625" style="29" customWidth="1"/>
    <col min="20" max="20" width="19.5703125" style="29" customWidth="1"/>
    <col min="21" max="21" width="53.7109375" style="29" customWidth="1"/>
  </cols>
  <sheetData>
    <row r="1" spans="1:21" ht="15.75" customHeight="1">
      <c r="A1" s="28" t="s">
        <v>0</v>
      </c>
    </row>
    <row r="2" spans="1:21" ht="15.75" customHeight="1">
      <c r="A2" s="28">
        <v>1.26</v>
      </c>
      <c r="B2" s="32" t="s">
        <v>1</v>
      </c>
      <c r="C2" s="31"/>
      <c r="D2" s="31"/>
      <c r="E2" s="31"/>
      <c r="F2" s="16"/>
      <c r="G2" s="33" t="s">
        <v>2</v>
      </c>
      <c r="H2" s="31"/>
      <c r="I2" s="31"/>
      <c r="J2" s="31"/>
      <c r="K2" s="17"/>
      <c r="L2" s="33" t="s">
        <v>3</v>
      </c>
      <c r="M2" s="31"/>
      <c r="N2" s="31"/>
      <c r="O2" s="31"/>
      <c r="Q2" s="30" t="s">
        <v>4</v>
      </c>
      <c r="R2" s="31"/>
      <c r="S2" s="31"/>
      <c r="T2" s="31"/>
      <c r="U2" t="s">
        <v>5</v>
      </c>
    </row>
    <row r="3" spans="1:21" ht="15" customHeight="1">
      <c r="B3" s="5" t="s">
        <v>6</v>
      </c>
      <c r="C3" s="5" t="s">
        <v>7</v>
      </c>
      <c r="D3" s="5" t="s">
        <v>8</v>
      </c>
      <c r="E3" s="6" t="s">
        <v>9</v>
      </c>
      <c r="F3" s="8"/>
      <c r="G3" s="12" t="s">
        <v>10</v>
      </c>
      <c r="H3" s="13" t="s">
        <v>11</v>
      </c>
      <c r="I3" s="14" t="s">
        <v>12</v>
      </c>
      <c r="J3" s="5" t="s">
        <v>13</v>
      </c>
      <c r="K3" s="7"/>
      <c r="L3" s="15" t="s">
        <v>14</v>
      </c>
      <c r="M3" s="15" t="s">
        <v>15</v>
      </c>
      <c r="N3" s="15" t="s">
        <v>16</v>
      </c>
      <c r="O3" s="15" t="s">
        <v>17</v>
      </c>
      <c r="P3" s="19" t="s">
        <v>18</v>
      </c>
      <c r="Q3" s="15" t="s">
        <v>19</v>
      </c>
      <c r="R3" s="15" t="s">
        <v>20</v>
      </c>
      <c r="S3" s="15" t="s">
        <v>21</v>
      </c>
      <c r="T3" s="15" t="s">
        <v>22</v>
      </c>
      <c r="U3" t="s">
        <v>23</v>
      </c>
    </row>
    <row r="4" spans="1:21" ht="15" customHeight="1">
      <c r="B4" s="9">
        <v>30</v>
      </c>
      <c r="C4" s="10">
        <v>80</v>
      </c>
      <c r="D4" s="11">
        <v>100</v>
      </c>
      <c r="E4" s="10">
        <v>1.2</v>
      </c>
      <c r="F4" s="8"/>
      <c r="G4" s="2">
        <v>178.39035329999999</v>
      </c>
      <c r="H4" s="3">
        <v>0.164962677</v>
      </c>
      <c r="I4" s="1">
        <v>1.2</v>
      </c>
      <c r="J4" s="21">
        <v>1.85E-14</v>
      </c>
      <c r="K4" s="22"/>
      <c r="L4" s="28">
        <v>160</v>
      </c>
      <c r="M4" s="20"/>
      <c r="N4" s="20">
        <f t="shared" ref="N4:N35" si="0">L4-G4</f>
        <v>-18.390353299999987</v>
      </c>
      <c r="O4" s="23">
        <f t="shared" ref="O4:O35" si="1">N4/L4</f>
        <v>-0.11493970812499991</v>
      </c>
      <c r="P4" s="20"/>
      <c r="Q4" s="20">
        <f t="shared" ref="Q4:Q35" si="2">PI()*(L4^2-D4^2)*1/6</f>
        <v>8168.1408993334626</v>
      </c>
      <c r="R4" s="28"/>
      <c r="S4" s="20">
        <f t="shared" ref="S4:S35" si="3">$A$2^2*Q4/1.05</f>
        <v>12350.229039792195</v>
      </c>
      <c r="T4" s="24">
        <f t="shared" ref="T4:T67" si="4">4*R4/S4</f>
        <v>0</v>
      </c>
      <c r="U4" s="20"/>
    </row>
    <row r="5" spans="1:21" ht="15" customHeight="1">
      <c r="B5" s="9">
        <v>30</v>
      </c>
      <c r="C5" s="10">
        <v>80</v>
      </c>
      <c r="D5" s="11">
        <v>100</v>
      </c>
      <c r="E5" s="10">
        <v>1.4</v>
      </c>
      <c r="F5" s="8"/>
      <c r="G5" s="2">
        <v>203.98923479999999</v>
      </c>
      <c r="H5" s="3">
        <v>0.11388221699999999</v>
      </c>
      <c r="I5" s="3">
        <v>1.4</v>
      </c>
      <c r="J5" s="21">
        <v>1.59E-14</v>
      </c>
      <c r="K5" s="25"/>
      <c r="L5" s="28">
        <v>167</v>
      </c>
      <c r="M5" s="28"/>
      <c r="N5" s="20">
        <f t="shared" si="0"/>
        <v>-36.989234799999991</v>
      </c>
      <c r="O5" s="23">
        <f t="shared" si="1"/>
        <v>-0.22149242395209576</v>
      </c>
      <c r="P5" s="20"/>
      <c r="Q5" s="20">
        <f t="shared" si="2"/>
        <v>9366.6584966779683</v>
      </c>
      <c r="R5" s="28"/>
      <c r="S5" s="20">
        <f t="shared" si="3"/>
        <v>14162.387646977088</v>
      </c>
      <c r="T5" s="24">
        <f t="shared" si="4"/>
        <v>0</v>
      </c>
      <c r="U5" s="20"/>
    </row>
    <row r="6" spans="1:21" ht="15" customHeight="1">
      <c r="B6" s="9">
        <v>30</v>
      </c>
      <c r="C6" s="10">
        <v>80</v>
      </c>
      <c r="D6" s="11">
        <v>100</v>
      </c>
      <c r="E6" s="10">
        <v>1.6</v>
      </c>
      <c r="F6" s="8"/>
      <c r="G6" s="2">
        <v>231.4655381</v>
      </c>
      <c r="H6" s="3">
        <v>8.2613723E-2</v>
      </c>
      <c r="I6" s="3">
        <v>1.6</v>
      </c>
      <c r="J6" s="21">
        <v>1.3899999999999999E-14</v>
      </c>
      <c r="K6" s="25"/>
      <c r="L6" s="28">
        <v>188</v>
      </c>
      <c r="M6" s="28"/>
      <c r="N6" s="20">
        <f t="shared" si="0"/>
        <v>-43.465538100000003</v>
      </c>
      <c r="O6" s="23">
        <f t="shared" si="1"/>
        <v>-0.23119967074468087</v>
      </c>
      <c r="P6" s="20"/>
      <c r="Q6" s="20">
        <f t="shared" si="2"/>
        <v>13270.087368763287</v>
      </c>
      <c r="R6" s="28"/>
      <c r="S6" s="20">
        <f t="shared" si="3"/>
        <v>20064.37210157009</v>
      </c>
      <c r="T6" s="24">
        <f t="shared" si="4"/>
        <v>0</v>
      </c>
      <c r="U6" s="20"/>
    </row>
    <row r="7" spans="1:21" ht="15" customHeight="1">
      <c r="B7" s="9">
        <v>30</v>
      </c>
      <c r="C7" s="10">
        <v>80</v>
      </c>
      <c r="D7" s="11">
        <v>100</v>
      </c>
      <c r="E7" s="10">
        <v>1.8</v>
      </c>
      <c r="F7" s="8"/>
      <c r="G7" s="2">
        <v>260.45724749999999</v>
      </c>
      <c r="H7" s="3">
        <v>6.2242840000000001E-2</v>
      </c>
      <c r="I7" s="3">
        <v>1.8</v>
      </c>
      <c r="J7" s="21">
        <v>1.23E-14</v>
      </c>
      <c r="K7" s="25"/>
      <c r="L7" s="28">
        <v>213</v>
      </c>
      <c r="M7" s="28"/>
      <c r="N7" s="20">
        <f t="shared" si="0"/>
        <v>-47.457247499999994</v>
      </c>
      <c r="O7" s="23">
        <f t="shared" si="1"/>
        <v>-0.22280397887323941</v>
      </c>
      <c r="P7" s="20"/>
      <c r="Q7" s="20">
        <f t="shared" si="2"/>
        <v>18519.165094136231</v>
      </c>
      <c r="R7" s="28"/>
      <c r="S7" s="20">
        <f t="shared" si="3"/>
        <v>28000.977622333983</v>
      </c>
      <c r="T7" s="24">
        <f t="shared" si="4"/>
        <v>0</v>
      </c>
      <c r="U7" s="20"/>
    </row>
    <row r="8" spans="1:21" ht="15" customHeight="1">
      <c r="B8" s="2">
        <v>30</v>
      </c>
      <c r="C8" s="3">
        <v>80</v>
      </c>
      <c r="D8" s="4">
        <v>107.5</v>
      </c>
      <c r="E8" s="3">
        <v>1.1499999999999999</v>
      </c>
      <c r="F8" s="8"/>
      <c r="G8" s="2">
        <v>199.433324</v>
      </c>
      <c r="H8" s="3">
        <v>0.18273299000000001</v>
      </c>
      <c r="I8" s="3">
        <v>1.1499999999999999</v>
      </c>
      <c r="J8" s="21">
        <v>1.93E-14</v>
      </c>
      <c r="K8" s="25"/>
      <c r="L8" s="28">
        <v>180.5</v>
      </c>
      <c r="M8" s="28"/>
      <c r="N8" s="20">
        <f t="shared" si="0"/>
        <v>-18.933323999999999</v>
      </c>
      <c r="O8" s="23">
        <f t="shared" si="1"/>
        <v>-0.10489376177285319</v>
      </c>
      <c r="P8" s="20"/>
      <c r="Q8" s="20">
        <f t="shared" si="2"/>
        <v>11008.140658178636</v>
      </c>
      <c r="R8" s="28"/>
      <c r="S8" s="20">
        <f t="shared" si="3"/>
        <v>16644.308675166099</v>
      </c>
      <c r="T8" s="24">
        <f t="shared" si="4"/>
        <v>0</v>
      </c>
      <c r="U8" s="20"/>
    </row>
    <row r="9" spans="1:21" ht="15" customHeight="1">
      <c r="B9" s="2">
        <v>30</v>
      </c>
      <c r="C9" s="3">
        <v>80</v>
      </c>
      <c r="D9" s="4">
        <v>107.5</v>
      </c>
      <c r="E9" s="3">
        <v>1.35</v>
      </c>
      <c r="F9" s="8"/>
      <c r="G9" s="2">
        <v>230.31100180000001</v>
      </c>
      <c r="H9" s="3">
        <v>0.124286198</v>
      </c>
      <c r="I9" s="3">
        <v>1.35</v>
      </c>
      <c r="J9" s="26">
        <v>0</v>
      </c>
      <c r="K9" s="18"/>
      <c r="L9" s="28">
        <v>189.5</v>
      </c>
      <c r="M9" s="28" t="s">
        <v>24</v>
      </c>
      <c r="N9" s="20">
        <f t="shared" si="0"/>
        <v>-40.811001800000014</v>
      </c>
      <c r="O9" s="23">
        <f t="shared" si="1"/>
        <v>-0.21536148707124017</v>
      </c>
      <c r="P9" s="20"/>
      <c r="Q9" s="20">
        <f t="shared" si="2"/>
        <v>12751.724580920971</v>
      </c>
      <c r="R9" s="28"/>
      <c r="S9" s="20">
        <f t="shared" si="3"/>
        <v>19280.607566352508</v>
      </c>
      <c r="T9" s="24">
        <f t="shared" si="4"/>
        <v>0</v>
      </c>
      <c r="U9" s="20"/>
    </row>
    <row r="10" spans="1:21" ht="15" customHeight="1">
      <c r="B10" s="2">
        <v>30</v>
      </c>
      <c r="C10" s="3">
        <v>80</v>
      </c>
      <c r="D10" s="4">
        <v>107.5</v>
      </c>
      <c r="E10" s="3">
        <v>1.55</v>
      </c>
      <c r="F10" s="8"/>
      <c r="G10" s="2">
        <v>263.40857</v>
      </c>
      <c r="H10" s="3">
        <v>8.9165553999999994E-2</v>
      </c>
      <c r="I10" s="3">
        <v>1.55</v>
      </c>
      <c r="J10" s="26">
        <v>0</v>
      </c>
      <c r="K10" s="18"/>
      <c r="L10" s="28">
        <v>215.5</v>
      </c>
      <c r="M10" s="28" t="s">
        <v>25</v>
      </c>
      <c r="N10" s="20">
        <f t="shared" si="0"/>
        <v>-47.908569999999997</v>
      </c>
      <c r="O10" s="23">
        <f t="shared" si="1"/>
        <v>-0.22231354988399071</v>
      </c>
      <c r="P10" s="20"/>
      <c r="Q10" s="20">
        <f t="shared" si="2"/>
        <v>18265.219687971057</v>
      </c>
      <c r="R10" s="28"/>
      <c r="S10" s="20">
        <f t="shared" si="3"/>
        <v>27617.012168212241</v>
      </c>
      <c r="T10" s="24">
        <f t="shared" si="4"/>
        <v>0</v>
      </c>
      <c r="U10" s="20"/>
    </row>
    <row r="11" spans="1:21" ht="15" customHeight="1">
      <c r="B11" s="2">
        <v>30</v>
      </c>
      <c r="C11" s="3">
        <v>80</v>
      </c>
      <c r="D11" s="4">
        <v>107.5</v>
      </c>
      <c r="E11" s="3">
        <v>1.75</v>
      </c>
      <c r="F11" s="8"/>
      <c r="G11" s="2">
        <v>298.28338600000001</v>
      </c>
      <c r="H11" s="3">
        <v>6.6603821999999993E-2</v>
      </c>
      <c r="I11" s="3">
        <v>1.75</v>
      </c>
      <c r="J11" s="21">
        <v>2.5400000000000001E-14</v>
      </c>
      <c r="K11" s="25"/>
      <c r="L11" s="28">
        <v>250.5</v>
      </c>
      <c r="M11" s="28" t="s">
        <v>26</v>
      </c>
      <c r="N11" s="20">
        <f t="shared" si="0"/>
        <v>-47.783386000000007</v>
      </c>
      <c r="O11" s="23">
        <f t="shared" si="1"/>
        <v>-0.19075203992015971</v>
      </c>
      <c r="P11" s="20"/>
      <c r="Q11" s="20">
        <f t="shared" si="2"/>
        <v>26805.115717979312</v>
      </c>
      <c r="R11" s="28"/>
      <c r="S11" s="20">
        <f t="shared" si="3"/>
        <v>40529.33496558472</v>
      </c>
      <c r="T11" s="24">
        <f t="shared" si="4"/>
        <v>0</v>
      </c>
      <c r="U11" s="20"/>
    </row>
    <row r="12" spans="1:21" ht="15" customHeight="1">
      <c r="B12" s="2">
        <v>30</v>
      </c>
      <c r="C12" s="3">
        <v>80</v>
      </c>
      <c r="D12" s="4">
        <v>115</v>
      </c>
      <c r="E12" s="3">
        <v>1.1000000000000001</v>
      </c>
      <c r="F12" s="8"/>
      <c r="G12" s="2">
        <v>216.3086088</v>
      </c>
      <c r="H12" s="3">
        <v>0.203340358</v>
      </c>
      <c r="I12" s="3">
        <v>1.1000000000000001</v>
      </c>
      <c r="J12" s="21">
        <v>2.0199999999999998E-14</v>
      </c>
      <c r="K12" s="25"/>
      <c r="L12" s="28">
        <v>193</v>
      </c>
      <c r="M12" s="28"/>
      <c r="N12" s="20">
        <f t="shared" si="0"/>
        <v>-23.308608800000002</v>
      </c>
      <c r="O12" s="23">
        <f t="shared" si="1"/>
        <v>-0.12076999378238343</v>
      </c>
      <c r="P12" s="20"/>
      <c r="Q12" s="20">
        <f t="shared" si="2"/>
        <v>12578.936984973532</v>
      </c>
      <c r="R12" s="28"/>
      <c r="S12" s="20">
        <f t="shared" si="3"/>
        <v>19019.352721279982</v>
      </c>
      <c r="T12" s="24">
        <f t="shared" si="4"/>
        <v>0</v>
      </c>
      <c r="U12" s="20"/>
    </row>
    <row r="13" spans="1:21" ht="15" customHeight="1">
      <c r="B13" s="2">
        <v>30</v>
      </c>
      <c r="C13" s="3">
        <v>80</v>
      </c>
      <c r="D13" s="4">
        <v>115</v>
      </c>
      <c r="E13" s="3">
        <v>1.3</v>
      </c>
      <c r="F13" s="8"/>
      <c r="G13" s="2">
        <v>251.74593049999999</v>
      </c>
      <c r="H13" s="3">
        <v>0.136088974</v>
      </c>
      <c r="I13" s="3">
        <v>1.3</v>
      </c>
      <c r="J13" s="21">
        <v>1.7100000000000001E-14</v>
      </c>
      <c r="K13" s="25"/>
      <c r="L13" s="28">
        <v>210</v>
      </c>
      <c r="M13" s="28"/>
      <c r="N13" s="20">
        <f t="shared" si="0"/>
        <v>-41.745930499999986</v>
      </c>
      <c r="O13" s="23">
        <f t="shared" si="1"/>
        <v>-0.19879014523809518</v>
      </c>
      <c r="P13" s="20"/>
      <c r="Q13" s="20">
        <f t="shared" si="2"/>
        <v>16166.112196597476</v>
      </c>
      <c r="R13" s="28"/>
      <c r="S13" s="20">
        <f t="shared" si="3"/>
        <v>24443.161641255385</v>
      </c>
      <c r="T13" s="24">
        <f t="shared" si="4"/>
        <v>0</v>
      </c>
      <c r="U13" s="20"/>
    </row>
    <row r="14" spans="1:21" ht="15" customHeight="1">
      <c r="B14" s="2">
        <v>30</v>
      </c>
      <c r="C14" s="3">
        <v>80</v>
      </c>
      <c r="D14" s="4">
        <v>115</v>
      </c>
      <c r="E14" s="3">
        <v>1.5</v>
      </c>
      <c r="F14" s="8"/>
      <c r="G14" s="2">
        <v>289.76958350000001</v>
      </c>
      <c r="H14" s="3">
        <v>9.6478143000000002E-2</v>
      </c>
      <c r="I14" s="3">
        <v>1.5</v>
      </c>
      <c r="J14" s="21">
        <v>1.4800000000000001E-14</v>
      </c>
      <c r="K14" s="25"/>
      <c r="L14" s="28">
        <v>246</v>
      </c>
      <c r="M14" s="28">
        <v>7.4890000000000004E-4</v>
      </c>
      <c r="N14" s="20">
        <f t="shared" si="0"/>
        <v>-43.76958350000001</v>
      </c>
      <c r="O14" s="23">
        <f t="shared" si="1"/>
        <v>-0.17792513617886183</v>
      </c>
      <c r="P14" s="20"/>
      <c r="Q14" s="20">
        <f t="shared" si="2"/>
        <v>24761.50969681915</v>
      </c>
      <c r="R14" s="28"/>
      <c r="S14" s="20">
        <f t="shared" si="3"/>
        <v>37439.40266159056</v>
      </c>
      <c r="T14" s="24">
        <f t="shared" si="4"/>
        <v>0</v>
      </c>
      <c r="U14" s="20"/>
    </row>
    <row r="15" spans="1:21" ht="15" customHeight="1">
      <c r="B15" s="2">
        <v>30</v>
      </c>
      <c r="C15" s="3">
        <v>80</v>
      </c>
      <c r="D15" s="4">
        <v>115</v>
      </c>
      <c r="E15" s="3">
        <v>1.7</v>
      </c>
      <c r="F15" s="8"/>
      <c r="G15" s="2">
        <v>329.84740649999998</v>
      </c>
      <c r="H15" s="3">
        <v>7.1410401999999998E-2</v>
      </c>
      <c r="I15" s="3">
        <v>1.7</v>
      </c>
      <c r="J15" s="21">
        <v>1.3100000000000001E-14</v>
      </c>
      <c r="K15" s="25"/>
      <c r="L15" s="28">
        <v>297</v>
      </c>
      <c r="M15" s="28" t="s">
        <v>27</v>
      </c>
      <c r="N15" s="20">
        <f t="shared" si="0"/>
        <v>-32.847406499999977</v>
      </c>
      <c r="O15" s="23">
        <f t="shared" si="1"/>
        <v>-0.1105973282828282</v>
      </c>
      <c r="P15" s="20"/>
      <c r="Q15" s="20">
        <f t="shared" si="2"/>
        <v>39261.53058946284</v>
      </c>
      <c r="R15" s="28"/>
      <c r="S15" s="20">
        <f t="shared" si="3"/>
        <v>59363.434251267812</v>
      </c>
      <c r="T15" s="24">
        <f t="shared" si="4"/>
        <v>0</v>
      </c>
      <c r="U15" s="20"/>
    </row>
    <row r="16" spans="1:21" ht="15" customHeight="1">
      <c r="B16" s="2">
        <v>30</v>
      </c>
      <c r="C16" s="3">
        <v>100</v>
      </c>
      <c r="D16" s="4">
        <v>120</v>
      </c>
      <c r="E16" s="3">
        <v>1.2</v>
      </c>
      <c r="F16" s="8"/>
      <c r="G16" s="2">
        <v>202.66400759999999</v>
      </c>
      <c r="H16" s="3">
        <v>0.164962677</v>
      </c>
      <c r="I16" s="3">
        <v>1.2</v>
      </c>
      <c r="J16" s="21">
        <v>1.85E-14</v>
      </c>
      <c r="K16" s="25"/>
      <c r="L16" s="28">
        <v>184.5</v>
      </c>
      <c r="M16" s="28" t="s">
        <v>28</v>
      </c>
      <c r="N16" s="20">
        <f t="shared" si="0"/>
        <v>-18.164007599999991</v>
      </c>
      <c r="O16" s="23">
        <f t="shared" si="1"/>
        <v>-9.8449905691056855E-2</v>
      </c>
      <c r="P16" s="20"/>
      <c r="Q16" s="20">
        <f t="shared" si="2"/>
        <v>10283.610852444488</v>
      </c>
      <c r="R16" s="28"/>
      <c r="S16" s="20">
        <f t="shared" si="3"/>
        <v>15548.819608896067</v>
      </c>
      <c r="T16" s="24">
        <f t="shared" si="4"/>
        <v>0</v>
      </c>
      <c r="U16" s="20"/>
    </row>
    <row r="17" spans="2:21" ht="15" customHeight="1">
      <c r="B17" s="2">
        <v>30</v>
      </c>
      <c r="C17" s="3">
        <v>100</v>
      </c>
      <c r="D17" s="4">
        <v>120</v>
      </c>
      <c r="E17" s="3">
        <v>1.4</v>
      </c>
      <c r="F17" s="8"/>
      <c r="G17" s="2">
        <v>230.29635189999999</v>
      </c>
      <c r="H17" s="3">
        <v>0.11388221699999999</v>
      </c>
      <c r="I17" s="3">
        <v>1.4</v>
      </c>
      <c r="J17" s="26">
        <v>0</v>
      </c>
      <c r="K17" s="18"/>
      <c r="L17" s="28">
        <v>192</v>
      </c>
      <c r="M17" s="28">
        <v>3.7439999999999999E-4</v>
      </c>
      <c r="N17" s="20">
        <f t="shared" si="0"/>
        <v>-38.296351899999991</v>
      </c>
      <c r="O17" s="23">
        <f t="shared" si="1"/>
        <v>-0.19946016614583328</v>
      </c>
      <c r="P17" s="20"/>
      <c r="Q17" s="20">
        <f t="shared" si="2"/>
        <v>11762.122895040186</v>
      </c>
      <c r="R17" s="28"/>
      <c r="S17" s="20">
        <f t="shared" si="3"/>
        <v>17784.329817300764</v>
      </c>
      <c r="T17" s="24">
        <f t="shared" si="4"/>
        <v>0</v>
      </c>
      <c r="U17" s="20"/>
    </row>
    <row r="18" spans="2:21" ht="15" customHeight="1">
      <c r="B18" s="2">
        <v>30</v>
      </c>
      <c r="C18" s="3">
        <v>100</v>
      </c>
      <c r="D18" s="4">
        <v>120</v>
      </c>
      <c r="E18" s="3">
        <v>1.6</v>
      </c>
      <c r="F18" s="8"/>
      <c r="G18" s="2">
        <v>260.11519850000002</v>
      </c>
      <c r="H18" s="3">
        <v>8.2613723E-2</v>
      </c>
      <c r="I18" s="3">
        <v>1.6</v>
      </c>
      <c r="J18" s="21">
        <v>1.3899999999999999E-14</v>
      </c>
      <c r="K18" s="25"/>
      <c r="L18" s="28">
        <v>215</v>
      </c>
      <c r="M18" s="28">
        <v>3.5990000000000002E-4</v>
      </c>
      <c r="N18" s="20">
        <f t="shared" si="0"/>
        <v>-45.11519850000002</v>
      </c>
      <c r="O18" s="23">
        <f t="shared" si="1"/>
        <v>-0.20983813255813963</v>
      </c>
      <c r="P18" s="20"/>
      <c r="Q18" s="20">
        <f t="shared" si="2"/>
        <v>16663.53103341586</v>
      </c>
      <c r="R18" s="28"/>
      <c r="S18" s="20">
        <f t="shared" si="3"/>
        <v>25195.258922524783</v>
      </c>
      <c r="T18" s="24">
        <f t="shared" si="4"/>
        <v>0</v>
      </c>
      <c r="U18" s="20"/>
    </row>
    <row r="19" spans="2:21" ht="15" customHeight="1">
      <c r="B19" s="2">
        <v>30</v>
      </c>
      <c r="C19" s="3">
        <v>100</v>
      </c>
      <c r="D19" s="4">
        <v>120</v>
      </c>
      <c r="E19" s="3">
        <v>1.8</v>
      </c>
      <c r="F19" s="8"/>
      <c r="G19" s="2">
        <v>291.70337960000001</v>
      </c>
      <c r="H19" s="3">
        <v>6.2242840000000001E-2</v>
      </c>
      <c r="I19" s="3">
        <v>1.8</v>
      </c>
      <c r="J19" s="21">
        <v>2.4700000000000001E-14</v>
      </c>
      <c r="K19" s="25"/>
      <c r="L19" s="28">
        <v>243</v>
      </c>
      <c r="M19" s="28" t="s">
        <v>29</v>
      </c>
      <c r="N19" s="20">
        <f t="shared" si="0"/>
        <v>-48.703379600000005</v>
      </c>
      <c r="O19" s="23">
        <f t="shared" si="1"/>
        <v>-0.20042543045267491</v>
      </c>
      <c r="P19" s="20"/>
      <c r="Q19" s="20">
        <f t="shared" si="2"/>
        <v>23378.161731688448</v>
      </c>
      <c r="R19" s="28"/>
      <c r="S19" s="20">
        <f t="shared" si="3"/>
        <v>35347.780538312938</v>
      </c>
      <c r="T19" s="24">
        <f t="shared" si="4"/>
        <v>0</v>
      </c>
      <c r="U19" s="20"/>
    </row>
    <row r="20" spans="2:21" ht="15" customHeight="1">
      <c r="B20" s="2">
        <v>30</v>
      </c>
      <c r="C20" s="3">
        <v>100</v>
      </c>
      <c r="D20" s="4">
        <v>127.5</v>
      </c>
      <c r="E20" s="3">
        <v>1.1499999999999999</v>
      </c>
      <c r="F20" s="8"/>
      <c r="G20" s="2">
        <v>224.70728260000001</v>
      </c>
      <c r="H20" s="3">
        <v>0.18273299000000001</v>
      </c>
      <c r="I20" s="3">
        <v>1.1499999999999999</v>
      </c>
      <c r="J20" s="26">
        <v>0</v>
      </c>
      <c r="K20" s="18"/>
      <c r="L20" s="28">
        <v>209</v>
      </c>
      <c r="M20" s="28">
        <v>6.2220000000000005E-4</v>
      </c>
      <c r="N20" s="20">
        <f t="shared" si="0"/>
        <v>-15.707282600000013</v>
      </c>
      <c r="O20" s="23">
        <f t="shared" si="1"/>
        <v>-7.5154462200957006E-2</v>
      </c>
      <c r="P20" s="20"/>
      <c r="Q20" s="20">
        <f t="shared" si="2"/>
        <v>14359.565521089447</v>
      </c>
      <c r="R20" s="28"/>
      <c r="S20" s="20">
        <f t="shared" si="3"/>
        <v>21711.663067887246</v>
      </c>
      <c r="T20" s="24">
        <f t="shared" si="4"/>
        <v>0</v>
      </c>
      <c r="U20" s="20"/>
    </row>
    <row r="21" spans="2:21" ht="15" customHeight="1">
      <c r="B21" s="2">
        <v>30</v>
      </c>
      <c r="C21" s="3">
        <v>100</v>
      </c>
      <c r="D21" s="4">
        <v>127.5</v>
      </c>
      <c r="E21" s="3">
        <v>1.35</v>
      </c>
      <c r="F21" s="8"/>
      <c r="G21" s="2">
        <v>258.0575475</v>
      </c>
      <c r="H21" s="3">
        <v>0.124286198</v>
      </c>
      <c r="I21" s="3">
        <v>1.35</v>
      </c>
      <c r="J21" s="26">
        <v>0</v>
      </c>
      <c r="K21" s="18"/>
      <c r="L21" s="28">
        <v>212</v>
      </c>
      <c r="M21" s="28" t="s">
        <v>30</v>
      </c>
      <c r="N21" s="20">
        <f t="shared" si="0"/>
        <v>-46.057547499999998</v>
      </c>
      <c r="O21" s="23">
        <f t="shared" si="1"/>
        <v>-0.21725258254716981</v>
      </c>
      <c r="P21" s="20"/>
      <c r="Q21" s="20">
        <f t="shared" si="2"/>
        <v>15020.870774670098</v>
      </c>
      <c r="R21" s="28"/>
      <c r="S21" s="27">
        <f t="shared" si="3"/>
        <v>22711.556611301188</v>
      </c>
      <c r="T21" s="24">
        <f t="shared" si="4"/>
        <v>0</v>
      </c>
      <c r="U21" s="20"/>
    </row>
    <row r="22" spans="2:21" ht="15" customHeight="1">
      <c r="B22" s="2">
        <v>30</v>
      </c>
      <c r="C22" s="3">
        <v>100</v>
      </c>
      <c r="D22" s="4">
        <v>127.5</v>
      </c>
      <c r="E22" s="3">
        <v>1.55</v>
      </c>
      <c r="F22" s="8"/>
      <c r="G22" s="2">
        <v>293.9739399</v>
      </c>
      <c r="H22" s="3">
        <v>8.9165553999999994E-2</v>
      </c>
      <c r="I22" s="3">
        <v>1.55</v>
      </c>
      <c r="J22" s="26">
        <v>0</v>
      </c>
      <c r="K22" s="18"/>
      <c r="L22" s="28">
        <v>240</v>
      </c>
      <c r="M22" s="28">
        <v>5.2829999999999999E-4</v>
      </c>
      <c r="N22" s="20">
        <f t="shared" si="0"/>
        <v>-53.973939900000005</v>
      </c>
      <c r="O22" s="23">
        <f t="shared" si="1"/>
        <v>-0.22489141625000003</v>
      </c>
      <c r="P22" s="20"/>
      <c r="Q22" s="20">
        <f t="shared" si="2"/>
        <v>21647.536878642168</v>
      </c>
      <c r="R22" s="28">
        <v>4791</v>
      </c>
      <c r="S22" s="20">
        <f t="shared" si="3"/>
        <v>32731.075760506956</v>
      </c>
      <c r="T22" s="29">
        <f t="shared" si="4"/>
        <v>0.5854986295049649</v>
      </c>
      <c r="U22" s="20"/>
    </row>
    <row r="23" spans="2:21" ht="15" customHeight="1">
      <c r="B23" s="2">
        <v>30</v>
      </c>
      <c r="C23" s="3">
        <v>100</v>
      </c>
      <c r="D23" s="4">
        <v>127.5</v>
      </c>
      <c r="E23" s="3">
        <v>1.75</v>
      </c>
      <c r="F23" s="8"/>
      <c r="G23" s="2">
        <v>331.94660270000003</v>
      </c>
      <c r="H23" s="3">
        <v>6.6603821999999993E-2</v>
      </c>
      <c r="I23" s="3">
        <v>1.75</v>
      </c>
      <c r="J23" s="21">
        <v>2.5400000000000001E-14</v>
      </c>
      <c r="K23" s="25"/>
      <c r="L23" s="28">
        <v>270</v>
      </c>
      <c r="M23" s="28">
        <v>5.3890000000000003E-4</v>
      </c>
      <c r="N23" s="20">
        <f t="shared" si="0"/>
        <v>-61.946602700000028</v>
      </c>
      <c r="O23" s="23">
        <f t="shared" si="1"/>
        <v>-0.22943186185185196</v>
      </c>
      <c r="P23" s="20"/>
      <c r="Q23" s="20">
        <f t="shared" si="2"/>
        <v>29658.598145296142</v>
      </c>
      <c r="R23" s="28">
        <v>6055.3059999999996</v>
      </c>
      <c r="S23" s="20">
        <f t="shared" si="3"/>
        <v>44843.800395687766</v>
      </c>
      <c r="T23" s="29">
        <f t="shared" si="4"/>
        <v>0.54012424875410736</v>
      </c>
      <c r="U23" s="20"/>
    </row>
    <row r="24" spans="2:21" ht="15" customHeight="1">
      <c r="B24" s="2">
        <v>30</v>
      </c>
      <c r="C24" s="3">
        <v>100</v>
      </c>
      <c r="D24" s="4">
        <v>135</v>
      </c>
      <c r="E24" s="3">
        <v>1.1000000000000001</v>
      </c>
      <c r="F24" s="8"/>
      <c r="G24" s="2">
        <v>242.22803780000001</v>
      </c>
      <c r="H24" s="3">
        <v>0.203340358</v>
      </c>
      <c r="I24" s="3">
        <v>1.1000000000000001</v>
      </c>
      <c r="J24" s="21">
        <v>2.0199999999999998E-14</v>
      </c>
      <c r="K24" s="25"/>
      <c r="L24" s="28">
        <v>220</v>
      </c>
      <c r="M24" s="28">
        <v>8.0000000000000004E-4</v>
      </c>
      <c r="N24" s="20">
        <f t="shared" si="0"/>
        <v>-22.22803780000001</v>
      </c>
      <c r="O24" s="23">
        <f t="shared" si="1"/>
        <v>-0.1010365354545455</v>
      </c>
      <c r="P24" s="20"/>
      <c r="Q24" s="20">
        <f t="shared" si="2"/>
        <v>15799.593053678667</v>
      </c>
      <c r="R24" s="28">
        <v>3172.8418999999999</v>
      </c>
      <c r="S24" s="20">
        <f t="shared" si="3"/>
        <v>23888.984697162145</v>
      </c>
      <c r="T24" s="29">
        <f t="shared" si="4"/>
        <v>0.53126442001981156</v>
      </c>
      <c r="U24" s="20"/>
    </row>
    <row r="25" spans="2:21" ht="15" customHeight="1">
      <c r="B25" s="2">
        <v>30</v>
      </c>
      <c r="C25" s="3">
        <v>100</v>
      </c>
      <c r="D25" s="4">
        <v>135</v>
      </c>
      <c r="E25" s="3">
        <v>1.3</v>
      </c>
      <c r="F25" s="8"/>
      <c r="G25" s="2">
        <v>280.46996439999998</v>
      </c>
      <c r="H25" s="3">
        <v>0.136088974</v>
      </c>
      <c r="I25" s="3">
        <v>1.3</v>
      </c>
      <c r="J25" s="26">
        <v>0</v>
      </c>
      <c r="K25" s="18"/>
      <c r="L25" s="28">
        <v>230</v>
      </c>
      <c r="M25" s="28">
        <v>7.0370000000000003E-4</v>
      </c>
      <c r="N25" s="20">
        <f t="shared" si="0"/>
        <v>-50.469964399999981</v>
      </c>
      <c r="O25" s="23">
        <f t="shared" si="1"/>
        <v>-0.21943462782608689</v>
      </c>
      <c r="P25" s="20"/>
      <c r="Q25" s="20">
        <f t="shared" si="2"/>
        <v>18155.787543871014</v>
      </c>
      <c r="R25" s="28">
        <v>4361.8843900000002</v>
      </c>
      <c r="S25" s="20">
        <f t="shared" si="3"/>
        <v>27451.550766332974</v>
      </c>
      <c r="T25" s="29">
        <f t="shared" si="4"/>
        <v>0.63557566231915552</v>
      </c>
      <c r="U25" s="20"/>
    </row>
    <row r="26" spans="2:21" ht="15" customHeight="1">
      <c r="B26" s="2">
        <v>30</v>
      </c>
      <c r="C26" s="3">
        <v>100</v>
      </c>
      <c r="D26" s="4">
        <v>135</v>
      </c>
      <c r="E26" s="3">
        <v>1.5</v>
      </c>
      <c r="F26" s="8"/>
      <c r="G26" s="2">
        <v>321.67914180000002</v>
      </c>
      <c r="H26" s="3">
        <v>9.6478143000000002E-2</v>
      </c>
      <c r="I26" s="3">
        <v>1.5</v>
      </c>
      <c r="J26" s="21">
        <v>1.4800000000000001E-14</v>
      </c>
      <c r="K26" s="25"/>
      <c r="L26" s="28">
        <v>260.5</v>
      </c>
      <c r="M26" s="28" t="s">
        <v>31</v>
      </c>
      <c r="N26" s="20">
        <f t="shared" si="0"/>
        <v>-61.179141800000025</v>
      </c>
      <c r="O26" s="23">
        <f t="shared" si="1"/>
        <v>-0.23485275163147804</v>
      </c>
      <c r="P26" s="20"/>
      <c r="Q26" s="20">
        <f t="shared" si="2"/>
        <v>25988.956126515463</v>
      </c>
      <c r="R26" s="28">
        <v>5795.0951999999997</v>
      </c>
      <c r="S26" s="20">
        <f t="shared" si="3"/>
        <v>39295.301663291379</v>
      </c>
      <c r="T26" s="29">
        <f t="shared" si="4"/>
        <v>0.58990209564046925</v>
      </c>
      <c r="U26" s="20"/>
    </row>
    <row r="27" spans="2:21" ht="15" customHeight="1">
      <c r="B27" s="2">
        <v>30</v>
      </c>
      <c r="C27" s="3">
        <v>100</v>
      </c>
      <c r="D27" s="4">
        <v>135</v>
      </c>
      <c r="E27" s="3">
        <v>1.7</v>
      </c>
      <c r="F27" s="8"/>
      <c r="G27" s="2">
        <v>365.2455319</v>
      </c>
      <c r="H27" s="3">
        <v>7.1410401999999998E-2</v>
      </c>
      <c r="I27" s="3">
        <v>1.7</v>
      </c>
      <c r="J27" s="21">
        <v>2.61E-14</v>
      </c>
      <c r="K27" s="25"/>
      <c r="L27" s="28">
        <v>310</v>
      </c>
      <c r="M27" s="28">
        <v>5.3770000000000001E-4</v>
      </c>
      <c r="N27" s="20">
        <f t="shared" si="0"/>
        <v>-55.245531900000003</v>
      </c>
      <c r="O27" s="23">
        <f t="shared" si="1"/>
        <v>-0.17821139322580645</v>
      </c>
      <c r="P27" s="20"/>
      <c r="Q27" s="20">
        <f t="shared" si="2"/>
        <v>40775.254649717521</v>
      </c>
      <c r="R27" s="28">
        <v>7630.6233499999998</v>
      </c>
      <c r="S27" s="20">
        <f t="shared" si="3"/>
        <v>61652.185030372893</v>
      </c>
      <c r="T27" s="29">
        <f t="shared" si="4"/>
        <v>0.49507561467550776</v>
      </c>
      <c r="U27" s="20"/>
    </row>
    <row r="28" spans="2:21" ht="15" customHeight="1">
      <c r="B28" s="2">
        <v>30</v>
      </c>
      <c r="C28" s="3">
        <v>120</v>
      </c>
      <c r="D28" s="4">
        <v>140</v>
      </c>
      <c r="E28" s="3">
        <v>1.2</v>
      </c>
      <c r="F28" s="8"/>
      <c r="G28" s="2">
        <v>226.1023701</v>
      </c>
      <c r="H28" s="3">
        <v>0.164962677</v>
      </c>
      <c r="I28" s="3">
        <v>1.2</v>
      </c>
      <c r="J28" s="21">
        <v>1.85E-14</v>
      </c>
      <c r="K28" s="25"/>
      <c r="L28" s="28">
        <v>201</v>
      </c>
      <c r="M28" s="28" t="s">
        <v>32</v>
      </c>
      <c r="N28" s="20">
        <f t="shared" si="0"/>
        <v>-25.102370100000002</v>
      </c>
      <c r="O28" s="23">
        <f t="shared" si="1"/>
        <v>-0.12488741343283583</v>
      </c>
      <c r="P28" s="20"/>
      <c r="Q28" s="20">
        <f t="shared" si="2"/>
        <v>10891.378131220214</v>
      </c>
      <c r="R28" s="28"/>
      <c r="S28" s="20">
        <f t="shared" si="3"/>
        <v>16467.763734404965</v>
      </c>
      <c r="T28" s="29">
        <f t="shared" si="4"/>
        <v>0</v>
      </c>
      <c r="U28" s="20"/>
    </row>
    <row r="29" spans="2:21" ht="15" customHeight="1">
      <c r="B29" s="2">
        <v>30</v>
      </c>
      <c r="C29" s="3">
        <v>120</v>
      </c>
      <c r="D29" s="4">
        <v>140</v>
      </c>
      <c r="E29" s="3">
        <v>1.4</v>
      </c>
      <c r="F29" s="8"/>
      <c r="G29" s="2">
        <v>255.4627399</v>
      </c>
      <c r="H29" s="3">
        <v>0.11388221699999999</v>
      </c>
      <c r="I29" s="3">
        <v>1.4</v>
      </c>
      <c r="J29" s="26">
        <v>0</v>
      </c>
      <c r="K29" s="18"/>
      <c r="L29" s="28">
        <v>216</v>
      </c>
      <c r="M29" s="28" t="s">
        <v>33</v>
      </c>
      <c r="N29" s="20">
        <f t="shared" si="0"/>
        <v>-39.462739900000003</v>
      </c>
      <c r="O29" s="23">
        <f t="shared" si="1"/>
        <v>-0.18269786990740741</v>
      </c>
      <c r="P29" s="20"/>
      <c r="Q29" s="20">
        <f t="shared" si="2"/>
        <v>14166.488472587575</v>
      </c>
      <c r="R29" s="28">
        <v>3206.8256999999999</v>
      </c>
      <c r="S29" s="20">
        <f t="shared" si="3"/>
        <v>21419.730570552412</v>
      </c>
      <c r="T29" s="29">
        <f t="shared" si="4"/>
        <v>0.59885453543635236</v>
      </c>
      <c r="U29" s="20"/>
    </row>
    <row r="30" spans="2:21" ht="15" customHeight="1">
      <c r="B30" s="2">
        <v>30</v>
      </c>
      <c r="C30" s="3">
        <v>120</v>
      </c>
      <c r="D30" s="4">
        <v>140</v>
      </c>
      <c r="E30" s="3">
        <v>1.6</v>
      </c>
      <c r="F30" s="8"/>
      <c r="G30" s="2">
        <v>287.30391170000001</v>
      </c>
      <c r="H30" s="3">
        <v>8.2613723E-2</v>
      </c>
      <c r="I30" s="3">
        <v>1.6</v>
      </c>
      <c r="J30" s="21">
        <v>1.3899999999999999E-14</v>
      </c>
      <c r="K30" s="25"/>
      <c r="L30" s="28">
        <v>243</v>
      </c>
      <c r="M30" s="28" t="s">
        <v>34</v>
      </c>
      <c r="N30" s="20">
        <f t="shared" si="0"/>
        <v>-44.303911700000015</v>
      </c>
      <c r="O30" s="23">
        <f t="shared" si="1"/>
        <v>-0.18232062427983545</v>
      </c>
      <c r="P30" s="20"/>
      <c r="Q30" s="20">
        <f t="shared" si="2"/>
        <v>20655.448098577293</v>
      </c>
      <c r="R30" s="28">
        <v>4158.1027000000004</v>
      </c>
      <c r="S30" s="20">
        <f t="shared" si="3"/>
        <v>31231.037525048872</v>
      </c>
      <c r="T30" s="29">
        <f t="shared" si="4"/>
        <v>0.53256030276483668</v>
      </c>
      <c r="U30" s="20"/>
    </row>
    <row r="31" spans="2:21" ht="15" customHeight="1">
      <c r="B31" s="2">
        <v>30</v>
      </c>
      <c r="C31" s="3">
        <v>120</v>
      </c>
      <c r="D31" s="4">
        <v>140</v>
      </c>
      <c r="E31" s="3">
        <v>1.8</v>
      </c>
      <c r="F31" s="8"/>
      <c r="G31" s="2">
        <v>321.16000009999999</v>
      </c>
      <c r="H31" s="3">
        <v>6.2242840000000001E-2</v>
      </c>
      <c r="I31" s="3">
        <v>1.8</v>
      </c>
      <c r="J31" s="21">
        <v>1.23E-14</v>
      </c>
      <c r="K31" s="25"/>
      <c r="L31" s="28">
        <v>272</v>
      </c>
      <c r="M31" s="28" t="s">
        <v>35</v>
      </c>
      <c r="N31" s="20">
        <f t="shared" si="0"/>
        <v>-49.160000099999991</v>
      </c>
      <c r="O31" s="23">
        <f t="shared" si="1"/>
        <v>-0.18073529448529407</v>
      </c>
      <c r="P31" s="20"/>
      <c r="Q31" s="20">
        <f t="shared" si="2"/>
        <v>28475.395812137886</v>
      </c>
      <c r="R31" s="28">
        <v>5260.0736999999999</v>
      </c>
      <c r="S31" s="20">
        <f t="shared" si="3"/>
        <v>43054.798467952489</v>
      </c>
      <c r="T31" s="29">
        <f t="shared" si="4"/>
        <v>0.48868640775687716</v>
      </c>
      <c r="U31" s="20"/>
    </row>
    <row r="32" spans="2:21" ht="15" customHeight="1">
      <c r="B32" s="2">
        <v>30</v>
      </c>
      <c r="C32" s="3">
        <v>120</v>
      </c>
      <c r="D32" s="4">
        <v>147.5</v>
      </c>
      <c r="E32" s="3">
        <v>1.1499999999999999</v>
      </c>
      <c r="F32" s="8"/>
      <c r="G32" s="2">
        <v>249.02424579999999</v>
      </c>
      <c r="H32" s="3">
        <v>0.18273299000000001</v>
      </c>
      <c r="I32" s="3">
        <v>1.1499999999999999</v>
      </c>
      <c r="J32" s="21">
        <v>1.93E-14</v>
      </c>
      <c r="K32" s="25"/>
      <c r="L32" s="28">
        <v>219.5</v>
      </c>
      <c r="M32" s="28" t="s">
        <v>36</v>
      </c>
      <c r="N32" s="20">
        <f t="shared" si="0"/>
        <v>-29.524245799999989</v>
      </c>
      <c r="O32" s="23">
        <f t="shared" si="1"/>
        <v>-0.13450681457858765</v>
      </c>
      <c r="P32" s="20"/>
      <c r="Q32" s="20">
        <f t="shared" si="2"/>
        <v>13835.574046409449</v>
      </c>
      <c r="R32" s="28">
        <v>3057.0201000000002</v>
      </c>
      <c r="S32" s="20">
        <f t="shared" si="3"/>
        <v>20919.387958171086</v>
      </c>
      <c r="T32" s="29">
        <f t="shared" si="4"/>
        <v>0.5845333727951505</v>
      </c>
      <c r="U32" s="20"/>
    </row>
    <row r="33" spans="2:21" ht="15" customHeight="1">
      <c r="B33" s="2">
        <v>30</v>
      </c>
      <c r="C33" s="3">
        <v>120</v>
      </c>
      <c r="D33" s="4">
        <v>147.5</v>
      </c>
      <c r="E33" s="3">
        <v>1.35</v>
      </c>
      <c r="F33" s="8"/>
      <c r="G33" s="2">
        <v>284.50700890000002</v>
      </c>
      <c r="H33" s="3">
        <v>0.124286198</v>
      </c>
      <c r="I33" s="3">
        <v>1.35</v>
      </c>
      <c r="J33" s="26">
        <v>0</v>
      </c>
      <c r="K33" s="18"/>
      <c r="L33" s="28">
        <v>235</v>
      </c>
      <c r="M33" s="28" t="s">
        <v>37</v>
      </c>
      <c r="N33" s="20">
        <f t="shared" si="0"/>
        <v>-49.507008900000017</v>
      </c>
      <c r="O33" s="23">
        <f t="shared" si="1"/>
        <v>-0.21066812297872348</v>
      </c>
      <c r="P33" s="20"/>
      <c r="Q33" s="20">
        <f t="shared" si="2"/>
        <v>17524.196520805566</v>
      </c>
      <c r="R33" s="28">
        <v>4152.8287</v>
      </c>
      <c r="S33" s="20">
        <f t="shared" si="3"/>
        <v>26496.585139458017</v>
      </c>
      <c r="T33" s="29">
        <f t="shared" si="4"/>
        <v>0.62692285487245181</v>
      </c>
      <c r="U33" s="20"/>
    </row>
    <row r="34" spans="2:21" ht="15" customHeight="1">
      <c r="B34" s="2">
        <v>30</v>
      </c>
      <c r="C34" s="3">
        <v>120</v>
      </c>
      <c r="D34" s="4">
        <v>147.5</v>
      </c>
      <c r="E34" s="3">
        <v>1.55</v>
      </c>
      <c r="F34" s="8"/>
      <c r="G34" s="2">
        <v>322.88895919999999</v>
      </c>
      <c r="H34" s="3">
        <v>8.9165553999999994E-2</v>
      </c>
      <c r="I34" s="3">
        <v>1.55</v>
      </c>
      <c r="J34" s="26">
        <v>0</v>
      </c>
      <c r="K34" s="18"/>
      <c r="L34" s="28">
        <v>265</v>
      </c>
      <c r="M34" s="28" t="s">
        <v>38</v>
      </c>
      <c r="N34" s="20">
        <f t="shared" si="0"/>
        <v>-57.888959199999988</v>
      </c>
      <c r="O34" s="23">
        <f t="shared" si="1"/>
        <v>-0.2184489026415094</v>
      </c>
      <c r="P34" s="20"/>
      <c r="Q34" s="20">
        <f t="shared" si="2"/>
        <v>25378.178154780049</v>
      </c>
      <c r="R34" s="28">
        <v>5662.0383000000002</v>
      </c>
      <c r="S34" s="20">
        <f t="shared" si="3"/>
        <v>38371.805370027439</v>
      </c>
      <c r="T34" s="29">
        <f t="shared" si="4"/>
        <v>0.59022902314861303</v>
      </c>
      <c r="U34" s="20"/>
    </row>
    <row r="35" spans="2:21" ht="15" customHeight="1">
      <c r="B35" s="2">
        <v>30</v>
      </c>
      <c r="C35" s="3">
        <v>120</v>
      </c>
      <c r="D35" s="4">
        <v>147.5</v>
      </c>
      <c r="E35" s="3">
        <v>1.75</v>
      </c>
      <c r="F35" s="8"/>
      <c r="G35" s="2">
        <v>363.59883910000002</v>
      </c>
      <c r="H35" s="3">
        <v>6.6603821999999993E-2</v>
      </c>
      <c r="I35" s="3">
        <v>1.75</v>
      </c>
      <c r="J35" s="21">
        <v>2.5400000000000001E-14</v>
      </c>
      <c r="K35" s="25"/>
      <c r="L35" s="28">
        <v>302</v>
      </c>
      <c r="M35" s="28" t="s">
        <v>39</v>
      </c>
      <c r="N35" s="20">
        <f t="shared" si="0"/>
        <v>-61.598839100000021</v>
      </c>
      <c r="O35" s="23">
        <f t="shared" si="1"/>
        <v>-0.20396966589403981</v>
      </c>
      <c r="P35" s="20"/>
      <c r="Q35" s="20">
        <f t="shared" si="2"/>
        <v>36362.756868056757</v>
      </c>
      <c r="R35" s="28">
        <v>7259.4579000000003</v>
      </c>
      <c r="S35" s="20">
        <f t="shared" si="3"/>
        <v>54980.488384501819</v>
      </c>
      <c r="T35" s="29">
        <f t="shared" si="4"/>
        <v>0.52814793853641606</v>
      </c>
      <c r="U35" s="20"/>
    </row>
    <row r="36" spans="2:21" ht="15" customHeight="1">
      <c r="B36" s="2">
        <v>30</v>
      </c>
      <c r="C36" s="3">
        <v>120</v>
      </c>
      <c r="D36" s="4">
        <v>155</v>
      </c>
      <c r="E36" s="3">
        <v>1.1000000000000001</v>
      </c>
      <c r="F36" s="8"/>
      <c r="G36" s="2">
        <v>267.1318594</v>
      </c>
      <c r="H36" s="3">
        <v>0.203340358</v>
      </c>
      <c r="I36" s="3">
        <v>1.1000000000000001</v>
      </c>
      <c r="J36" s="21">
        <v>2.0199999999999998E-14</v>
      </c>
      <c r="K36" s="25"/>
      <c r="L36" s="28">
        <v>237</v>
      </c>
      <c r="M36" s="28" t="s">
        <v>40</v>
      </c>
      <c r="N36" s="20">
        <f t="shared" ref="N36:N67" si="5">L36-G36</f>
        <v>-30.131859399999996</v>
      </c>
      <c r="O36" s="23">
        <f t="shared" ref="O36:O67" si="6">N36/L36</f>
        <v>-0.12713864725738394</v>
      </c>
      <c r="P36" s="20"/>
      <c r="Q36" s="20">
        <f t="shared" ref="Q36:Q67" si="7">PI()*(L36^2-D36^2)*1/6</f>
        <v>16830.559042831719</v>
      </c>
      <c r="R36" s="28">
        <v>3678.9209999999998</v>
      </c>
      <c r="S36" s="20">
        <f t="shared" ref="S36:S67" si="8">$A$2^2*Q36/1.05</f>
        <v>25447.805272761558</v>
      </c>
      <c r="T36" s="29">
        <f t="shared" si="4"/>
        <v>0.57826927871658751</v>
      </c>
      <c r="U36" s="20"/>
    </row>
    <row r="37" spans="2:21" ht="15" customHeight="1">
      <c r="B37" s="2">
        <v>30</v>
      </c>
      <c r="C37" s="3">
        <v>120</v>
      </c>
      <c r="D37" s="4">
        <v>155</v>
      </c>
      <c r="E37" s="3">
        <v>1.3</v>
      </c>
      <c r="F37" s="8"/>
      <c r="G37" s="2">
        <v>307.81616000000002</v>
      </c>
      <c r="H37" s="3">
        <v>0.136088974</v>
      </c>
      <c r="I37" s="3">
        <v>1.3</v>
      </c>
      <c r="J37" s="21">
        <v>1.7100000000000001E-14</v>
      </c>
      <c r="K37" s="25"/>
      <c r="L37" s="28" t="s">
        <v>41</v>
      </c>
      <c r="M37" s="28" t="s">
        <v>42</v>
      </c>
      <c r="N37" s="20">
        <f t="shared" si="5"/>
        <v>-57.816160000000025</v>
      </c>
      <c r="O37" s="23">
        <f t="shared" si="6"/>
        <v>-0.2312646400000001</v>
      </c>
      <c r="P37" s="20"/>
      <c r="Q37" s="20">
        <f t="shared" si="7"/>
        <v>20145.462891144551</v>
      </c>
      <c r="R37" s="28">
        <v>5009.3472000000002</v>
      </c>
      <c r="S37" s="20">
        <f t="shared" si="8"/>
        <v>30459.939891410559</v>
      </c>
      <c r="T37" s="29">
        <f t="shared" si="4"/>
        <v>0.65782758834827415</v>
      </c>
      <c r="U37" s="20"/>
    </row>
    <row r="38" spans="2:21" ht="15" customHeight="1">
      <c r="B38" s="2">
        <v>30</v>
      </c>
      <c r="C38" s="3">
        <v>120</v>
      </c>
      <c r="D38" s="4">
        <v>155</v>
      </c>
      <c r="E38" s="3">
        <v>1.5</v>
      </c>
      <c r="F38" s="8"/>
      <c r="G38" s="2">
        <v>351.83594049999999</v>
      </c>
      <c r="H38" s="3">
        <v>9.6478143000000002E-2</v>
      </c>
      <c r="I38" s="3">
        <v>1.5</v>
      </c>
      <c r="J38" s="21">
        <v>1.4800000000000001E-14</v>
      </c>
      <c r="K38" s="25"/>
      <c r="L38" s="28" t="s">
        <v>43</v>
      </c>
      <c r="M38" s="28" t="s">
        <v>44</v>
      </c>
      <c r="N38" s="20">
        <f t="shared" si="5"/>
        <v>-66.335940499999992</v>
      </c>
      <c r="O38" s="23">
        <f t="shared" si="6"/>
        <v>-0.23235005429071801</v>
      </c>
      <c r="P38" s="20"/>
      <c r="Q38" s="20">
        <f t="shared" si="7"/>
        <v>30099.206514962108</v>
      </c>
      <c r="R38" s="28">
        <v>6862.4786000000004</v>
      </c>
      <c r="S38" s="20">
        <f t="shared" si="8"/>
        <v>45510.00025062271</v>
      </c>
      <c r="T38" s="29">
        <f t="shared" si="4"/>
        <v>0.60316225552260694</v>
      </c>
      <c r="U38" s="20"/>
    </row>
    <row r="39" spans="2:21" ht="15" customHeight="1">
      <c r="B39" s="2">
        <v>30</v>
      </c>
      <c r="C39" s="3">
        <v>120</v>
      </c>
      <c r="D39" s="4">
        <v>155</v>
      </c>
      <c r="E39" s="3">
        <v>1.7</v>
      </c>
      <c r="F39" s="8"/>
      <c r="G39" s="2">
        <v>398.5088275</v>
      </c>
      <c r="H39" s="3">
        <v>7.1410401999999998E-2</v>
      </c>
      <c r="I39" s="3">
        <v>1.7</v>
      </c>
      <c r="J39" s="21">
        <v>1.3100000000000001E-14</v>
      </c>
      <c r="K39" s="25"/>
      <c r="L39" s="28" t="s">
        <v>45</v>
      </c>
      <c r="M39" s="28" t="s">
        <v>46</v>
      </c>
      <c r="N39" s="20">
        <f t="shared" si="5"/>
        <v>-73.508827499999995</v>
      </c>
      <c r="O39" s="23">
        <f t="shared" si="6"/>
        <v>-0.22618100769230767</v>
      </c>
      <c r="P39" s="20"/>
      <c r="Q39" s="20">
        <f t="shared" si="7"/>
        <v>42725.660088821191</v>
      </c>
      <c r="R39" s="28">
        <v>8820.8122999999996</v>
      </c>
      <c r="S39" s="20">
        <f t="shared" si="8"/>
        <v>64601.198054297638</v>
      </c>
      <c r="T39" s="29">
        <f t="shared" si="4"/>
        <v>0.54617019904714847</v>
      </c>
      <c r="U39" s="20"/>
    </row>
    <row r="40" spans="2:21" ht="15" customHeight="1">
      <c r="B40" s="2">
        <v>30</v>
      </c>
      <c r="C40" s="3">
        <v>140</v>
      </c>
      <c r="D40" s="4">
        <v>160</v>
      </c>
      <c r="E40" s="3">
        <v>1.2</v>
      </c>
      <c r="F40" s="8"/>
      <c r="G40" s="2">
        <v>248.94148630000001</v>
      </c>
      <c r="H40" s="3">
        <v>0.164962677</v>
      </c>
      <c r="I40" s="3">
        <v>1.2</v>
      </c>
      <c r="J40" s="21">
        <v>1.85E-14</v>
      </c>
      <c r="K40" s="25"/>
      <c r="L40" s="28" t="s">
        <v>47</v>
      </c>
      <c r="M40" s="28" t="s">
        <v>48</v>
      </c>
      <c r="N40" s="20">
        <f t="shared" si="5"/>
        <v>-24.941486300000008</v>
      </c>
      <c r="O40" s="23">
        <f t="shared" si="6"/>
        <v>-0.1113459209821429</v>
      </c>
      <c r="P40" s="20"/>
      <c r="Q40" s="20">
        <f t="shared" si="7"/>
        <v>12867.963509103793</v>
      </c>
      <c r="R40" s="28">
        <v>2693.2257</v>
      </c>
      <c r="S40" s="20">
        <f t="shared" si="8"/>
        <v>19456.360825764936</v>
      </c>
      <c r="T40" s="29">
        <f t="shared" si="4"/>
        <v>0.55369567292019306</v>
      </c>
      <c r="U40" s="20"/>
    </row>
    <row r="41" spans="2:21" ht="15" customHeight="1">
      <c r="B41" s="2">
        <v>30</v>
      </c>
      <c r="C41" s="3">
        <v>140</v>
      </c>
      <c r="D41" s="4">
        <v>160</v>
      </c>
      <c r="E41" s="3">
        <v>1.35</v>
      </c>
      <c r="F41" s="8"/>
      <c r="G41" s="2">
        <v>271.8007988</v>
      </c>
      <c r="H41" s="3">
        <v>0.124286198</v>
      </c>
      <c r="I41" s="3">
        <v>1.35</v>
      </c>
      <c r="J41" s="21">
        <v>1.6400000000000001E-14</v>
      </c>
      <c r="K41" s="25"/>
      <c r="L41" s="28" t="s">
        <v>49</v>
      </c>
      <c r="M41" s="28" t="s">
        <v>50</v>
      </c>
      <c r="N41" s="20">
        <f t="shared" si="5"/>
        <v>-20.800798799999995</v>
      </c>
      <c r="O41" s="23">
        <f t="shared" si="6"/>
        <v>-8.2871708366533847E-2</v>
      </c>
      <c r="P41" s="20"/>
      <c r="Q41" s="20">
        <f t="shared" si="7"/>
        <v>19583.117806151975</v>
      </c>
      <c r="R41" s="28">
        <v>3481.7256200000002</v>
      </c>
      <c r="S41" s="20">
        <f t="shared" si="8"/>
        <v>29609.67412290179</v>
      </c>
      <c r="T41" s="29">
        <f t="shared" si="4"/>
        <v>0.47034973847375611</v>
      </c>
      <c r="U41" s="20"/>
    </row>
    <row r="42" spans="2:21" ht="15" customHeight="1">
      <c r="B42" s="2">
        <v>30</v>
      </c>
      <c r="C42" s="3">
        <v>140</v>
      </c>
      <c r="D42" s="4">
        <v>160</v>
      </c>
      <c r="E42" s="3">
        <v>1.5</v>
      </c>
      <c r="F42" s="8"/>
      <c r="G42" s="2">
        <v>296.29419819999998</v>
      </c>
      <c r="H42" s="3">
        <v>9.6478143000000002E-2</v>
      </c>
      <c r="I42" s="3">
        <v>1.5</v>
      </c>
      <c r="J42" s="21">
        <v>4.4399999999999999E-14</v>
      </c>
      <c r="K42" s="25"/>
      <c r="L42" s="28" t="s">
        <v>51</v>
      </c>
      <c r="M42" s="28" t="s">
        <v>52</v>
      </c>
      <c r="N42" s="20">
        <f t="shared" si="5"/>
        <v>-44.294198199999983</v>
      </c>
      <c r="O42" s="23">
        <f t="shared" si="6"/>
        <v>-0.17577062777777772</v>
      </c>
      <c r="P42" s="20"/>
      <c r="Q42" s="20">
        <f t="shared" si="7"/>
        <v>19846.487990277918</v>
      </c>
      <c r="R42" s="28">
        <v>4179.0826999999999</v>
      </c>
      <c r="S42" s="20">
        <f t="shared" si="8"/>
        <v>30007.889841300213</v>
      </c>
      <c r="T42" s="29">
        <f t="shared" si="4"/>
        <v>0.5570645216443415</v>
      </c>
      <c r="U42" s="20"/>
    </row>
    <row r="43" spans="2:21" ht="15" customHeight="1">
      <c r="B43" s="2">
        <v>30</v>
      </c>
      <c r="C43" s="3">
        <v>140</v>
      </c>
      <c r="D43" s="4">
        <v>160</v>
      </c>
      <c r="E43" s="3">
        <v>1.65</v>
      </c>
      <c r="F43" s="8"/>
      <c r="G43" s="2">
        <v>322.18488309999998</v>
      </c>
      <c r="H43" s="3">
        <v>7.6723301999999993E-2</v>
      </c>
      <c r="I43" s="3">
        <v>1.65</v>
      </c>
      <c r="J43" s="21">
        <v>1.3499999999999999E-14</v>
      </c>
      <c r="K43" s="25"/>
      <c r="L43" s="28" t="s">
        <v>53</v>
      </c>
      <c r="M43" s="28" t="s">
        <v>54</v>
      </c>
      <c r="N43" s="20">
        <f t="shared" si="5"/>
        <v>-49.184883099999979</v>
      </c>
      <c r="O43" s="23">
        <f t="shared" si="6"/>
        <v>-0.1801644069597069</v>
      </c>
      <c r="P43" s="20"/>
      <c r="Q43" s="20">
        <f t="shared" si="7"/>
        <v>25619.164491249165</v>
      </c>
      <c r="R43" s="28">
        <v>5063.2743</v>
      </c>
      <c r="S43" s="20">
        <f t="shared" si="8"/>
        <v>38736.176710768741</v>
      </c>
      <c r="T43" s="29">
        <f t="shared" si="4"/>
        <v>0.52284708816834768</v>
      </c>
      <c r="U43" s="20"/>
    </row>
    <row r="44" spans="2:21" ht="15" customHeight="1">
      <c r="B44" s="2">
        <v>30</v>
      </c>
      <c r="C44" s="3">
        <v>140</v>
      </c>
      <c r="D44" s="4">
        <v>160</v>
      </c>
      <c r="E44" s="3">
        <v>1.8</v>
      </c>
      <c r="F44" s="8"/>
      <c r="G44" s="2">
        <v>349.28015920000001</v>
      </c>
      <c r="H44" s="3">
        <v>6.2242840000000001E-2</v>
      </c>
      <c r="I44" s="3">
        <v>1.8</v>
      </c>
      <c r="J44" s="26">
        <v>0</v>
      </c>
      <c r="K44" s="18"/>
      <c r="L44" s="28" t="s">
        <v>55</v>
      </c>
      <c r="M44" s="28" t="s">
        <v>56</v>
      </c>
      <c r="N44" s="20">
        <f t="shared" si="5"/>
        <v>-52.780159200000014</v>
      </c>
      <c r="O44" s="23">
        <f t="shared" si="6"/>
        <v>-0.17801065497470495</v>
      </c>
      <c r="P44" s="20"/>
      <c r="Q44" s="20">
        <f t="shared" si="7"/>
        <v>32626.617804775098</v>
      </c>
      <c r="R44" s="28">
        <v>6025.5599000000002</v>
      </c>
      <c r="S44" s="20">
        <f t="shared" si="8"/>
        <v>49331.44612081995</v>
      </c>
      <c r="T44" s="29">
        <f t="shared" si="4"/>
        <v>0.48857760100869696</v>
      </c>
      <c r="U44" s="20"/>
    </row>
    <row r="45" spans="2:21" ht="15" customHeight="1">
      <c r="B45" s="2">
        <v>30</v>
      </c>
      <c r="C45" s="3">
        <v>140</v>
      </c>
      <c r="D45" s="4">
        <v>165</v>
      </c>
      <c r="E45" s="3">
        <v>1.1499999999999999</v>
      </c>
      <c r="F45" s="8"/>
      <c r="G45" s="2">
        <v>262.58817590000001</v>
      </c>
      <c r="H45" s="3">
        <v>0.18273299000000001</v>
      </c>
      <c r="I45" s="3">
        <v>1.1499999999999999</v>
      </c>
      <c r="J45" s="26">
        <v>0</v>
      </c>
      <c r="K45" s="18"/>
      <c r="L45" s="28" t="s">
        <v>57</v>
      </c>
      <c r="M45" s="28" t="s">
        <v>58</v>
      </c>
      <c r="N45" s="20">
        <f t="shared" si="5"/>
        <v>-27.58817590000001</v>
      </c>
      <c r="O45" s="23">
        <f t="shared" si="6"/>
        <v>-0.1173964931914894</v>
      </c>
      <c r="P45" s="20"/>
      <c r="Q45" s="20">
        <f t="shared" si="7"/>
        <v>14660.765716752367</v>
      </c>
      <c r="R45" s="28">
        <v>3167.6657</v>
      </c>
      <c r="S45" s="20">
        <f t="shared" si="8"/>
        <v>22167.07776372958</v>
      </c>
      <c r="T45" s="29">
        <f t="shared" si="4"/>
        <v>0.57159824741230025</v>
      </c>
      <c r="U45" s="20"/>
    </row>
    <row r="46" spans="2:21" ht="15" customHeight="1">
      <c r="B46" s="2">
        <v>30</v>
      </c>
      <c r="C46" s="3">
        <v>140</v>
      </c>
      <c r="D46" s="4">
        <v>165</v>
      </c>
      <c r="E46" s="3">
        <v>1.3</v>
      </c>
      <c r="F46" s="8"/>
      <c r="G46" s="2">
        <v>288.53859469999998</v>
      </c>
      <c r="H46" s="3">
        <v>0.136088974</v>
      </c>
      <c r="I46" s="3">
        <v>1.3</v>
      </c>
      <c r="J46" s="26">
        <v>0</v>
      </c>
      <c r="K46" s="18"/>
      <c r="L46" s="28" t="s">
        <v>59</v>
      </c>
      <c r="M46" s="28" t="s">
        <v>60</v>
      </c>
      <c r="N46" s="20">
        <f t="shared" si="5"/>
        <v>-28.038594699999976</v>
      </c>
      <c r="O46" s="23">
        <f t="shared" si="6"/>
        <v>-0.10763376084452966</v>
      </c>
      <c r="P46" s="20"/>
      <c r="Q46" s="20">
        <f t="shared" si="7"/>
        <v>21276.567146130776</v>
      </c>
      <c r="R46" s="28">
        <v>4112.8870999999999</v>
      </c>
      <c r="S46" s="20">
        <f t="shared" si="8"/>
        <v>32170.169524949735</v>
      </c>
      <c r="T46" s="29">
        <f t="shared" si="4"/>
        <v>0.51139141145155975</v>
      </c>
      <c r="U46" s="20"/>
    </row>
    <row r="47" spans="2:21" ht="15" customHeight="1">
      <c r="B47" s="2">
        <v>30</v>
      </c>
      <c r="C47" s="3">
        <v>140</v>
      </c>
      <c r="D47" s="4">
        <v>165</v>
      </c>
      <c r="E47" s="3">
        <v>1.45</v>
      </c>
      <c r="F47" s="8"/>
      <c r="G47" s="2">
        <v>316.34338980000001</v>
      </c>
      <c r="H47" s="3">
        <v>0.104669796</v>
      </c>
      <c r="I47" s="3">
        <v>1.45</v>
      </c>
      <c r="J47" s="21">
        <v>1.5299999999999999E-14</v>
      </c>
      <c r="K47" s="25"/>
      <c r="L47" s="28" t="s">
        <v>61</v>
      </c>
      <c r="M47" s="28" t="s">
        <v>62</v>
      </c>
      <c r="N47" s="20">
        <f t="shared" si="5"/>
        <v>-54.343389800000011</v>
      </c>
      <c r="O47" s="23">
        <f t="shared" si="6"/>
        <v>-0.20741751832061073</v>
      </c>
      <c r="P47" s="20"/>
      <c r="Q47" s="20">
        <f t="shared" si="7"/>
        <v>21686.937686505942</v>
      </c>
      <c r="R47" s="28">
        <v>4945.5771999999997</v>
      </c>
      <c r="S47" s="20">
        <f t="shared" si="8"/>
        <v>32790.649781996981</v>
      </c>
      <c r="T47" s="29">
        <f t="shared" si="4"/>
        <v>0.60329114950509644</v>
      </c>
      <c r="U47" s="20"/>
    </row>
    <row r="48" spans="2:21" ht="15" customHeight="1">
      <c r="B48" s="2">
        <v>30</v>
      </c>
      <c r="C48" s="3">
        <v>140</v>
      </c>
      <c r="D48" s="4">
        <v>165</v>
      </c>
      <c r="E48" s="3">
        <v>1.6</v>
      </c>
      <c r="F48" s="8"/>
      <c r="G48" s="2">
        <v>345.71956030000001</v>
      </c>
      <c r="H48" s="3">
        <v>8.2613723E-2</v>
      </c>
      <c r="I48" s="3">
        <v>1.6</v>
      </c>
      <c r="J48" s="21">
        <v>4.1600000000000001E-14</v>
      </c>
      <c r="K48" s="25"/>
      <c r="L48" s="28" t="s">
        <v>43</v>
      </c>
      <c r="M48" s="28" t="s">
        <v>63</v>
      </c>
      <c r="N48" s="20">
        <f t="shared" si="5"/>
        <v>-60.219560300000012</v>
      </c>
      <c r="O48" s="23">
        <f t="shared" si="6"/>
        <v>-0.21092665604203156</v>
      </c>
      <c r="P48" s="20"/>
      <c r="Q48" s="20">
        <f t="shared" si="7"/>
        <v>28423.690433047552</v>
      </c>
      <c r="R48" s="28">
        <v>6091.0418</v>
      </c>
      <c r="S48" s="20">
        <f t="shared" si="8"/>
        <v>42976.619934767899</v>
      </c>
      <c r="T48" s="29">
        <f t="shared" si="4"/>
        <v>0.56691678491657027</v>
      </c>
      <c r="U48" s="20"/>
    </row>
    <row r="49" spans="2:21" ht="15" customHeight="1">
      <c r="B49" s="2">
        <v>30</v>
      </c>
      <c r="C49" s="3">
        <v>140</v>
      </c>
      <c r="D49" s="4">
        <v>165</v>
      </c>
      <c r="E49" s="3">
        <v>1.75</v>
      </c>
      <c r="F49" s="8"/>
      <c r="G49" s="2">
        <v>376.44112360000003</v>
      </c>
      <c r="H49" s="3">
        <v>6.6603821999999993E-2</v>
      </c>
      <c r="I49" s="3">
        <v>1.75</v>
      </c>
      <c r="J49" s="21">
        <v>1.27E-14</v>
      </c>
      <c r="K49" s="25"/>
      <c r="L49" s="28" t="s">
        <v>64</v>
      </c>
      <c r="M49" s="28" t="s">
        <v>65</v>
      </c>
      <c r="N49" s="20">
        <f t="shared" si="5"/>
        <v>-65.441123600000026</v>
      </c>
      <c r="O49" s="23">
        <f t="shared" si="6"/>
        <v>-0.21042161929260458</v>
      </c>
      <c r="P49" s="20"/>
      <c r="Q49" s="20">
        <f t="shared" si="7"/>
        <v>36388.020508979382</v>
      </c>
      <c r="R49" s="28">
        <v>7287.6742999999997</v>
      </c>
      <c r="S49" s="20">
        <f t="shared" si="8"/>
        <v>55018.687009576832</v>
      </c>
      <c r="T49" s="29">
        <f t="shared" si="4"/>
        <v>0.52983265840069727</v>
      </c>
      <c r="U49" s="20"/>
    </row>
    <row r="50" spans="2:21" ht="15" customHeight="1">
      <c r="B50" s="2">
        <v>30</v>
      </c>
      <c r="C50" s="3">
        <v>140</v>
      </c>
      <c r="D50" s="4">
        <v>170</v>
      </c>
      <c r="E50" s="3">
        <v>1.1000000000000001</v>
      </c>
      <c r="F50" s="8"/>
      <c r="G50" s="2">
        <v>273.19612899999998</v>
      </c>
      <c r="H50" s="3">
        <v>0.203340358</v>
      </c>
      <c r="I50" s="3">
        <v>1.1000000000000001</v>
      </c>
      <c r="J50" s="21">
        <v>2.0199999999999998E-14</v>
      </c>
      <c r="K50" s="25"/>
      <c r="L50" s="28" t="s">
        <v>66</v>
      </c>
      <c r="M50" s="28" t="s">
        <v>67</v>
      </c>
      <c r="N50" s="20">
        <f t="shared" si="5"/>
        <v>-30.196128999999985</v>
      </c>
      <c r="O50" s="23">
        <f t="shared" si="6"/>
        <v>-0.12426390534979417</v>
      </c>
      <c r="P50" s="20"/>
      <c r="Q50" s="20">
        <f t="shared" si="7"/>
        <v>15785.979485513111</v>
      </c>
      <c r="R50" s="28">
        <v>3549.3719000000001</v>
      </c>
      <c r="S50" s="20">
        <f t="shared" si="8"/>
        <v>23868.400982095824</v>
      </c>
      <c r="T50" s="29">
        <f t="shared" si="4"/>
        <v>0.59482357492861904</v>
      </c>
      <c r="U50" s="20"/>
    </row>
    <row r="51" spans="2:21" ht="15" customHeight="1">
      <c r="B51" s="2">
        <v>30</v>
      </c>
      <c r="C51" s="3">
        <v>140</v>
      </c>
      <c r="D51" s="4">
        <v>170</v>
      </c>
      <c r="E51" s="3">
        <v>1.25</v>
      </c>
      <c r="F51" s="8"/>
      <c r="G51" s="2">
        <v>301.80975769999998</v>
      </c>
      <c r="H51" s="3">
        <v>0.14954381899999999</v>
      </c>
      <c r="I51" s="3">
        <v>1.25</v>
      </c>
      <c r="J51" s="21">
        <v>1.7800000000000001E-14</v>
      </c>
      <c r="K51" s="25"/>
      <c r="L51" s="28" t="s">
        <v>68</v>
      </c>
      <c r="M51" s="28" t="s">
        <v>69</v>
      </c>
      <c r="N51" s="20">
        <f t="shared" si="5"/>
        <v>-32.309757699999977</v>
      </c>
      <c r="O51" s="23">
        <f t="shared" si="6"/>
        <v>-0.11988778367346931</v>
      </c>
      <c r="P51" s="20"/>
      <c r="Q51" s="20">
        <f t="shared" si="7"/>
        <v>22897.10535660751</v>
      </c>
      <c r="R51" s="28">
        <v>4626.8734000000004</v>
      </c>
      <c r="S51" s="20">
        <f t="shared" si="8"/>
        <v>34620.423299190559</v>
      </c>
      <c r="T51" s="29">
        <f t="shared" si="4"/>
        <v>0.53458311124788338</v>
      </c>
      <c r="U51" s="20"/>
    </row>
    <row r="52" spans="2:21" ht="15" customHeight="1">
      <c r="B52" s="2">
        <v>30</v>
      </c>
      <c r="C52" s="3">
        <v>140</v>
      </c>
      <c r="D52" s="4">
        <v>170</v>
      </c>
      <c r="E52" s="3">
        <v>1.4</v>
      </c>
      <c r="F52" s="8"/>
      <c r="G52" s="2">
        <v>332.51063210000001</v>
      </c>
      <c r="H52" s="3">
        <v>0.11388221699999999</v>
      </c>
      <c r="I52" s="3">
        <v>1.4</v>
      </c>
      <c r="J52" s="26">
        <v>0</v>
      </c>
      <c r="K52" s="18"/>
      <c r="L52" s="28" t="s">
        <v>70</v>
      </c>
      <c r="M52" s="28" t="s">
        <v>71</v>
      </c>
      <c r="N52" s="20">
        <f t="shared" si="5"/>
        <v>-60.010632100000009</v>
      </c>
      <c r="O52" s="23">
        <f t="shared" si="6"/>
        <v>-0.22022250311926608</v>
      </c>
      <c r="P52" s="20"/>
      <c r="Q52" s="20">
        <f t="shared" si="7"/>
        <v>23748.47696573034</v>
      </c>
      <c r="R52" s="28">
        <v>5648.9165000000003</v>
      </c>
      <c r="S52" s="20">
        <f t="shared" si="8"/>
        <v>35907.697172184278</v>
      </c>
      <c r="T52" s="29">
        <f t="shared" si="4"/>
        <v>0.62927081877875546</v>
      </c>
      <c r="U52" s="20"/>
    </row>
    <row r="53" spans="2:21" ht="15" customHeight="1">
      <c r="B53" s="2">
        <v>30</v>
      </c>
      <c r="C53" s="3">
        <v>140</v>
      </c>
      <c r="D53" s="4">
        <v>170</v>
      </c>
      <c r="E53" s="3">
        <v>1.55</v>
      </c>
      <c r="F53" s="8"/>
      <c r="G53" s="2">
        <v>364.9662553</v>
      </c>
      <c r="H53" s="3">
        <v>8.9165553999999994E-2</v>
      </c>
      <c r="I53" s="3">
        <v>1.55</v>
      </c>
      <c r="J53" s="21">
        <v>1.43E-14</v>
      </c>
      <c r="K53" s="25"/>
      <c r="L53" s="28" t="s">
        <v>72</v>
      </c>
      <c r="M53" s="28" t="s">
        <v>73</v>
      </c>
      <c r="N53" s="20">
        <f t="shared" si="5"/>
        <v>-67.4662553</v>
      </c>
      <c r="O53" s="23">
        <f t="shared" si="6"/>
        <v>-0.2267773287394958</v>
      </c>
      <c r="P53" s="20"/>
      <c r="Q53" s="20">
        <f t="shared" si="7"/>
        <v>31209.7595180061</v>
      </c>
      <c r="R53" s="28">
        <v>7015.1552000000001</v>
      </c>
      <c r="S53" s="20">
        <f t="shared" si="8"/>
        <v>47189.156391225224</v>
      </c>
      <c r="T53" s="29">
        <f t="shared" si="4"/>
        <v>0.59464128935387883</v>
      </c>
      <c r="U53" s="20"/>
    </row>
    <row r="54" spans="2:21" ht="15" customHeight="1">
      <c r="B54" s="2">
        <v>30</v>
      </c>
      <c r="C54" s="3">
        <v>140</v>
      </c>
      <c r="D54" s="4">
        <v>170</v>
      </c>
      <c r="E54" s="3">
        <v>1.7</v>
      </c>
      <c r="F54" s="8"/>
      <c r="G54" s="2">
        <v>398.91493819999999</v>
      </c>
      <c r="H54" s="3">
        <v>7.1410401999999998E-2</v>
      </c>
      <c r="I54" s="3">
        <v>1.7</v>
      </c>
      <c r="J54" s="21">
        <v>2.61E-14</v>
      </c>
      <c r="K54" s="25"/>
      <c r="L54" s="28" t="s">
        <v>74</v>
      </c>
      <c r="M54" s="28" t="s">
        <v>75</v>
      </c>
      <c r="N54" s="20">
        <f t="shared" si="5"/>
        <v>-74.414938199999995</v>
      </c>
      <c r="O54" s="23">
        <f t="shared" si="6"/>
        <v>-0.22932184345146378</v>
      </c>
      <c r="P54" s="20"/>
      <c r="Q54" s="20">
        <f t="shared" si="7"/>
        <v>40003.077355403933</v>
      </c>
      <c r="R54" s="28">
        <v>8430.5723999999991</v>
      </c>
      <c r="S54" s="20">
        <f t="shared" si="8"/>
        <v>60484.652961370753</v>
      </c>
      <c r="T54" s="29">
        <f t="shared" si="4"/>
        <v>0.55753464637611694</v>
      </c>
      <c r="U54" s="20"/>
    </row>
    <row r="55" spans="2:21" ht="15" customHeight="1">
      <c r="B55" s="2">
        <v>30</v>
      </c>
      <c r="C55" s="3">
        <v>140</v>
      </c>
      <c r="D55" s="4">
        <v>175</v>
      </c>
      <c r="E55" s="3">
        <v>1.05</v>
      </c>
      <c r="F55" s="8"/>
      <c r="G55" s="2">
        <v>281.26138420000001</v>
      </c>
      <c r="H55" s="3">
        <v>0.227399453</v>
      </c>
      <c r="I55" s="3">
        <v>1.05</v>
      </c>
      <c r="J55" s="21">
        <v>2.11E-14</v>
      </c>
      <c r="K55" s="25"/>
      <c r="L55" s="28" t="s">
        <v>41</v>
      </c>
      <c r="M55" s="28" t="s">
        <v>76</v>
      </c>
      <c r="N55" s="20">
        <f t="shared" si="5"/>
        <v>-31.261384200000009</v>
      </c>
      <c r="O55" s="23">
        <f t="shared" si="6"/>
        <v>-0.12504553680000002</v>
      </c>
      <c r="P55" s="20"/>
      <c r="Q55" s="20">
        <f t="shared" si="7"/>
        <v>16689.710972195775</v>
      </c>
      <c r="R55" s="28">
        <v>3807.6682000000001</v>
      </c>
      <c r="S55" s="20">
        <f t="shared" si="8"/>
        <v>25234.842989960012</v>
      </c>
      <c r="T55" s="29">
        <f t="shared" si="4"/>
        <v>0.60355726429761059</v>
      </c>
      <c r="U55" s="20"/>
    </row>
    <row r="56" spans="2:21" ht="15" customHeight="1">
      <c r="B56" s="2">
        <v>30</v>
      </c>
      <c r="C56" s="3">
        <v>140</v>
      </c>
      <c r="D56" s="4">
        <v>175</v>
      </c>
      <c r="E56" s="3">
        <v>1.2</v>
      </c>
      <c r="F56" s="8"/>
      <c r="G56" s="2">
        <v>312.18311829999999</v>
      </c>
      <c r="H56" s="3">
        <v>0.164962677</v>
      </c>
      <c r="I56" s="3">
        <v>1.2</v>
      </c>
      <c r="J56" s="21">
        <v>1.85E-14</v>
      </c>
      <c r="K56" s="25"/>
      <c r="L56" s="28" t="s">
        <v>77</v>
      </c>
      <c r="M56" s="28" t="s">
        <v>78</v>
      </c>
      <c r="N56" s="20">
        <f t="shared" si="5"/>
        <v>-37.18311829999999</v>
      </c>
      <c r="O56" s="23">
        <f t="shared" si="6"/>
        <v>-0.13521133927272724</v>
      </c>
      <c r="P56" s="20"/>
      <c r="Q56" s="20">
        <f t="shared" si="7"/>
        <v>23561.944901923449</v>
      </c>
      <c r="R56" s="28">
        <v>4998.8756000000003</v>
      </c>
      <c r="S56" s="20">
        <f t="shared" si="8"/>
        <v>35625.660691708254</v>
      </c>
      <c r="T56" s="29">
        <f t="shared" si="4"/>
        <v>0.56126685124618292</v>
      </c>
      <c r="U56" s="20"/>
    </row>
    <row r="57" spans="2:21" ht="15" customHeight="1">
      <c r="B57" s="2">
        <v>30</v>
      </c>
      <c r="C57" s="3">
        <v>140</v>
      </c>
      <c r="D57" s="4">
        <v>175</v>
      </c>
      <c r="E57" s="3">
        <v>1.35</v>
      </c>
      <c r="F57" s="8"/>
      <c r="G57" s="2">
        <v>345.44399170000003</v>
      </c>
      <c r="H57" s="3">
        <v>0.124286198</v>
      </c>
      <c r="I57" s="3">
        <v>1.35</v>
      </c>
      <c r="J57" s="26">
        <v>0</v>
      </c>
      <c r="K57" s="18"/>
      <c r="L57" s="28" t="s">
        <v>79</v>
      </c>
      <c r="M57" s="28" t="s">
        <v>80</v>
      </c>
      <c r="N57" s="20">
        <f t="shared" si="5"/>
        <v>-63.943991700000026</v>
      </c>
      <c r="O57" s="23">
        <f t="shared" si="6"/>
        <v>-0.2271544998223802</v>
      </c>
      <c r="P57" s="20"/>
      <c r="Q57" s="20">
        <f t="shared" si="7"/>
        <v>25455.932572956397</v>
      </c>
      <c r="R57" s="28">
        <v>6224.8912</v>
      </c>
      <c r="S57" s="20">
        <f t="shared" si="8"/>
        <v>38489.370050310077</v>
      </c>
      <c r="T57" s="29">
        <f t="shared" si="4"/>
        <v>0.6469205592986681</v>
      </c>
      <c r="U57" s="20"/>
    </row>
    <row r="58" spans="2:21" ht="15" customHeight="1">
      <c r="B58" s="2">
        <v>30</v>
      </c>
      <c r="C58" s="3">
        <v>140</v>
      </c>
      <c r="D58" s="4">
        <v>175</v>
      </c>
      <c r="E58" s="3">
        <v>1.5</v>
      </c>
      <c r="F58" s="8"/>
      <c r="G58" s="2">
        <v>380.65678480000003</v>
      </c>
      <c r="H58" s="3">
        <v>9.6478143000000002E-2</v>
      </c>
      <c r="I58" s="3">
        <v>1.5</v>
      </c>
      <c r="J58" s="21">
        <v>2.9600000000000001E-14</v>
      </c>
      <c r="K58" s="25"/>
      <c r="L58" s="28" t="s">
        <v>81</v>
      </c>
      <c r="M58" s="28" t="s">
        <v>82</v>
      </c>
      <c r="N58" s="20">
        <f t="shared" si="5"/>
        <v>-73.156784800000025</v>
      </c>
      <c r="O58" s="23">
        <f t="shared" si="6"/>
        <v>-0.23790824325203261</v>
      </c>
      <c r="P58" s="20"/>
      <c r="Q58" s="20">
        <f t="shared" si="7"/>
        <v>33474.324222468742</v>
      </c>
      <c r="R58" s="28">
        <v>7744.4454999999998</v>
      </c>
      <c r="S58" s="20">
        <f t="shared" si="8"/>
        <v>50613.178224372736</v>
      </c>
      <c r="T58" s="29">
        <f t="shared" si="4"/>
        <v>0.61204972868276963</v>
      </c>
      <c r="U58" s="20"/>
    </row>
    <row r="59" spans="2:21" ht="15" customHeight="1">
      <c r="B59" s="2">
        <v>30</v>
      </c>
      <c r="C59" s="3">
        <v>140</v>
      </c>
      <c r="D59" s="4">
        <v>175</v>
      </c>
      <c r="E59" s="3">
        <v>1.65</v>
      </c>
      <c r="F59" s="8"/>
      <c r="G59" s="2">
        <v>417.52029190000002</v>
      </c>
      <c r="H59" s="3">
        <v>7.6723301999999993E-2</v>
      </c>
      <c r="I59" s="3">
        <v>1.65</v>
      </c>
      <c r="J59" s="21">
        <v>1.3499999999999999E-14</v>
      </c>
      <c r="K59" s="25"/>
      <c r="L59" s="28" t="s">
        <v>83</v>
      </c>
      <c r="M59" s="28" t="s">
        <v>84</v>
      </c>
      <c r="N59" s="20">
        <f t="shared" si="5"/>
        <v>-81.020291900000018</v>
      </c>
      <c r="O59" s="23">
        <f t="shared" si="6"/>
        <v>-0.2407735271916791</v>
      </c>
      <c r="P59" s="20"/>
      <c r="Q59" s="20">
        <f t="shared" si="7"/>
        <v>43253.054955542575</v>
      </c>
      <c r="R59" s="28">
        <v>9397.2757000000001</v>
      </c>
      <c r="S59" s="20">
        <f t="shared" si="8"/>
        <v>65398.619092780376</v>
      </c>
      <c r="T59" s="29">
        <f t="shared" si="4"/>
        <v>0.57476905967498659</v>
      </c>
      <c r="U59" s="20"/>
    </row>
    <row r="60" spans="2:21" ht="15" customHeight="1">
      <c r="B60" s="2">
        <v>30</v>
      </c>
      <c r="C60" s="3">
        <v>155</v>
      </c>
      <c r="D60" s="4">
        <v>175</v>
      </c>
      <c r="E60" s="3">
        <v>1.2</v>
      </c>
      <c r="F60" s="8"/>
      <c r="G60" s="2">
        <v>265.77067169999998</v>
      </c>
      <c r="H60" s="3">
        <v>0.164962677</v>
      </c>
      <c r="I60" s="3">
        <v>1.2</v>
      </c>
      <c r="J60" s="26">
        <v>0</v>
      </c>
      <c r="K60" s="18"/>
      <c r="L60" s="28" t="s">
        <v>85</v>
      </c>
      <c r="M60" s="28" t="s">
        <v>86</v>
      </c>
      <c r="N60" s="20">
        <f t="shared" si="5"/>
        <v>-23.77067169999998</v>
      </c>
      <c r="O60" s="23">
        <f t="shared" si="6"/>
        <v>-9.8225916115702402E-2</v>
      </c>
      <c r="P60" s="20"/>
      <c r="Q60" s="20">
        <f t="shared" si="7"/>
        <v>14628.826191440872</v>
      </c>
      <c r="R60" s="28">
        <v>2962.7467999999999</v>
      </c>
      <c r="S60" s="20">
        <f t="shared" si="8"/>
        <v>22118.785201458602</v>
      </c>
      <c r="T60" s="29">
        <f t="shared" si="4"/>
        <v>0.5357883397329839</v>
      </c>
      <c r="U60" s="20"/>
    </row>
    <row r="61" spans="2:21" ht="15" customHeight="1">
      <c r="B61" s="2">
        <v>30</v>
      </c>
      <c r="C61" s="3">
        <v>155</v>
      </c>
      <c r="D61" s="4">
        <v>175</v>
      </c>
      <c r="E61" s="3">
        <v>1.35</v>
      </c>
      <c r="F61" s="8"/>
      <c r="G61" s="2">
        <v>289.35832740000001</v>
      </c>
      <c r="H61" s="3">
        <v>0.124286198</v>
      </c>
      <c r="I61" s="3">
        <v>1.35</v>
      </c>
      <c r="J61" s="26">
        <v>0</v>
      </c>
      <c r="K61" s="18"/>
      <c r="L61" s="28" t="s">
        <v>87</v>
      </c>
      <c r="M61" s="28" t="s">
        <v>88</v>
      </c>
      <c r="N61" s="20">
        <f t="shared" si="5"/>
        <v>-17.858327400000007</v>
      </c>
      <c r="O61" s="23">
        <f t="shared" si="6"/>
        <v>-6.5776528176795607E-2</v>
      </c>
      <c r="P61" s="20"/>
      <c r="Q61" s="20">
        <f t="shared" si="7"/>
        <v>22560.431343897802</v>
      </c>
      <c r="R61" s="28">
        <v>3835.6215000000002</v>
      </c>
      <c r="S61" s="20">
        <f t="shared" si="8"/>
        <v>34111.372191973482</v>
      </c>
      <c r="T61" s="29">
        <f t="shared" si="4"/>
        <v>0.4497762773556831</v>
      </c>
      <c r="U61" s="20"/>
    </row>
    <row r="62" spans="2:21" ht="15" customHeight="1">
      <c r="B62" s="2">
        <v>30</v>
      </c>
      <c r="C62" s="3">
        <v>155</v>
      </c>
      <c r="D62" s="4">
        <v>175</v>
      </c>
      <c r="E62" s="3">
        <v>1.5</v>
      </c>
      <c r="F62" s="8"/>
      <c r="G62" s="2">
        <v>314.69711960000001</v>
      </c>
      <c r="H62" s="3">
        <v>9.6478143000000002E-2</v>
      </c>
      <c r="I62" s="3">
        <v>1.5</v>
      </c>
      <c r="J62" s="21">
        <v>2.9600000000000001E-14</v>
      </c>
      <c r="K62" s="25"/>
      <c r="L62" s="28" t="s">
        <v>89</v>
      </c>
      <c r="M62" s="28" t="s">
        <v>90</v>
      </c>
      <c r="N62" s="20">
        <f t="shared" si="5"/>
        <v>-42.697119600000008</v>
      </c>
      <c r="O62" s="23">
        <f t="shared" si="6"/>
        <v>-0.15697470441176473</v>
      </c>
      <c r="P62" s="20"/>
      <c r="Q62" s="20">
        <f t="shared" si="7"/>
        <v>22702.719311166642</v>
      </c>
      <c r="R62" s="28">
        <v>4624.2797</v>
      </c>
      <c r="S62" s="20">
        <f t="shared" si="8"/>
        <v>34326.511598483965</v>
      </c>
      <c r="T62" s="29">
        <f t="shared" si="4"/>
        <v>0.53885809942939056</v>
      </c>
      <c r="U62" s="20"/>
    </row>
    <row r="63" spans="2:21" ht="15" customHeight="1">
      <c r="B63" s="2">
        <v>30</v>
      </c>
      <c r="C63" s="3">
        <v>155</v>
      </c>
      <c r="D63" s="4">
        <v>175</v>
      </c>
      <c r="E63" s="3">
        <v>1.65</v>
      </c>
      <c r="F63" s="8"/>
      <c r="G63" s="2">
        <v>341.53829769999999</v>
      </c>
      <c r="H63" s="3">
        <v>7.6723301999999993E-2</v>
      </c>
      <c r="I63" s="3">
        <v>1.65</v>
      </c>
      <c r="J63" s="21">
        <v>1.3499999999999999E-14</v>
      </c>
      <c r="K63" s="25"/>
      <c r="L63" s="28" t="s">
        <v>91</v>
      </c>
      <c r="M63" s="28" t="s">
        <v>92</v>
      </c>
      <c r="N63" s="20">
        <f t="shared" si="5"/>
        <v>-47.038297699999987</v>
      </c>
      <c r="O63" s="23">
        <f t="shared" si="6"/>
        <v>-0.15972257283531405</v>
      </c>
      <c r="P63" s="20"/>
      <c r="Q63" s="20">
        <f t="shared" si="7"/>
        <v>29376.640204636456</v>
      </c>
      <c r="R63" s="28">
        <v>5593.8820999999998</v>
      </c>
      <c r="S63" s="20">
        <f t="shared" si="8"/>
        <v>44417.479989410327</v>
      </c>
      <c r="T63" s="29">
        <f t="shared" si="4"/>
        <v>0.50375501728901773</v>
      </c>
      <c r="U63" s="20"/>
    </row>
    <row r="64" spans="2:21" ht="15" customHeight="1">
      <c r="B64" s="2">
        <v>30</v>
      </c>
      <c r="C64" s="3">
        <v>155</v>
      </c>
      <c r="D64" s="4">
        <v>175</v>
      </c>
      <c r="E64" s="3">
        <v>1.8</v>
      </c>
      <c r="F64" s="8"/>
      <c r="G64" s="2">
        <v>369.67728160000001</v>
      </c>
      <c r="H64" s="3">
        <v>6.2242840000000001E-2</v>
      </c>
      <c r="I64" s="3">
        <v>1.8</v>
      </c>
      <c r="J64" s="26">
        <v>0</v>
      </c>
      <c r="K64" s="18"/>
      <c r="L64" s="28" t="s">
        <v>93</v>
      </c>
      <c r="M64" s="28" t="s">
        <v>94</v>
      </c>
      <c r="N64" s="20">
        <f t="shared" si="5"/>
        <v>-50.177281600000015</v>
      </c>
      <c r="O64" s="23">
        <f t="shared" si="6"/>
        <v>-0.15704939467918627</v>
      </c>
      <c r="P64" s="20"/>
      <c r="Q64" s="20">
        <f t="shared" si="7"/>
        <v>37413.881410070346</v>
      </c>
      <c r="R64" s="28">
        <v>6648.1794</v>
      </c>
      <c r="S64" s="20">
        <f t="shared" si="8"/>
        <v>56569.788692026363</v>
      </c>
      <c r="T64" s="29">
        <f t="shared" si="4"/>
        <v>0.47008691767922944</v>
      </c>
      <c r="U64" s="20"/>
    </row>
    <row r="65" spans="2:21" ht="15" customHeight="1">
      <c r="B65" s="2">
        <v>30</v>
      </c>
      <c r="C65" s="3">
        <v>155</v>
      </c>
      <c r="D65" s="4">
        <v>180</v>
      </c>
      <c r="E65" s="3">
        <v>1.1499999999999999</v>
      </c>
      <c r="F65" s="8"/>
      <c r="G65" s="2">
        <v>279.69965919999999</v>
      </c>
      <c r="H65" s="3">
        <v>0.18273299000000001</v>
      </c>
      <c r="I65" s="3">
        <v>1.1499999999999999</v>
      </c>
      <c r="J65" s="26">
        <v>0</v>
      </c>
      <c r="K65" s="18"/>
      <c r="L65" s="28" t="s">
        <v>41</v>
      </c>
      <c r="M65" s="28" t="s">
        <v>95</v>
      </c>
      <c r="N65" s="20">
        <f t="shared" si="5"/>
        <v>-29.699659199999985</v>
      </c>
      <c r="O65" s="23">
        <f t="shared" si="6"/>
        <v>-0.11879863679999994</v>
      </c>
      <c r="P65" s="20"/>
      <c r="Q65" s="20">
        <f t="shared" si="7"/>
        <v>15760.323145508795</v>
      </c>
      <c r="R65" s="28">
        <v>3464.4481000000001</v>
      </c>
      <c r="S65" s="20">
        <f t="shared" si="8"/>
        <v>23829.608596009297</v>
      </c>
      <c r="T65" s="29">
        <f t="shared" si="4"/>
        <v>0.58153671908487581</v>
      </c>
      <c r="U65" s="20"/>
    </row>
    <row r="66" spans="2:21" ht="15" customHeight="1">
      <c r="B66" s="2">
        <v>30</v>
      </c>
      <c r="C66" s="3">
        <v>155</v>
      </c>
      <c r="D66" s="4">
        <v>180</v>
      </c>
      <c r="E66" s="3">
        <v>1.3</v>
      </c>
      <c r="F66" s="8"/>
      <c r="G66" s="2">
        <v>306.49734260000002</v>
      </c>
      <c r="H66" s="3">
        <v>0.136088974</v>
      </c>
      <c r="I66" s="3">
        <v>1.3</v>
      </c>
      <c r="J66" s="21">
        <v>1.7100000000000001E-14</v>
      </c>
      <c r="K66" s="25"/>
      <c r="L66" s="28" t="s">
        <v>96</v>
      </c>
      <c r="M66" s="28" t="s">
        <v>97</v>
      </c>
      <c r="N66" s="20">
        <f t="shared" si="5"/>
        <v>-29.497342600000025</v>
      </c>
      <c r="O66" s="23">
        <f t="shared" si="6"/>
        <v>-0.10648860144404342</v>
      </c>
      <c r="P66" s="20"/>
      <c r="Q66" s="20">
        <f t="shared" si="7"/>
        <v>23210.610123496986</v>
      </c>
      <c r="R66" s="28" t="s">
        <v>98</v>
      </c>
      <c r="S66" s="20">
        <f t="shared" si="8"/>
        <v>35094.442506727442</v>
      </c>
      <c r="T66" s="29">
        <f t="shared" si="4"/>
        <v>0.51029397023665579</v>
      </c>
      <c r="U66" s="20"/>
    </row>
    <row r="67" spans="2:21" ht="15" customHeight="1">
      <c r="B67" s="2">
        <v>30</v>
      </c>
      <c r="C67" s="3">
        <v>155</v>
      </c>
      <c r="D67" s="4">
        <v>180</v>
      </c>
      <c r="E67" s="3">
        <v>1.45</v>
      </c>
      <c r="F67" s="8"/>
      <c r="G67" s="2">
        <v>335.28127160000003</v>
      </c>
      <c r="H67" s="3">
        <v>0.104669796</v>
      </c>
      <c r="I67" s="3">
        <v>1.45</v>
      </c>
      <c r="J67" s="21">
        <v>1.5299999999999999E-14</v>
      </c>
      <c r="K67" s="25"/>
      <c r="L67" s="28" t="s">
        <v>99</v>
      </c>
      <c r="M67" s="28" t="s">
        <v>100</v>
      </c>
      <c r="N67" s="20">
        <f t="shared" si="5"/>
        <v>-54.781271600000025</v>
      </c>
      <c r="O67" s="23">
        <f t="shared" si="6"/>
        <v>-0.19529865098039226</v>
      </c>
      <c r="P67" s="20"/>
      <c r="Q67" s="20">
        <f t="shared" si="7"/>
        <v>24232.282234383169</v>
      </c>
      <c r="R67" s="28" t="s">
        <v>101</v>
      </c>
      <c r="S67" s="20">
        <f t="shared" si="8"/>
        <v>36639.210738387352</v>
      </c>
      <c r="T67" s="29">
        <f t="shared" si="4"/>
        <v>0.59109466507447006</v>
      </c>
      <c r="U67" s="20"/>
    </row>
    <row r="68" spans="2:21" ht="15" customHeight="1">
      <c r="B68" s="2">
        <v>30</v>
      </c>
      <c r="C68" s="3">
        <v>155</v>
      </c>
      <c r="D68" s="4">
        <v>180</v>
      </c>
      <c r="E68" s="3">
        <v>1.6</v>
      </c>
      <c r="F68" s="8"/>
      <c r="G68" s="2">
        <v>365.75320809999999</v>
      </c>
      <c r="H68" s="3">
        <v>8.2613723E-2</v>
      </c>
      <c r="I68" s="3">
        <v>1.6</v>
      </c>
      <c r="J68" s="21">
        <v>4.1600000000000001E-14</v>
      </c>
      <c r="K68" s="25"/>
      <c r="L68" s="28" t="s">
        <v>102</v>
      </c>
      <c r="M68" s="28" t="s">
        <v>103</v>
      </c>
      <c r="N68" s="20">
        <f t="shared" ref="N68:N98" si="9">L68-G68</f>
        <v>-60.253208099999995</v>
      </c>
      <c r="O68" s="23">
        <f t="shared" ref="O68:O99" si="10">N68/L68</f>
        <v>-0.19722817708674303</v>
      </c>
      <c r="P68" s="20"/>
      <c r="Q68" s="20">
        <f t="shared" ref="Q68:Q98" si="11">PI()*(L68^2-D68^2)*1/6</f>
        <v>31903.004296898249</v>
      </c>
      <c r="R68" s="28" t="s">
        <v>104</v>
      </c>
      <c r="S68" s="20">
        <f t="shared" ref="S68:S98" si="12">$A$2^2*Q68/1.05</f>
        <v>48237.342496910154</v>
      </c>
      <c r="T68" s="29">
        <f t="shared" ref="T68:T98" si="13">4*R68/S68</f>
        <v>0.55342868031567061</v>
      </c>
      <c r="U68" s="20"/>
    </row>
    <row r="69" spans="2:21" ht="15" customHeight="1">
      <c r="B69" s="2">
        <v>30</v>
      </c>
      <c r="C69" s="3">
        <v>155</v>
      </c>
      <c r="D69" s="4">
        <v>180</v>
      </c>
      <c r="E69" s="3">
        <v>1.75</v>
      </c>
      <c r="F69" s="8"/>
      <c r="G69" s="2">
        <v>397.67264749999998</v>
      </c>
      <c r="H69" s="3">
        <v>6.6603821999999993E-2</v>
      </c>
      <c r="I69" s="3">
        <v>1.75</v>
      </c>
      <c r="J69" s="21">
        <v>1.27E-14</v>
      </c>
      <c r="K69" s="25"/>
      <c r="L69" s="28" t="s">
        <v>105</v>
      </c>
      <c r="M69" s="28" t="s">
        <v>73</v>
      </c>
      <c r="N69" s="20">
        <f t="shared" si="9"/>
        <v>-65.672647499999982</v>
      </c>
      <c r="O69" s="23">
        <f t="shared" si="10"/>
        <v>-0.19780917921686741</v>
      </c>
      <c r="P69" s="20"/>
      <c r="Q69" s="20">
        <f t="shared" si="11"/>
        <v>40748.551112162007</v>
      </c>
      <c r="R69" s="28" t="s">
        <v>106</v>
      </c>
      <c r="S69" s="20">
        <f t="shared" si="12"/>
        <v>61611.809281588954</v>
      </c>
      <c r="T69" s="29">
        <f t="shared" si="13"/>
        <v>0.5172122158328244</v>
      </c>
      <c r="U69" s="20"/>
    </row>
    <row r="70" spans="2:21" ht="15" customHeight="1">
      <c r="B70" s="2">
        <v>30</v>
      </c>
      <c r="C70" s="3">
        <v>155</v>
      </c>
      <c r="D70" s="4">
        <v>185</v>
      </c>
      <c r="E70" s="3">
        <v>1.1000000000000001</v>
      </c>
      <c r="F70" s="8"/>
      <c r="G70" s="2">
        <v>290.49475289999998</v>
      </c>
      <c r="H70" s="3">
        <v>0.203340358</v>
      </c>
      <c r="I70" s="3">
        <v>1.1000000000000001</v>
      </c>
      <c r="J70" s="21">
        <v>2.0199999999999998E-14</v>
      </c>
      <c r="K70" s="25"/>
      <c r="L70" s="28" t="s">
        <v>107</v>
      </c>
      <c r="M70" s="28" t="s">
        <v>108</v>
      </c>
      <c r="N70" s="20">
        <f t="shared" si="9"/>
        <v>-31.49475289999998</v>
      </c>
      <c r="O70" s="23">
        <f t="shared" si="10"/>
        <v>-0.12160136254826247</v>
      </c>
      <c r="P70" s="20"/>
      <c r="Q70" s="20">
        <f t="shared" si="11"/>
        <v>17203.361371057708</v>
      </c>
      <c r="R70" s="28" t="s">
        <v>109</v>
      </c>
      <c r="S70" s="20">
        <f t="shared" si="12"/>
        <v>26011.482393039256</v>
      </c>
      <c r="T70" s="29">
        <f t="shared" si="13"/>
        <v>0.59785349273909527</v>
      </c>
      <c r="U70" s="20"/>
    </row>
    <row r="71" spans="2:21" ht="15" customHeight="1">
      <c r="B71" s="2">
        <v>30</v>
      </c>
      <c r="C71" s="3">
        <v>155</v>
      </c>
      <c r="D71" s="4">
        <v>185</v>
      </c>
      <c r="E71" s="3">
        <v>1.25</v>
      </c>
      <c r="F71" s="8"/>
      <c r="G71" s="2">
        <v>320.05067209999999</v>
      </c>
      <c r="H71" s="3">
        <v>0.14954381899999999</v>
      </c>
      <c r="I71" s="3">
        <v>1.25</v>
      </c>
      <c r="J71" s="21">
        <v>1.7800000000000001E-14</v>
      </c>
      <c r="K71" s="25"/>
      <c r="L71" s="28" t="s">
        <v>110</v>
      </c>
      <c r="M71" s="28" t="s">
        <v>111</v>
      </c>
      <c r="N71" s="20">
        <f t="shared" si="9"/>
        <v>-32.050672099999986</v>
      </c>
      <c r="O71" s="23">
        <f t="shared" si="10"/>
        <v>-0.11128705590277772</v>
      </c>
      <c r="P71" s="20"/>
      <c r="Q71" s="20">
        <f t="shared" si="11"/>
        <v>25509.208748373523</v>
      </c>
      <c r="R71" s="28" t="s">
        <v>112</v>
      </c>
      <c r="S71" s="20">
        <f t="shared" si="12"/>
        <v>38569.923627540767</v>
      </c>
      <c r="T71" s="29">
        <f t="shared" si="13"/>
        <v>0.52767711433753961</v>
      </c>
      <c r="U71" s="20"/>
    </row>
    <row r="72" spans="2:21" ht="15" customHeight="1">
      <c r="B72" s="2">
        <v>30</v>
      </c>
      <c r="C72" s="3">
        <v>155</v>
      </c>
      <c r="D72" s="4">
        <v>185</v>
      </c>
      <c r="E72" s="3">
        <v>1.4</v>
      </c>
      <c r="F72" s="8"/>
      <c r="G72" s="2">
        <v>351.83976819999998</v>
      </c>
      <c r="H72" s="3">
        <v>0.11388221699999999</v>
      </c>
      <c r="I72" s="3">
        <v>1.4</v>
      </c>
      <c r="J72" s="26">
        <v>0</v>
      </c>
      <c r="K72" s="18"/>
      <c r="L72" s="28" t="s">
        <v>113</v>
      </c>
      <c r="M72" s="28" t="s">
        <v>29</v>
      </c>
      <c r="N72" s="20">
        <f t="shared" si="9"/>
        <v>-60.83976819999998</v>
      </c>
      <c r="O72" s="23">
        <f t="shared" si="10"/>
        <v>-0.20907136838487966</v>
      </c>
      <c r="P72" s="20"/>
      <c r="Q72" s="20">
        <f t="shared" si="11"/>
        <v>26418.699821587768</v>
      </c>
      <c r="R72" s="28" t="s">
        <v>114</v>
      </c>
      <c r="S72" s="20">
        <f t="shared" si="12"/>
        <v>39945.074130240711</v>
      </c>
      <c r="T72" s="29">
        <f t="shared" si="13"/>
        <v>0.61955681241968608</v>
      </c>
      <c r="U72" s="20"/>
    </row>
    <row r="73" spans="2:21" ht="15" customHeight="1">
      <c r="B73" s="2">
        <v>30</v>
      </c>
      <c r="C73" s="3">
        <v>155</v>
      </c>
      <c r="D73" s="4">
        <v>185</v>
      </c>
      <c r="E73" s="3">
        <v>1.55</v>
      </c>
      <c r="F73" s="8"/>
      <c r="G73" s="2">
        <v>385.5112858</v>
      </c>
      <c r="H73" s="3">
        <v>8.9165553999999994E-2</v>
      </c>
      <c r="I73" s="3">
        <v>1.55</v>
      </c>
      <c r="J73" s="21">
        <v>1.43E-14</v>
      </c>
      <c r="K73" s="25"/>
      <c r="L73" s="28" t="s">
        <v>115</v>
      </c>
      <c r="M73" s="28" t="s">
        <v>116</v>
      </c>
      <c r="N73" s="20">
        <f t="shared" si="9"/>
        <v>-68.511285799999996</v>
      </c>
      <c r="O73" s="23">
        <f t="shared" si="10"/>
        <v>-0.21612392996845425</v>
      </c>
      <c r="P73" s="20"/>
      <c r="Q73" s="20">
        <f t="shared" si="11"/>
        <v>34695.749266245672</v>
      </c>
      <c r="R73" s="28" t="s">
        <v>117</v>
      </c>
      <c r="S73" s="20">
        <f t="shared" si="12"/>
        <v>52459.972890563455</v>
      </c>
      <c r="T73" s="29">
        <f t="shared" si="13"/>
        <v>0.5857807983261033</v>
      </c>
      <c r="U73" s="20"/>
    </row>
    <row r="74" spans="2:21" ht="15" customHeight="1">
      <c r="B74" s="2">
        <v>30</v>
      </c>
      <c r="C74" s="3">
        <v>155</v>
      </c>
      <c r="D74" s="4">
        <v>185</v>
      </c>
      <c r="E74" s="3">
        <v>1.7</v>
      </c>
      <c r="F74" s="8"/>
      <c r="G74" s="2">
        <v>420.78656560000002</v>
      </c>
      <c r="H74" s="3">
        <v>7.1410401999999998E-2</v>
      </c>
      <c r="I74" s="3">
        <v>1.7</v>
      </c>
      <c r="J74" s="26">
        <v>0</v>
      </c>
      <c r="K74" s="18"/>
      <c r="L74" s="28" t="s">
        <v>118</v>
      </c>
      <c r="M74" s="28" t="s">
        <v>119</v>
      </c>
      <c r="N74" s="20">
        <f t="shared" si="9"/>
        <v>-76.286565600000017</v>
      </c>
      <c r="O74" s="23">
        <f t="shared" si="10"/>
        <v>-0.22144140957910019</v>
      </c>
      <c r="P74" s="20"/>
      <c r="Q74" s="20">
        <f t="shared" si="11"/>
        <v>44220.665492848231</v>
      </c>
      <c r="R74" s="28" t="s">
        <v>120</v>
      </c>
      <c r="S74" s="20">
        <f t="shared" si="12"/>
        <v>66861.646225186516</v>
      </c>
      <c r="T74" s="29">
        <f t="shared" si="13"/>
        <v>0.55140005790213631</v>
      </c>
      <c r="U74" s="20"/>
    </row>
    <row r="75" spans="2:21" ht="15" customHeight="1">
      <c r="B75" s="2">
        <v>30</v>
      </c>
      <c r="C75" s="3">
        <v>155</v>
      </c>
      <c r="D75" s="4">
        <v>190</v>
      </c>
      <c r="E75" s="3">
        <v>1.05</v>
      </c>
      <c r="F75" s="8"/>
      <c r="G75" s="2">
        <v>298.66434609999999</v>
      </c>
      <c r="H75" s="3">
        <v>0.227399453</v>
      </c>
      <c r="I75" s="3">
        <v>1.05</v>
      </c>
      <c r="J75" s="21">
        <v>2.11E-14</v>
      </c>
      <c r="K75" s="25"/>
      <c r="L75" s="28" t="s">
        <v>121</v>
      </c>
      <c r="M75" s="28" t="s">
        <v>122</v>
      </c>
      <c r="N75" s="20">
        <f t="shared" si="9"/>
        <v>-31.664346099999989</v>
      </c>
      <c r="O75" s="23">
        <f t="shared" si="10"/>
        <v>-0.11859305655430707</v>
      </c>
      <c r="P75" s="20"/>
      <c r="Q75" s="20">
        <f t="shared" si="11"/>
        <v>18424.917314528539</v>
      </c>
      <c r="R75" s="28" t="s">
        <v>123</v>
      </c>
      <c r="S75" s="20">
        <f t="shared" si="12"/>
        <v>27858.474979567152</v>
      </c>
      <c r="T75" s="29">
        <f t="shared" si="13"/>
        <v>0.6022900396488502</v>
      </c>
      <c r="U75" s="20"/>
    </row>
    <row r="76" spans="2:21" ht="15" customHeight="1">
      <c r="B76" s="2">
        <v>30</v>
      </c>
      <c r="C76" s="3">
        <v>155</v>
      </c>
      <c r="D76" s="4">
        <v>190</v>
      </c>
      <c r="E76" s="3">
        <v>1.2</v>
      </c>
      <c r="F76" s="8"/>
      <c r="G76" s="2">
        <v>330.60304819999999</v>
      </c>
      <c r="H76" s="3">
        <v>0.164962677</v>
      </c>
      <c r="I76" s="3">
        <v>1.2</v>
      </c>
      <c r="J76" s="21">
        <v>1.85E-14</v>
      </c>
      <c r="K76" s="25"/>
      <c r="L76" s="28" t="s">
        <v>124</v>
      </c>
      <c r="M76" s="28" t="s">
        <v>125</v>
      </c>
      <c r="N76" s="20">
        <f t="shared" si="9"/>
        <v>-38.603048199999989</v>
      </c>
      <c r="O76" s="23">
        <f t="shared" si="10"/>
        <v>-0.13220221986301367</v>
      </c>
      <c r="P76" s="20"/>
      <c r="Q76" s="20">
        <f t="shared" si="11"/>
        <v>25742.210203514765</v>
      </c>
      <c r="R76" s="28" t="s">
        <v>126</v>
      </c>
      <c r="S76" s="20">
        <f t="shared" si="12"/>
        <v>38922.221827714326</v>
      </c>
      <c r="T76" s="29">
        <f t="shared" si="13"/>
        <v>0.56451910934731719</v>
      </c>
      <c r="U76" s="20"/>
    </row>
    <row r="77" spans="2:21" ht="15" customHeight="1">
      <c r="B77" s="2">
        <v>30</v>
      </c>
      <c r="C77" s="3">
        <v>155</v>
      </c>
      <c r="D77" s="4">
        <v>190</v>
      </c>
      <c r="E77" s="3">
        <v>1.35</v>
      </c>
      <c r="F77" s="8"/>
      <c r="G77" s="2">
        <v>365.04081200000002</v>
      </c>
      <c r="H77" s="3">
        <v>0.124286198</v>
      </c>
      <c r="I77" s="3">
        <v>1.35</v>
      </c>
      <c r="J77" s="21">
        <v>1.6400000000000001E-14</v>
      </c>
      <c r="K77" s="25"/>
      <c r="L77" s="28" t="s">
        <v>127</v>
      </c>
      <c r="M77" s="28" t="s">
        <v>128</v>
      </c>
      <c r="N77" s="20">
        <f t="shared" si="9"/>
        <v>-65.040812000000017</v>
      </c>
      <c r="O77" s="23">
        <f t="shared" si="10"/>
        <v>-0.21680270666666673</v>
      </c>
      <c r="P77" s="20"/>
      <c r="Q77" s="20">
        <f t="shared" si="11"/>
        <v>28221.974004748306</v>
      </c>
      <c r="R77" s="28" t="s">
        <v>129</v>
      </c>
      <c r="S77" s="20">
        <f t="shared" si="12"/>
        <v>42671.624695179438</v>
      </c>
      <c r="T77" s="29">
        <f t="shared" si="13"/>
        <v>0.64170211927959153</v>
      </c>
      <c r="U77" s="20"/>
    </row>
    <row r="78" spans="2:21" ht="15" customHeight="1">
      <c r="B78" s="2">
        <v>30</v>
      </c>
      <c r="C78" s="3">
        <v>155</v>
      </c>
      <c r="D78" s="4">
        <v>190</v>
      </c>
      <c r="E78" s="3">
        <v>1.5</v>
      </c>
      <c r="F78" s="8"/>
      <c r="G78" s="2">
        <v>401.56927409999997</v>
      </c>
      <c r="H78" s="3">
        <v>9.6478143000000002E-2</v>
      </c>
      <c r="I78" s="3">
        <v>1.5</v>
      </c>
      <c r="J78" s="21">
        <v>2.9600000000000001E-14</v>
      </c>
      <c r="K78" s="25"/>
      <c r="L78" s="28" t="s">
        <v>130</v>
      </c>
      <c r="M78" s="28" t="s">
        <v>84</v>
      </c>
      <c r="N78" s="20">
        <f t="shared" si="9"/>
        <v>-74.069274099999973</v>
      </c>
      <c r="O78" s="23">
        <f t="shared" si="10"/>
        <v>-0.22616572244274802</v>
      </c>
      <c r="P78" s="20"/>
      <c r="Q78" s="20">
        <f t="shared" si="11"/>
        <v>37257.325376166453</v>
      </c>
      <c r="R78" s="28" t="s">
        <v>131</v>
      </c>
      <c r="S78" s="20">
        <f t="shared" si="12"/>
        <v>56333.075968763682</v>
      </c>
      <c r="T78" s="29">
        <f t="shared" si="13"/>
        <v>0.60785584687381855</v>
      </c>
      <c r="U78" s="20"/>
    </row>
    <row r="79" spans="2:21" ht="15" customHeight="1">
      <c r="B79" s="2">
        <v>30</v>
      </c>
      <c r="C79" s="3">
        <v>155</v>
      </c>
      <c r="D79" s="4">
        <v>190</v>
      </c>
      <c r="E79" s="3">
        <v>1.65</v>
      </c>
      <c r="F79" s="8"/>
      <c r="G79" s="2">
        <v>439.8678625</v>
      </c>
      <c r="H79" s="3">
        <v>7.6723301999999993E-2</v>
      </c>
      <c r="I79" s="3">
        <v>1.65</v>
      </c>
      <c r="J79" s="21">
        <v>1.3499999999999999E-14</v>
      </c>
      <c r="K79" s="25"/>
      <c r="L79" s="28" t="s">
        <v>132</v>
      </c>
      <c r="M79" s="28" t="s">
        <v>133</v>
      </c>
      <c r="N79" s="20">
        <f t="shared" si="9"/>
        <v>-82.867862500000001</v>
      </c>
      <c r="O79" s="23">
        <f t="shared" si="10"/>
        <v>-0.23212286414565828</v>
      </c>
      <c r="P79" s="20"/>
      <c r="Q79" s="20">
        <f t="shared" si="11"/>
        <v>47830.224552128995</v>
      </c>
      <c r="R79" s="28" t="s">
        <v>134</v>
      </c>
      <c r="S79" s="20">
        <f t="shared" si="12"/>
        <v>72319.299522819041</v>
      </c>
      <c r="T79" s="29">
        <f t="shared" si="13"/>
        <v>0.57223294850833273</v>
      </c>
      <c r="U79" s="20"/>
    </row>
    <row r="80" spans="2:21" ht="15" customHeight="1">
      <c r="B80" s="2">
        <v>30</v>
      </c>
      <c r="C80" s="3">
        <v>170</v>
      </c>
      <c r="D80" s="4">
        <v>190</v>
      </c>
      <c r="E80" s="3">
        <v>1.8</v>
      </c>
      <c r="F80" s="8"/>
      <c r="G80" s="2">
        <v>389.58433680000002</v>
      </c>
      <c r="H80" s="3">
        <v>6.2242840000000001E-2</v>
      </c>
      <c r="I80" s="3">
        <v>1.8</v>
      </c>
      <c r="J80" s="26">
        <v>0</v>
      </c>
      <c r="K80" s="18"/>
      <c r="L80" s="28" t="s">
        <v>135</v>
      </c>
      <c r="M80" s="28" t="s">
        <v>136</v>
      </c>
      <c r="N80" s="20">
        <f t="shared" si="9"/>
        <v>-48.084336800000017</v>
      </c>
      <c r="O80" s="23">
        <f t="shared" si="10"/>
        <v>-0.14080332884333827</v>
      </c>
      <c r="P80" s="20"/>
      <c r="Q80" s="20">
        <f t="shared" si="11"/>
        <v>42161.351508420121</v>
      </c>
      <c r="R80" s="28" t="s">
        <v>137</v>
      </c>
      <c r="S80" s="20">
        <f t="shared" si="12"/>
        <v>63747.963480731232</v>
      </c>
      <c r="T80" s="29">
        <f t="shared" si="13"/>
        <v>0.45314231267531385</v>
      </c>
      <c r="U80" s="20"/>
    </row>
    <row r="81" spans="2:21" ht="15" customHeight="1">
      <c r="B81" s="2">
        <v>30</v>
      </c>
      <c r="C81" s="3">
        <v>170</v>
      </c>
      <c r="D81" s="4">
        <v>190</v>
      </c>
      <c r="E81" s="3">
        <v>1.95</v>
      </c>
      <c r="F81" s="8"/>
      <c r="G81" s="2">
        <v>419.9031703</v>
      </c>
      <c r="H81" s="3">
        <v>5.1348367999999998E-2</v>
      </c>
      <c r="I81" s="3">
        <v>1.95</v>
      </c>
      <c r="J81" s="21">
        <v>1.1400000000000001E-14</v>
      </c>
      <c r="K81" s="25"/>
      <c r="L81" s="28" t="s">
        <v>138</v>
      </c>
      <c r="M81" s="28" t="s">
        <v>82</v>
      </c>
      <c r="N81" s="20">
        <f t="shared" si="9"/>
        <v>-48.403170299999999</v>
      </c>
      <c r="O81" s="23">
        <f t="shared" si="10"/>
        <v>-0.13029117173620458</v>
      </c>
      <c r="P81" s="20"/>
      <c r="Q81" s="20">
        <f t="shared" si="11"/>
        <v>53361.129318467727</v>
      </c>
      <c r="R81" s="28" t="s">
        <v>139</v>
      </c>
      <c r="S81" s="20">
        <f t="shared" si="12"/>
        <v>80682.027529523213</v>
      </c>
      <c r="T81" s="29">
        <f t="shared" si="13"/>
        <v>0.41974445904458457</v>
      </c>
      <c r="U81" s="20"/>
    </row>
    <row r="82" spans="2:21" ht="15" customHeight="1">
      <c r="B82" s="2">
        <v>30</v>
      </c>
      <c r="C82" s="3">
        <v>170</v>
      </c>
      <c r="D82" s="4">
        <v>190</v>
      </c>
      <c r="E82" s="3">
        <v>2.1</v>
      </c>
      <c r="F82" s="8"/>
      <c r="G82" s="2">
        <v>451.28812840000001</v>
      </c>
      <c r="H82" s="3">
        <v>4.2969433000000001E-2</v>
      </c>
      <c r="I82" s="3">
        <v>2.1</v>
      </c>
      <c r="J82" s="21">
        <v>2.11E-14</v>
      </c>
      <c r="K82" s="25"/>
      <c r="L82" s="28" t="s">
        <v>140</v>
      </c>
      <c r="M82" s="28" t="s">
        <v>141</v>
      </c>
      <c r="N82" s="20">
        <f t="shared" si="9"/>
        <v>-45.788128400000005</v>
      </c>
      <c r="O82" s="23">
        <f t="shared" si="10"/>
        <v>-0.11291770258939582</v>
      </c>
      <c r="P82" s="20"/>
      <c r="Q82" s="20">
        <f t="shared" si="11"/>
        <v>67193.561772223591</v>
      </c>
      <c r="R82" s="28" t="s">
        <v>142</v>
      </c>
      <c r="S82" s="20">
        <f t="shared" si="12"/>
        <v>101596.66539960208</v>
      </c>
      <c r="T82" s="29">
        <f t="shared" si="13"/>
        <v>0.38630540722603013</v>
      </c>
      <c r="U82" s="20"/>
    </row>
    <row r="83" spans="2:21" ht="15" customHeight="1">
      <c r="B83" s="2">
        <v>30</v>
      </c>
      <c r="C83" s="3">
        <v>170</v>
      </c>
      <c r="D83" s="4">
        <v>190</v>
      </c>
      <c r="E83" s="3">
        <v>2.25</v>
      </c>
      <c r="F83" s="8"/>
      <c r="G83" s="2">
        <v>483.61964699999999</v>
      </c>
      <c r="H83" s="3">
        <v>3.6402619999999997E-2</v>
      </c>
      <c r="I83" s="3">
        <v>2.25</v>
      </c>
      <c r="J83" s="26">
        <v>0</v>
      </c>
      <c r="K83" s="18"/>
      <c r="L83" s="28" t="s">
        <v>143</v>
      </c>
      <c r="M83" s="28" t="s">
        <v>144</v>
      </c>
      <c r="N83" s="20">
        <f t="shared" si="9"/>
        <v>-40.119646999999986</v>
      </c>
      <c r="O83" s="23">
        <f t="shared" si="10"/>
        <v>-9.0461436302142026E-2</v>
      </c>
      <c r="P83" s="20"/>
      <c r="Q83" s="20">
        <f t="shared" si="11"/>
        <v>84085.905470575904</v>
      </c>
      <c r="R83" s="28" t="s">
        <v>145</v>
      </c>
      <c r="S83" s="20">
        <f t="shared" si="12"/>
        <v>127137.88907151078</v>
      </c>
      <c r="T83" s="29">
        <f t="shared" si="13"/>
        <v>0.35429233510920005</v>
      </c>
      <c r="U83" s="20"/>
    </row>
    <row r="84" spans="2:21" ht="15" customHeight="1">
      <c r="B84" s="2">
        <v>30</v>
      </c>
      <c r="C84" s="3">
        <v>170</v>
      </c>
      <c r="D84" s="4">
        <v>195</v>
      </c>
      <c r="E84" s="3">
        <v>1.1499999999999999</v>
      </c>
      <c r="F84" s="8"/>
      <c r="G84" s="2">
        <v>296.58261670000002</v>
      </c>
      <c r="H84" s="3">
        <v>0.18273299000000001</v>
      </c>
      <c r="I84" s="3">
        <v>1.1499999999999999</v>
      </c>
      <c r="J84" s="21">
        <v>1.93E-14</v>
      </c>
      <c r="K84" s="25"/>
      <c r="L84" s="28"/>
      <c r="M84" s="28"/>
      <c r="N84" s="20">
        <f t="shared" si="9"/>
        <v>-296.58261670000002</v>
      </c>
      <c r="O84" s="23" t="e">
        <f t="shared" si="10"/>
        <v>#DIV/0!</v>
      </c>
      <c r="P84" s="20"/>
      <c r="Q84" s="20">
        <f t="shared" si="11"/>
        <v>-19909.843442125315</v>
      </c>
      <c r="R84" s="28"/>
      <c r="S84" s="20">
        <f t="shared" si="12"/>
        <v>-30103.683284493476</v>
      </c>
      <c r="T84" s="29">
        <f t="shared" si="13"/>
        <v>0</v>
      </c>
      <c r="U84" s="20"/>
    </row>
    <row r="85" spans="2:21" ht="15" customHeight="1">
      <c r="B85" s="2">
        <v>30</v>
      </c>
      <c r="C85" s="3">
        <v>170</v>
      </c>
      <c r="D85" s="4">
        <v>195</v>
      </c>
      <c r="E85" s="3">
        <v>1.3</v>
      </c>
      <c r="F85" s="8"/>
      <c r="G85" s="2">
        <v>324.15539699999999</v>
      </c>
      <c r="H85" s="3">
        <v>0.136088974</v>
      </c>
      <c r="I85" s="3">
        <v>1.3</v>
      </c>
      <c r="J85" s="21">
        <v>1.7100000000000001E-14</v>
      </c>
      <c r="K85" s="25"/>
      <c r="L85" s="28"/>
      <c r="M85" s="28"/>
      <c r="N85" s="20">
        <f t="shared" si="9"/>
        <v>-324.15539699999999</v>
      </c>
      <c r="O85" s="23" t="e">
        <f t="shared" si="10"/>
        <v>#DIV/0!</v>
      </c>
      <c r="P85" s="20"/>
      <c r="Q85" s="20">
        <f t="shared" si="11"/>
        <v>-19909.843442125315</v>
      </c>
      <c r="R85" s="28"/>
      <c r="S85" s="20">
        <f t="shared" si="12"/>
        <v>-30103.683284493476</v>
      </c>
      <c r="T85" s="29">
        <f t="shared" si="13"/>
        <v>0</v>
      </c>
      <c r="U85" s="20"/>
    </row>
    <row r="86" spans="2:21" ht="15" customHeight="1">
      <c r="B86" s="2">
        <v>30</v>
      </c>
      <c r="C86" s="3">
        <v>170</v>
      </c>
      <c r="D86" s="4">
        <v>195</v>
      </c>
      <c r="E86" s="3">
        <v>1.45</v>
      </c>
      <c r="F86" s="8"/>
      <c r="G86" s="2">
        <v>353.84166219999997</v>
      </c>
      <c r="H86" s="3">
        <v>0.104669796</v>
      </c>
      <c r="I86" s="3">
        <v>1.45</v>
      </c>
      <c r="J86" s="21">
        <v>1.5299999999999999E-14</v>
      </c>
      <c r="K86" s="25"/>
      <c r="L86" s="28"/>
      <c r="M86" s="28"/>
      <c r="N86" s="20">
        <f t="shared" si="9"/>
        <v>-353.84166219999997</v>
      </c>
      <c r="O86" s="23" t="e">
        <f t="shared" si="10"/>
        <v>#DIV/0!</v>
      </c>
      <c r="P86" s="20"/>
      <c r="Q86" s="20">
        <f t="shared" si="11"/>
        <v>-19909.843442125315</v>
      </c>
      <c r="R86" s="28"/>
      <c r="S86" s="20">
        <f t="shared" si="12"/>
        <v>-30103.683284493476</v>
      </c>
      <c r="T86" s="29">
        <f t="shared" si="13"/>
        <v>0</v>
      </c>
      <c r="U86" s="20"/>
    </row>
    <row r="87" spans="2:21" ht="15" customHeight="1">
      <c r="B87" s="2">
        <v>30</v>
      </c>
      <c r="C87" s="3">
        <v>170</v>
      </c>
      <c r="D87" s="4">
        <v>195</v>
      </c>
      <c r="E87" s="3">
        <v>1.6</v>
      </c>
      <c r="F87" s="8"/>
      <c r="G87" s="2">
        <v>385.32947480000001</v>
      </c>
      <c r="H87" s="3">
        <v>8.2613723E-2</v>
      </c>
      <c r="I87" s="3">
        <v>1.6</v>
      </c>
      <c r="J87" s="21">
        <v>4.1600000000000001E-14</v>
      </c>
      <c r="K87" s="25"/>
      <c r="L87" s="28"/>
      <c r="M87" s="28"/>
      <c r="N87" s="20">
        <f t="shared" si="9"/>
        <v>-385.32947480000001</v>
      </c>
      <c r="O87" s="23" t="e">
        <f t="shared" si="10"/>
        <v>#DIV/0!</v>
      </c>
      <c r="P87" s="20"/>
      <c r="Q87" s="20">
        <f t="shared" si="11"/>
        <v>-19909.843442125315</v>
      </c>
      <c r="R87" s="28"/>
      <c r="S87" s="20">
        <f t="shared" si="12"/>
        <v>-30103.683284493476</v>
      </c>
      <c r="T87" s="29">
        <f t="shared" si="13"/>
        <v>0</v>
      </c>
      <c r="U87" s="20"/>
    </row>
    <row r="88" spans="2:21" ht="15" customHeight="1">
      <c r="B88" s="2">
        <v>30</v>
      </c>
      <c r="C88" s="3">
        <v>170</v>
      </c>
      <c r="D88" s="4">
        <v>195</v>
      </c>
      <c r="E88" s="3">
        <v>1.75</v>
      </c>
      <c r="F88" s="8"/>
      <c r="G88" s="2">
        <v>418.36485219999997</v>
      </c>
      <c r="H88" s="3">
        <v>6.6603821999999993E-2</v>
      </c>
      <c r="I88" s="3">
        <v>1.75</v>
      </c>
      <c r="J88" s="21">
        <v>1.27E-14</v>
      </c>
      <c r="K88" s="25"/>
      <c r="L88" s="28"/>
      <c r="M88" s="28"/>
      <c r="N88" s="20">
        <f t="shared" si="9"/>
        <v>-418.36485219999997</v>
      </c>
      <c r="O88" s="23" t="e">
        <f t="shared" si="10"/>
        <v>#DIV/0!</v>
      </c>
      <c r="P88" s="20"/>
      <c r="Q88" s="20">
        <f t="shared" si="11"/>
        <v>-19909.843442125315</v>
      </c>
      <c r="R88" s="28"/>
      <c r="S88" s="20">
        <f t="shared" si="12"/>
        <v>-30103.683284493476</v>
      </c>
      <c r="T88" s="29">
        <f t="shared" si="13"/>
        <v>0</v>
      </c>
      <c r="U88" s="20"/>
    </row>
    <row r="89" spans="2:21" ht="15" customHeight="1">
      <c r="B89" s="2">
        <v>30</v>
      </c>
      <c r="C89" s="3">
        <v>170</v>
      </c>
      <c r="D89" s="4">
        <v>200</v>
      </c>
      <c r="E89" s="3">
        <v>1.1000000000000001</v>
      </c>
      <c r="F89" s="8"/>
      <c r="G89" s="2">
        <v>307.55207380000002</v>
      </c>
      <c r="H89" s="3">
        <v>0.203340358</v>
      </c>
      <c r="I89" s="3">
        <v>1.1000000000000001</v>
      </c>
      <c r="J89" s="21">
        <v>2.0199999999999998E-14</v>
      </c>
      <c r="K89" s="25"/>
      <c r="L89" s="28"/>
      <c r="M89" s="28"/>
      <c r="N89" s="20">
        <f t="shared" si="9"/>
        <v>-307.55207380000002</v>
      </c>
      <c r="O89" s="23" t="e">
        <f t="shared" si="10"/>
        <v>#DIV/0!</v>
      </c>
      <c r="P89" s="20"/>
      <c r="Q89" s="20">
        <f t="shared" si="11"/>
        <v>-20943.951023931953</v>
      </c>
      <c r="R89" s="28"/>
      <c r="S89" s="20">
        <f t="shared" si="12"/>
        <v>-31667.253948185116</v>
      </c>
      <c r="T89" s="29">
        <f t="shared" si="13"/>
        <v>0</v>
      </c>
      <c r="U89" s="20"/>
    </row>
    <row r="90" spans="2:21" ht="15" customHeight="1">
      <c r="B90" s="2">
        <v>30</v>
      </c>
      <c r="C90" s="3">
        <v>170</v>
      </c>
      <c r="D90" s="4">
        <v>200</v>
      </c>
      <c r="E90" s="3">
        <v>1.25</v>
      </c>
      <c r="F90" s="8"/>
      <c r="G90" s="2">
        <v>337.97298060000003</v>
      </c>
      <c r="H90" s="3">
        <v>0.14954381899999999</v>
      </c>
      <c r="I90" s="3">
        <v>1.25</v>
      </c>
      <c r="J90" s="21">
        <v>1.7800000000000001E-14</v>
      </c>
      <c r="K90" s="25"/>
      <c r="L90" s="28"/>
      <c r="M90" s="28"/>
      <c r="N90" s="20">
        <f t="shared" si="9"/>
        <v>-337.97298060000003</v>
      </c>
      <c r="O90" s="23" t="e">
        <f t="shared" si="10"/>
        <v>#DIV/0!</v>
      </c>
      <c r="P90" s="20"/>
      <c r="Q90" s="20">
        <f t="shared" si="11"/>
        <v>-20943.951023931953</v>
      </c>
      <c r="R90" s="28"/>
      <c r="S90" s="20">
        <f t="shared" si="12"/>
        <v>-31667.253948185116</v>
      </c>
      <c r="T90" s="29">
        <f t="shared" si="13"/>
        <v>0</v>
      </c>
      <c r="U90" s="20"/>
    </row>
    <row r="91" spans="2:21" ht="15" customHeight="1">
      <c r="B91" s="2">
        <v>30</v>
      </c>
      <c r="C91" s="3">
        <v>170</v>
      </c>
      <c r="D91" s="4">
        <v>200</v>
      </c>
      <c r="E91" s="3">
        <v>1.4</v>
      </c>
      <c r="F91" s="8"/>
      <c r="G91" s="2">
        <v>370.76828940000001</v>
      </c>
      <c r="H91" s="3">
        <v>0.11388221699999999</v>
      </c>
      <c r="I91" s="3">
        <v>1.4</v>
      </c>
      <c r="J91" s="26">
        <v>0</v>
      </c>
      <c r="K91" s="18"/>
      <c r="L91" s="28"/>
      <c r="M91" s="28"/>
      <c r="N91" s="20">
        <f t="shared" si="9"/>
        <v>-370.76828940000001</v>
      </c>
      <c r="O91" s="23" t="e">
        <f t="shared" si="10"/>
        <v>#DIV/0!</v>
      </c>
      <c r="P91" s="20"/>
      <c r="Q91" s="20">
        <f t="shared" si="11"/>
        <v>-20943.951023931953</v>
      </c>
      <c r="R91" s="28"/>
      <c r="S91" s="20">
        <f t="shared" si="12"/>
        <v>-31667.253948185116</v>
      </c>
      <c r="T91" s="29">
        <f t="shared" si="13"/>
        <v>0</v>
      </c>
      <c r="U91" s="20"/>
    </row>
    <row r="92" spans="2:21" ht="15" customHeight="1">
      <c r="B92" s="2">
        <v>30</v>
      </c>
      <c r="C92" s="3">
        <v>170</v>
      </c>
      <c r="D92" s="4">
        <v>200</v>
      </c>
      <c r="E92" s="3">
        <v>1.55</v>
      </c>
      <c r="F92" s="8"/>
      <c r="G92" s="2">
        <v>405.57062939999997</v>
      </c>
      <c r="H92" s="3">
        <v>8.9165553999999994E-2</v>
      </c>
      <c r="I92" s="3">
        <v>1.55</v>
      </c>
      <c r="J92" s="21">
        <v>1.43E-14</v>
      </c>
      <c r="K92" s="25"/>
      <c r="L92" s="28"/>
      <c r="M92" s="28"/>
      <c r="N92" s="20">
        <f t="shared" si="9"/>
        <v>-405.57062939999997</v>
      </c>
      <c r="O92" s="23" t="e">
        <f t="shared" si="10"/>
        <v>#DIV/0!</v>
      </c>
      <c r="P92" s="20"/>
      <c r="Q92" s="20">
        <f t="shared" si="11"/>
        <v>-20943.951023931953</v>
      </c>
      <c r="R92" s="28"/>
      <c r="S92" s="20">
        <f t="shared" si="12"/>
        <v>-31667.253948185116</v>
      </c>
      <c r="T92" s="29">
        <f t="shared" si="13"/>
        <v>0</v>
      </c>
      <c r="U92" s="20"/>
    </row>
    <row r="93" spans="2:21" ht="15" customHeight="1">
      <c r="B93" s="2">
        <v>30</v>
      </c>
      <c r="C93" s="3">
        <v>170</v>
      </c>
      <c r="D93" s="4">
        <v>200</v>
      </c>
      <c r="E93" s="3">
        <v>1.7</v>
      </c>
      <c r="F93" s="8"/>
      <c r="G93" s="2">
        <v>442.08544389999997</v>
      </c>
      <c r="H93" s="3">
        <v>7.1410401999999998E-2</v>
      </c>
      <c r="I93" s="3">
        <v>1.7</v>
      </c>
      <c r="J93" s="21">
        <v>2.61E-14</v>
      </c>
      <c r="K93" s="25"/>
      <c r="L93" s="28"/>
      <c r="M93" s="28"/>
      <c r="N93" s="20">
        <f t="shared" si="9"/>
        <v>-442.08544389999997</v>
      </c>
      <c r="O93" s="23" t="e">
        <f t="shared" si="10"/>
        <v>#DIV/0!</v>
      </c>
      <c r="P93" s="20"/>
      <c r="Q93" s="20">
        <f t="shared" si="11"/>
        <v>-20943.951023931953</v>
      </c>
      <c r="R93" s="28"/>
      <c r="S93" s="20">
        <f t="shared" si="12"/>
        <v>-31667.253948185116</v>
      </c>
      <c r="T93" s="29">
        <f t="shared" si="13"/>
        <v>0</v>
      </c>
      <c r="U93" s="20"/>
    </row>
    <row r="94" spans="2:21" ht="15" customHeight="1">
      <c r="B94" s="2">
        <v>30</v>
      </c>
      <c r="C94" s="3">
        <v>170</v>
      </c>
      <c r="D94" s="4">
        <v>205</v>
      </c>
      <c r="E94" s="3">
        <v>1.05</v>
      </c>
      <c r="F94" s="8"/>
      <c r="G94" s="2">
        <v>315.82086220000002</v>
      </c>
      <c r="H94" s="3">
        <v>0.227399453</v>
      </c>
      <c r="I94" s="3">
        <v>1.05</v>
      </c>
      <c r="J94" s="26">
        <v>0</v>
      </c>
      <c r="K94" s="18"/>
      <c r="L94" s="28"/>
      <c r="M94" s="28"/>
      <c r="N94" s="20">
        <f t="shared" si="9"/>
        <v>-315.82086220000002</v>
      </c>
      <c r="O94" s="23" t="e">
        <f t="shared" si="10"/>
        <v>#DIV/0!</v>
      </c>
      <c r="P94" s="20"/>
      <c r="Q94" s="20">
        <f t="shared" si="11"/>
        <v>-22004.23854451851</v>
      </c>
      <c r="R94" s="28"/>
      <c r="S94" s="20">
        <f t="shared" si="12"/>
        <v>-33270.408679311993</v>
      </c>
      <c r="T94" s="29">
        <f t="shared" si="13"/>
        <v>0</v>
      </c>
      <c r="U94" s="20"/>
    </row>
    <row r="95" spans="2:21" ht="15" customHeight="1">
      <c r="B95" s="2">
        <v>30</v>
      </c>
      <c r="C95" s="3">
        <v>170</v>
      </c>
      <c r="D95" s="4">
        <v>205</v>
      </c>
      <c r="E95" s="3">
        <v>1.2</v>
      </c>
      <c r="F95" s="8"/>
      <c r="G95" s="2">
        <v>348.6953565</v>
      </c>
      <c r="H95" s="3">
        <v>0.164962677</v>
      </c>
      <c r="I95" s="3">
        <v>1.2</v>
      </c>
      <c r="J95" s="21">
        <v>1.85E-14</v>
      </c>
      <c r="K95" s="25"/>
      <c r="L95" s="28"/>
      <c r="M95" s="28"/>
      <c r="N95" s="20">
        <f t="shared" si="9"/>
        <v>-348.6953565</v>
      </c>
      <c r="O95" s="23" t="e">
        <f t="shared" si="10"/>
        <v>#DIV/0!</v>
      </c>
      <c r="P95" s="20"/>
      <c r="Q95" s="20">
        <f t="shared" si="11"/>
        <v>-22004.23854451851</v>
      </c>
      <c r="R95" s="28"/>
      <c r="S95" s="20">
        <f t="shared" si="12"/>
        <v>-33270.408679311993</v>
      </c>
      <c r="T95" s="29">
        <f t="shared" si="13"/>
        <v>0</v>
      </c>
      <c r="U95" s="20"/>
    </row>
    <row r="96" spans="2:21" ht="15" customHeight="1">
      <c r="B96" s="2">
        <v>30</v>
      </c>
      <c r="C96" s="3">
        <v>170</v>
      </c>
      <c r="D96" s="4">
        <v>205</v>
      </c>
      <c r="E96" s="3">
        <v>1.35</v>
      </c>
      <c r="F96" s="8"/>
      <c r="G96" s="2">
        <v>384.22394170000001</v>
      </c>
      <c r="H96" s="3">
        <v>0.124286198</v>
      </c>
      <c r="I96" s="3">
        <v>1.35</v>
      </c>
      <c r="J96" s="26">
        <v>0</v>
      </c>
      <c r="K96" s="18"/>
      <c r="L96" s="28"/>
      <c r="M96" s="28"/>
      <c r="N96" s="20">
        <f t="shared" si="9"/>
        <v>-384.22394170000001</v>
      </c>
      <c r="O96" s="23" t="e">
        <f t="shared" si="10"/>
        <v>#DIV/0!</v>
      </c>
      <c r="P96" s="20"/>
      <c r="Q96" s="20">
        <f t="shared" si="11"/>
        <v>-22004.23854451851</v>
      </c>
      <c r="R96" s="28"/>
      <c r="S96" s="20">
        <f t="shared" si="12"/>
        <v>-33270.408679311993</v>
      </c>
      <c r="T96" s="29">
        <f t="shared" si="13"/>
        <v>0</v>
      </c>
      <c r="U96" s="20"/>
    </row>
    <row r="97" spans="2:21" ht="15" customHeight="1">
      <c r="B97" s="2">
        <v>30</v>
      </c>
      <c r="C97" s="3">
        <v>170</v>
      </c>
      <c r="D97" s="4">
        <v>205</v>
      </c>
      <c r="E97" s="3">
        <v>1.5</v>
      </c>
      <c r="F97" s="8"/>
      <c r="G97" s="2">
        <v>421.978881</v>
      </c>
      <c r="H97" s="3">
        <v>9.6478143000000002E-2</v>
      </c>
      <c r="I97" s="3">
        <v>1.5</v>
      </c>
      <c r="J97" s="21">
        <v>4.4399999999999999E-14</v>
      </c>
      <c r="K97" s="25"/>
      <c r="L97" s="28"/>
      <c r="M97" s="28"/>
      <c r="N97" s="20">
        <f t="shared" si="9"/>
        <v>-421.978881</v>
      </c>
      <c r="O97" s="23" t="e">
        <f t="shared" si="10"/>
        <v>#DIV/0!</v>
      </c>
      <c r="P97" s="20"/>
      <c r="Q97" s="20">
        <f t="shared" si="11"/>
        <v>-22004.23854451851</v>
      </c>
      <c r="R97" s="28"/>
      <c r="S97" s="20">
        <f t="shared" si="12"/>
        <v>-33270.408679311993</v>
      </c>
      <c r="T97" s="29">
        <f t="shared" si="13"/>
        <v>0</v>
      </c>
      <c r="U97" s="20"/>
    </row>
    <row r="98" spans="2:21" ht="15" customHeight="1">
      <c r="B98" s="2">
        <v>30</v>
      </c>
      <c r="C98" s="3">
        <v>170</v>
      </c>
      <c r="D98" s="4">
        <v>205</v>
      </c>
      <c r="E98" s="3">
        <v>1.65</v>
      </c>
      <c r="F98" s="8"/>
      <c r="G98" s="2">
        <v>461.62135869999997</v>
      </c>
      <c r="H98" s="3">
        <v>7.6723301999999993E-2</v>
      </c>
      <c r="I98" s="3">
        <v>1.65</v>
      </c>
      <c r="J98" s="21">
        <v>1.3499999999999999E-14</v>
      </c>
      <c r="K98" s="25"/>
      <c r="L98" s="28"/>
      <c r="M98" s="28"/>
      <c r="N98" s="20">
        <f t="shared" si="9"/>
        <v>-461.62135869999997</v>
      </c>
      <c r="O98" s="23" t="e">
        <f t="shared" si="10"/>
        <v>#DIV/0!</v>
      </c>
      <c r="P98" s="20"/>
      <c r="Q98" s="20">
        <f t="shared" si="11"/>
        <v>-22004.23854451851</v>
      </c>
      <c r="R98" s="28"/>
      <c r="S98" s="20">
        <f t="shared" si="12"/>
        <v>-33270.408679311993</v>
      </c>
      <c r="T98" s="29">
        <f t="shared" si="13"/>
        <v>0</v>
      </c>
      <c r="U98" s="20"/>
    </row>
    <row r="99" spans="2:21" ht="15.75" customHeight="1">
      <c r="L99" s="28"/>
      <c r="M99" s="28"/>
    </row>
  </sheetData>
  <mergeCells count="4">
    <mergeCell ref="Q2:T2"/>
    <mergeCell ref="B2:E2"/>
    <mergeCell ref="G2:J2"/>
    <mergeCell ref="L2:O2"/>
  </mergeCells>
  <pageMargins left="0.511811024" right="0.511811024" top="0.78740157499999996" bottom="0.78740157499999996" header="0.31496062000000002" footer="0.31496062000000002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Simulações_Modelo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Felipe</cp:lastModifiedBy>
  <dcterms:created xsi:type="dcterms:W3CDTF">2019-02-15T13:39:24Z</dcterms:created>
  <dcterms:modified xsi:type="dcterms:W3CDTF">2019-03-18T13:41:14Z</dcterms:modified>
</cp:coreProperties>
</file>