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Simulações_Modelo" sheetId="1" r:id="rId1"/>
  </sheets>
  <calcPr calcId="14562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4" i="1"/>
  <c r="Z35" i="1" l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34" i="1"/>
  <c r="Z4" i="1"/>
  <c r="J4" i="1"/>
  <c r="J8" i="1"/>
  <c r="J9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9" i="1"/>
  <c r="J30" i="1"/>
  <c r="J31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50" i="1"/>
  <c r="J51" i="1"/>
  <c r="J52" i="1"/>
  <c r="J53" i="1"/>
  <c r="J54" i="1"/>
  <c r="J56" i="1"/>
  <c r="J57" i="1"/>
  <c r="J58" i="1"/>
  <c r="J59" i="1"/>
  <c r="J60" i="1"/>
  <c r="J61" i="1"/>
  <c r="J63" i="1"/>
  <c r="J64" i="1"/>
  <c r="J65" i="1"/>
  <c r="J66" i="1"/>
  <c r="J67" i="1"/>
  <c r="J68" i="1"/>
  <c r="J69" i="1"/>
  <c r="J71" i="1"/>
  <c r="J72" i="1"/>
  <c r="J74" i="1"/>
  <c r="J75" i="1"/>
  <c r="J77" i="1"/>
  <c r="J79" i="1"/>
  <c r="J80" i="1"/>
  <c r="J81" i="1"/>
  <c r="J82" i="1"/>
  <c r="J83" i="1"/>
  <c r="J85" i="1"/>
  <c r="J86" i="1"/>
  <c r="J88" i="1"/>
  <c r="J89" i="1"/>
  <c r="J90" i="1"/>
  <c r="J91" i="1"/>
  <c r="J93" i="1"/>
  <c r="J97" i="1"/>
  <c r="J98" i="1"/>
  <c r="J24" i="1"/>
  <c r="J28" i="1"/>
  <c r="J32" i="1"/>
  <c r="J33" i="1"/>
  <c r="J34" i="1"/>
  <c r="J36" i="1"/>
  <c r="J49" i="1"/>
  <c r="J55" i="1"/>
  <c r="J62" i="1"/>
  <c r="J70" i="1"/>
  <c r="J73" i="1"/>
  <c r="J76" i="1"/>
  <c r="J78" i="1"/>
  <c r="J84" i="1"/>
  <c r="J87" i="1"/>
  <c r="J92" i="1"/>
  <c r="J94" i="1"/>
  <c r="J95" i="1"/>
  <c r="J96" i="1"/>
  <c r="J5" i="1"/>
  <c r="J6" i="1"/>
  <c r="J7" i="1"/>
  <c r="J10" i="1"/>
  <c r="Q98" i="1"/>
  <c r="S98" i="1" s="1"/>
  <c r="T98" i="1" s="1"/>
  <c r="N98" i="1"/>
  <c r="O98" i="1" s="1"/>
  <c r="Q97" i="1"/>
  <c r="S97" i="1" s="1"/>
  <c r="T97" i="1" s="1"/>
  <c r="N97" i="1"/>
  <c r="O97" i="1" s="1"/>
  <c r="S96" i="1"/>
  <c r="T96" i="1" s="1"/>
  <c r="Q96" i="1"/>
  <c r="N96" i="1"/>
  <c r="O96" i="1" s="1"/>
  <c r="Q95" i="1"/>
  <c r="S95" i="1" s="1"/>
  <c r="T95" i="1" s="1"/>
  <c r="N95" i="1"/>
  <c r="O95" i="1" s="1"/>
  <c r="Q94" i="1"/>
  <c r="S94" i="1" s="1"/>
  <c r="T94" i="1" s="1"/>
  <c r="N94" i="1"/>
  <c r="O94" i="1" s="1"/>
  <c r="Q93" i="1"/>
  <c r="S93" i="1" s="1"/>
  <c r="T93" i="1" s="1"/>
  <c r="N93" i="1"/>
  <c r="O93" i="1" s="1"/>
  <c r="Q92" i="1"/>
  <c r="S92" i="1" s="1"/>
  <c r="T92" i="1" s="1"/>
  <c r="N92" i="1"/>
  <c r="O92" i="1" s="1"/>
  <c r="Q91" i="1"/>
  <c r="S91" i="1" s="1"/>
  <c r="T91" i="1" s="1"/>
  <c r="N91" i="1"/>
  <c r="O91" i="1" s="1"/>
  <c r="S90" i="1"/>
  <c r="T90" i="1" s="1"/>
  <c r="Q90" i="1"/>
  <c r="N90" i="1"/>
  <c r="O90" i="1" s="1"/>
  <c r="Q89" i="1"/>
  <c r="S89" i="1" s="1"/>
  <c r="T89" i="1" s="1"/>
  <c r="N89" i="1"/>
  <c r="O89" i="1" s="1"/>
  <c r="Q88" i="1"/>
  <c r="S88" i="1" s="1"/>
  <c r="T88" i="1" s="1"/>
  <c r="N88" i="1"/>
  <c r="O88" i="1" s="1"/>
  <c r="S87" i="1"/>
  <c r="T87" i="1" s="1"/>
  <c r="Q87" i="1"/>
  <c r="N87" i="1"/>
  <c r="O87" i="1" s="1"/>
  <c r="Q86" i="1"/>
  <c r="S86" i="1" s="1"/>
  <c r="T86" i="1" s="1"/>
  <c r="N86" i="1"/>
  <c r="O86" i="1" s="1"/>
  <c r="Q85" i="1"/>
  <c r="S85" i="1" s="1"/>
  <c r="T85" i="1" s="1"/>
  <c r="N85" i="1"/>
  <c r="O85" i="1" s="1"/>
  <c r="Q84" i="1"/>
  <c r="S84" i="1" s="1"/>
  <c r="T84" i="1" s="1"/>
  <c r="N84" i="1"/>
  <c r="O84" i="1" s="1"/>
  <c r="Q83" i="1"/>
  <c r="S83" i="1" s="1"/>
  <c r="T83" i="1" s="1"/>
  <c r="N83" i="1"/>
  <c r="O83" i="1" s="1"/>
  <c r="Q82" i="1"/>
  <c r="S82" i="1" s="1"/>
  <c r="T82" i="1" s="1"/>
  <c r="N82" i="1"/>
  <c r="O82" i="1" s="1"/>
  <c r="Q81" i="1"/>
  <c r="S81" i="1" s="1"/>
  <c r="T81" i="1" s="1"/>
  <c r="N81" i="1"/>
  <c r="O81" i="1" s="1"/>
  <c r="Q80" i="1"/>
  <c r="S80" i="1" s="1"/>
  <c r="T80" i="1" s="1"/>
  <c r="N80" i="1"/>
  <c r="O80" i="1" s="1"/>
  <c r="Q79" i="1"/>
  <c r="S79" i="1" s="1"/>
  <c r="T79" i="1" s="1"/>
  <c r="N79" i="1"/>
  <c r="O79" i="1" s="1"/>
  <c r="Q78" i="1"/>
  <c r="S78" i="1" s="1"/>
  <c r="T78" i="1" s="1"/>
  <c r="N78" i="1"/>
  <c r="O78" i="1" s="1"/>
  <c r="Q77" i="1"/>
  <c r="S77" i="1" s="1"/>
  <c r="T77" i="1" s="1"/>
  <c r="N77" i="1"/>
  <c r="O77" i="1" s="1"/>
  <c r="Q76" i="1"/>
  <c r="S76" i="1" s="1"/>
  <c r="T76" i="1" s="1"/>
  <c r="N76" i="1"/>
  <c r="O76" i="1" s="1"/>
  <c r="Q75" i="1"/>
  <c r="S75" i="1" s="1"/>
  <c r="T75" i="1" s="1"/>
  <c r="N75" i="1"/>
  <c r="O75" i="1" s="1"/>
  <c r="Q74" i="1"/>
  <c r="S74" i="1" s="1"/>
  <c r="T74" i="1" s="1"/>
  <c r="N74" i="1"/>
  <c r="O74" i="1" s="1"/>
  <c r="Q73" i="1"/>
  <c r="S73" i="1" s="1"/>
  <c r="T73" i="1" s="1"/>
  <c r="N73" i="1"/>
  <c r="O73" i="1" s="1"/>
  <c r="Q72" i="1"/>
  <c r="S72" i="1" s="1"/>
  <c r="T72" i="1" s="1"/>
  <c r="N72" i="1"/>
  <c r="O72" i="1" s="1"/>
  <c r="Q71" i="1"/>
  <c r="S71" i="1" s="1"/>
  <c r="T71" i="1" s="1"/>
  <c r="N71" i="1"/>
  <c r="O71" i="1" s="1"/>
  <c r="Q70" i="1"/>
  <c r="S70" i="1" s="1"/>
  <c r="T70" i="1" s="1"/>
  <c r="N70" i="1"/>
  <c r="O70" i="1" s="1"/>
  <c r="Q69" i="1"/>
  <c r="S69" i="1" s="1"/>
  <c r="T69" i="1" s="1"/>
  <c r="N69" i="1"/>
  <c r="O69" i="1" s="1"/>
  <c r="Q68" i="1"/>
  <c r="S68" i="1" s="1"/>
  <c r="T68" i="1" s="1"/>
  <c r="N68" i="1"/>
  <c r="O68" i="1" s="1"/>
  <c r="Q67" i="1"/>
  <c r="S67" i="1" s="1"/>
  <c r="T67" i="1" s="1"/>
  <c r="N67" i="1"/>
  <c r="O67" i="1" s="1"/>
  <c r="S66" i="1"/>
  <c r="T66" i="1" s="1"/>
  <c r="Q66" i="1"/>
  <c r="N66" i="1"/>
  <c r="O66" i="1" s="1"/>
  <c r="Q65" i="1"/>
  <c r="S65" i="1" s="1"/>
  <c r="T65" i="1" s="1"/>
  <c r="N65" i="1"/>
  <c r="O65" i="1" s="1"/>
  <c r="Q64" i="1"/>
  <c r="S64" i="1" s="1"/>
  <c r="T64" i="1" s="1"/>
  <c r="N64" i="1"/>
  <c r="O64" i="1" s="1"/>
  <c r="Q63" i="1"/>
  <c r="S63" i="1" s="1"/>
  <c r="T63" i="1" s="1"/>
  <c r="N63" i="1"/>
  <c r="O63" i="1" s="1"/>
  <c r="Q62" i="1"/>
  <c r="S62" i="1" s="1"/>
  <c r="T62" i="1" s="1"/>
  <c r="N62" i="1"/>
  <c r="O62" i="1" s="1"/>
  <c r="Q61" i="1"/>
  <c r="S61" i="1" s="1"/>
  <c r="T61" i="1" s="1"/>
  <c r="N61" i="1"/>
  <c r="O61" i="1" s="1"/>
  <c r="Q60" i="1"/>
  <c r="S60" i="1" s="1"/>
  <c r="T60" i="1" s="1"/>
  <c r="N60" i="1"/>
  <c r="O60" i="1" s="1"/>
  <c r="Q59" i="1"/>
  <c r="S59" i="1" s="1"/>
  <c r="T59" i="1" s="1"/>
  <c r="N59" i="1"/>
  <c r="O59" i="1" s="1"/>
  <c r="Q58" i="1"/>
  <c r="S58" i="1" s="1"/>
  <c r="T58" i="1" s="1"/>
  <c r="N58" i="1"/>
  <c r="O58" i="1" s="1"/>
  <c r="S57" i="1"/>
  <c r="T57" i="1" s="1"/>
  <c r="Q57" i="1"/>
  <c r="N57" i="1"/>
  <c r="O57" i="1" s="1"/>
  <c r="Q56" i="1"/>
  <c r="S56" i="1" s="1"/>
  <c r="T56" i="1" s="1"/>
  <c r="N56" i="1"/>
  <c r="O56" i="1" s="1"/>
  <c r="Q55" i="1"/>
  <c r="S55" i="1" s="1"/>
  <c r="T55" i="1" s="1"/>
  <c r="N55" i="1"/>
  <c r="O55" i="1" s="1"/>
  <c r="S54" i="1"/>
  <c r="T54" i="1" s="1"/>
  <c r="Q54" i="1"/>
  <c r="N54" i="1"/>
  <c r="O54" i="1" s="1"/>
  <c r="Q53" i="1"/>
  <c r="S53" i="1" s="1"/>
  <c r="T53" i="1" s="1"/>
  <c r="N53" i="1"/>
  <c r="O53" i="1" s="1"/>
  <c r="Q52" i="1"/>
  <c r="S52" i="1" s="1"/>
  <c r="T52" i="1" s="1"/>
  <c r="N52" i="1"/>
  <c r="O52" i="1" s="1"/>
  <c r="S51" i="1"/>
  <c r="T51" i="1" s="1"/>
  <c r="Q51" i="1"/>
  <c r="N51" i="1"/>
  <c r="O51" i="1" s="1"/>
  <c r="Q50" i="1"/>
  <c r="S50" i="1" s="1"/>
  <c r="T50" i="1" s="1"/>
  <c r="N50" i="1"/>
  <c r="O50" i="1" s="1"/>
  <c r="Q49" i="1"/>
  <c r="S49" i="1" s="1"/>
  <c r="T49" i="1" s="1"/>
  <c r="N49" i="1"/>
  <c r="O49" i="1" s="1"/>
  <c r="S48" i="1"/>
  <c r="T48" i="1" s="1"/>
  <c r="Q48" i="1"/>
  <c r="N48" i="1"/>
  <c r="O48" i="1" s="1"/>
  <c r="Q47" i="1"/>
  <c r="S47" i="1" s="1"/>
  <c r="T47" i="1" s="1"/>
  <c r="N47" i="1"/>
  <c r="O47" i="1" s="1"/>
  <c r="Q46" i="1"/>
  <c r="S46" i="1" s="1"/>
  <c r="T46" i="1" s="1"/>
  <c r="N46" i="1"/>
  <c r="O46" i="1" s="1"/>
  <c r="S45" i="1"/>
  <c r="T45" i="1" s="1"/>
  <c r="Q45" i="1"/>
  <c r="N45" i="1"/>
  <c r="O45" i="1" s="1"/>
  <c r="Q44" i="1"/>
  <c r="S44" i="1" s="1"/>
  <c r="T44" i="1" s="1"/>
  <c r="N44" i="1"/>
  <c r="O44" i="1" s="1"/>
  <c r="Q43" i="1"/>
  <c r="S43" i="1" s="1"/>
  <c r="T43" i="1" s="1"/>
  <c r="N43" i="1"/>
  <c r="O43" i="1" s="1"/>
  <c r="S42" i="1"/>
  <c r="T42" i="1" s="1"/>
  <c r="Q42" i="1"/>
  <c r="N42" i="1"/>
  <c r="O42" i="1" s="1"/>
  <c r="Q41" i="1"/>
  <c r="S41" i="1" s="1"/>
  <c r="T41" i="1" s="1"/>
  <c r="N41" i="1"/>
  <c r="O41" i="1" s="1"/>
  <c r="Q40" i="1"/>
  <c r="S40" i="1" s="1"/>
  <c r="T40" i="1" s="1"/>
  <c r="N40" i="1"/>
  <c r="O40" i="1" s="1"/>
  <c r="Q39" i="1"/>
  <c r="S39" i="1" s="1"/>
  <c r="T39" i="1" s="1"/>
  <c r="N39" i="1"/>
  <c r="O39" i="1" s="1"/>
  <c r="Q38" i="1"/>
  <c r="S38" i="1" s="1"/>
  <c r="T38" i="1" s="1"/>
  <c r="O38" i="1"/>
  <c r="N38" i="1"/>
  <c r="Q37" i="1"/>
  <c r="S37" i="1" s="1"/>
  <c r="T37" i="1" s="1"/>
  <c r="N37" i="1"/>
  <c r="O37" i="1" s="1"/>
  <c r="Q36" i="1"/>
  <c r="S36" i="1" s="1"/>
  <c r="T36" i="1" s="1"/>
  <c r="N36" i="1"/>
  <c r="O36" i="1" s="1"/>
  <c r="Q35" i="1"/>
  <c r="S35" i="1" s="1"/>
  <c r="T35" i="1" s="1"/>
  <c r="O35" i="1"/>
  <c r="N35" i="1"/>
  <c r="Q34" i="1"/>
  <c r="S34" i="1" s="1"/>
  <c r="T34" i="1" s="1"/>
  <c r="N34" i="1"/>
  <c r="O34" i="1" s="1"/>
  <c r="Q33" i="1"/>
  <c r="S33" i="1" s="1"/>
  <c r="T33" i="1" s="1"/>
  <c r="N33" i="1"/>
  <c r="O33" i="1" s="1"/>
  <c r="Q32" i="1"/>
  <c r="S32" i="1" s="1"/>
  <c r="T32" i="1" s="1"/>
  <c r="N32" i="1"/>
  <c r="O32" i="1" s="1"/>
  <c r="Q31" i="1"/>
  <c r="S31" i="1" s="1"/>
  <c r="T31" i="1" s="1"/>
  <c r="N31" i="1"/>
  <c r="O31" i="1" s="1"/>
  <c r="Q30" i="1"/>
  <c r="S30" i="1" s="1"/>
  <c r="T30" i="1" s="1"/>
  <c r="N30" i="1"/>
  <c r="O30" i="1" s="1"/>
  <c r="Q29" i="1"/>
  <c r="S29" i="1" s="1"/>
  <c r="T29" i="1" s="1"/>
  <c r="N29" i="1"/>
  <c r="O29" i="1" s="1"/>
  <c r="Q28" i="1"/>
  <c r="S28" i="1" s="1"/>
  <c r="T28" i="1" s="1"/>
  <c r="N28" i="1"/>
  <c r="O28" i="1" s="1"/>
  <c r="Q27" i="1"/>
  <c r="S27" i="1" s="1"/>
  <c r="T27" i="1" s="1"/>
  <c r="N27" i="1"/>
  <c r="O27" i="1" s="1"/>
  <c r="Q26" i="1"/>
  <c r="S26" i="1" s="1"/>
  <c r="T26" i="1" s="1"/>
  <c r="N26" i="1"/>
  <c r="O26" i="1" s="1"/>
  <c r="Q25" i="1"/>
  <c r="S25" i="1" s="1"/>
  <c r="T25" i="1" s="1"/>
  <c r="N25" i="1"/>
  <c r="O25" i="1" s="1"/>
  <c r="Q24" i="1"/>
  <c r="S24" i="1" s="1"/>
  <c r="T24" i="1" s="1"/>
  <c r="N24" i="1"/>
  <c r="O24" i="1" s="1"/>
  <c r="Q23" i="1"/>
  <c r="S23" i="1" s="1"/>
  <c r="T23" i="1" s="1"/>
  <c r="N23" i="1"/>
  <c r="O23" i="1" s="1"/>
  <c r="Q22" i="1"/>
  <c r="S22" i="1" s="1"/>
  <c r="T22" i="1" s="1"/>
  <c r="N22" i="1"/>
  <c r="O22" i="1" s="1"/>
  <c r="Q21" i="1"/>
  <c r="S21" i="1" s="1"/>
  <c r="T21" i="1" s="1"/>
  <c r="N21" i="1"/>
  <c r="O21" i="1" s="1"/>
  <c r="Q20" i="1"/>
  <c r="S20" i="1" s="1"/>
  <c r="T20" i="1" s="1"/>
  <c r="N20" i="1"/>
  <c r="O20" i="1" s="1"/>
  <c r="Q19" i="1"/>
  <c r="S19" i="1" s="1"/>
  <c r="T19" i="1" s="1"/>
  <c r="N19" i="1"/>
  <c r="O19" i="1" s="1"/>
  <c r="Q18" i="1"/>
  <c r="S18" i="1" s="1"/>
  <c r="T18" i="1" s="1"/>
  <c r="N18" i="1"/>
  <c r="O18" i="1" s="1"/>
  <c r="Q17" i="1"/>
  <c r="S17" i="1" s="1"/>
  <c r="T17" i="1" s="1"/>
  <c r="N17" i="1"/>
  <c r="O17" i="1" s="1"/>
  <c r="Q16" i="1"/>
  <c r="S16" i="1" s="1"/>
  <c r="T16" i="1" s="1"/>
  <c r="N16" i="1"/>
  <c r="O16" i="1" s="1"/>
  <c r="Q15" i="1"/>
  <c r="S15" i="1" s="1"/>
  <c r="T15" i="1" s="1"/>
  <c r="N15" i="1"/>
  <c r="O15" i="1" s="1"/>
  <c r="Q14" i="1"/>
  <c r="S14" i="1" s="1"/>
  <c r="T14" i="1" s="1"/>
  <c r="N14" i="1"/>
  <c r="O14" i="1" s="1"/>
  <c r="Q13" i="1"/>
  <c r="S13" i="1" s="1"/>
  <c r="T13" i="1" s="1"/>
  <c r="N13" i="1"/>
  <c r="O13" i="1" s="1"/>
  <c r="Q12" i="1"/>
  <c r="S12" i="1" s="1"/>
  <c r="T12" i="1" s="1"/>
  <c r="N12" i="1"/>
  <c r="O12" i="1" s="1"/>
  <c r="Q11" i="1"/>
  <c r="S11" i="1" s="1"/>
  <c r="T11" i="1" s="1"/>
  <c r="N11" i="1"/>
  <c r="O11" i="1" s="1"/>
  <c r="Q10" i="1"/>
  <c r="S10" i="1" s="1"/>
  <c r="T10" i="1" s="1"/>
  <c r="N10" i="1"/>
  <c r="O10" i="1" s="1"/>
  <c r="Q9" i="1"/>
  <c r="S9" i="1" s="1"/>
  <c r="T9" i="1" s="1"/>
  <c r="N9" i="1"/>
  <c r="O9" i="1" s="1"/>
  <c r="Q8" i="1"/>
  <c r="S8" i="1" s="1"/>
  <c r="T8" i="1" s="1"/>
  <c r="N8" i="1"/>
  <c r="O8" i="1" s="1"/>
  <c r="Q7" i="1"/>
  <c r="S7" i="1" s="1"/>
  <c r="T7" i="1" s="1"/>
  <c r="N7" i="1"/>
  <c r="O7" i="1" s="1"/>
  <c r="Q6" i="1"/>
  <c r="S6" i="1" s="1"/>
  <c r="T6" i="1" s="1"/>
  <c r="N6" i="1"/>
  <c r="O6" i="1" s="1"/>
  <c r="Q5" i="1"/>
  <c r="S5" i="1" s="1"/>
  <c r="T5" i="1" s="1"/>
  <c r="N5" i="1"/>
  <c r="O5" i="1" s="1"/>
  <c r="Q4" i="1"/>
  <c r="S4" i="1" s="1"/>
  <c r="T4" i="1" s="1"/>
  <c r="N4" i="1"/>
  <c r="O4" i="1" s="1"/>
</calcChain>
</file>

<file path=xl/comments1.xml><?xml version="1.0" encoding="utf-8"?>
<comments xmlns="http://schemas.openxmlformats.org/spreadsheetml/2006/main">
  <authors>
    <author>None</author>
  </authors>
  <commentList>
    <comment ref="B2" authorId="0">
      <text>
        <r>
          <rPr>
            <sz val="10"/>
            <color rgb="FF000000"/>
            <rFont val="Arial"/>
          </rPr>
          <t>Acredito que esses sejam os inputs do Modelo
	-Guilherme Fidelis Peixer</t>
        </r>
      </text>
    </comment>
    <comment ref="G3" authorId="0">
      <text>
        <r>
          <rPr>
            <sz val="10"/>
            <color rgb="FF000000"/>
            <rFont val="Arial"/>
          </rPr>
          <t>Essas são as estimativas do modelo
	-Guilherme Fidelis Peixer</t>
        </r>
      </text>
    </comment>
    <comment ref="I3" authorId="0">
      <text>
        <r>
          <rPr>
            <sz val="10"/>
            <color rgb="FF000000"/>
            <rFont val="Arial"/>
          </rPr>
          <t>Coloquei esses caras para conferir a conta
	-Guilherme Fidelis Peixer</t>
        </r>
      </text>
    </comment>
  </commentList>
</comments>
</file>

<file path=xl/sharedStrings.xml><?xml version="1.0" encoding="utf-8"?>
<sst xmlns="http://schemas.openxmlformats.org/spreadsheetml/2006/main" count="134" uniqueCount="131">
  <si>
    <t>B_REM</t>
  </si>
  <si>
    <t>Inputs</t>
  </si>
  <si>
    <t>Estimativas</t>
  </si>
  <si>
    <t>Resultado Obtido</t>
  </si>
  <si>
    <t>Eficiências**</t>
  </si>
  <si>
    <t>**Considerando Eficiência como 4*M (Jensen e Abel)</t>
  </si>
  <si>
    <t>R1 [mm]</t>
  </si>
  <si>
    <t>R2 [mm]</t>
  </si>
  <si>
    <t>R3 [mm]</t>
  </si>
  <si>
    <t>B [T]</t>
  </si>
  <si>
    <t>R4_Esperado[mm]</t>
  </si>
  <si>
    <t>ERRO B</t>
  </si>
  <si>
    <t>R4 [mm]</t>
  </si>
  <si>
    <t>K</t>
  </si>
  <si>
    <t>ΔR4</t>
  </si>
  <si>
    <t>Erro R4*</t>
  </si>
  <si>
    <t>*Em relação ao R4 simulado</t>
  </si>
  <si>
    <t>V_ímã[mm^2]</t>
  </si>
  <si>
    <t>Energia GAP</t>
  </si>
  <si>
    <t>Energia Ímã</t>
  </si>
  <si>
    <t>Eficiência Energética</t>
  </si>
  <si>
    <t>*** u0 foi desconsiderada na energia (na eficiência, é indiferente)</t>
  </si>
  <si>
    <t>0.0005938</t>
  </si>
  <si>
    <t>0.0005761</t>
  </si>
  <si>
    <t>0.0007385</t>
  </si>
  <si>
    <t>0.0005995</t>
  </si>
  <si>
    <t>0.0005830</t>
  </si>
  <si>
    <t>0.0006801</t>
  </si>
  <si>
    <t>0.0007309</t>
  </si>
  <si>
    <t>0.0009740</t>
  </si>
  <si>
    <t>0.0006295</t>
  </si>
  <si>
    <t>0.0004847</t>
  </si>
  <si>
    <t>0.0004794</t>
  </si>
  <si>
    <t>0.0008990</t>
  </si>
  <si>
    <t>0.0006498</t>
  </si>
  <si>
    <t>0.0004962</t>
  </si>
  <si>
    <t>248.00</t>
  </si>
  <si>
    <t>5601.0914</t>
  </si>
  <si>
    <t>0.0004701</t>
  </si>
  <si>
    <t>0.0004814</t>
  </si>
  <si>
    <t>0.0008760</t>
  </si>
  <si>
    <t>232.50</t>
  </si>
  <si>
    <t>3547.7330</t>
  </si>
  <si>
    <t>0.0008136</t>
  </si>
  <si>
    <t>260.50</t>
  </si>
  <si>
    <t>4692.4480</t>
  </si>
  <si>
    <t>0.0005937</t>
  </si>
  <si>
    <t>0.0008407</t>
  </si>
  <si>
    <t>275.00</t>
  </si>
  <si>
    <t>0.0008772</t>
  </si>
  <si>
    <t>281.50</t>
  </si>
  <si>
    <t>0.0005982</t>
  </si>
  <si>
    <t>0.0004960</t>
  </si>
  <si>
    <t>0.0004914</t>
  </si>
  <si>
    <t>0.0008874</t>
  </si>
  <si>
    <t>271.50</t>
  </si>
  <si>
    <t>0.0006390</t>
  </si>
  <si>
    <t>264.00</t>
  </si>
  <si>
    <t>3913.7061</t>
  </si>
  <si>
    <t>0.0003973</t>
  </si>
  <si>
    <t>0.0004781</t>
  </si>
  <si>
    <t>0.0004609</t>
  </si>
  <si>
    <t>0.0004785</t>
  </si>
  <si>
    <t>0.0008831</t>
  </si>
  <si>
    <t>277.00</t>
  </si>
  <si>
    <t>0.0007453</t>
  </si>
  <si>
    <t>4477.1206</t>
  </si>
  <si>
    <t>0.0006291</t>
  </si>
  <si>
    <t>5414.3105</t>
  </si>
  <si>
    <t>0.0004918</t>
  </si>
  <si>
    <t>6673.9822</t>
  </si>
  <si>
    <t>0.0004930</t>
  </si>
  <si>
    <t>7966.5951</t>
  </si>
  <si>
    <t>0.0008319</t>
  </si>
  <si>
    <t>288.00</t>
  </si>
  <si>
    <t>0.0006916</t>
  </si>
  <si>
    <t>5088.1165</t>
  </si>
  <si>
    <t>5137.3522</t>
  </si>
  <si>
    <t>0.0005958</t>
  </si>
  <si>
    <t>6187.0607</t>
  </si>
  <si>
    <t>0.0004832</t>
  </si>
  <si>
    <t>0.0004937</t>
  </si>
  <si>
    <t>9216.8789</t>
  </si>
  <si>
    <t>0.0008133</t>
  </si>
  <si>
    <t>0.0008976</t>
  </si>
  <si>
    <t>0.0005856</t>
  </si>
  <si>
    <t>6845.6180</t>
  </si>
  <si>
    <t>0.0004778</t>
  </si>
  <si>
    <t>10345.8715</t>
  </si>
  <si>
    <t>0.0004768</t>
  </si>
  <si>
    <t>7221.7249</t>
  </si>
  <si>
    <t>8466.4585</t>
  </si>
  <si>
    <t>405.50</t>
  </si>
  <si>
    <t>0.0004970</t>
  </si>
  <si>
    <t>9811.8353</t>
  </si>
  <si>
    <t>443.50</t>
  </si>
  <si>
    <t>0.0004989</t>
  </si>
  <si>
    <t>11260.9949</t>
  </si>
  <si>
    <t>0.0008408</t>
  </si>
  <si>
    <t>298.50</t>
  </si>
  <si>
    <t>0.0006797</t>
  </si>
  <si>
    <t>4915.5466</t>
  </si>
  <si>
    <t>283.50</t>
  </si>
  <si>
    <t>4946.4293</t>
  </si>
  <si>
    <t>0.0005793</t>
  </si>
  <si>
    <t>0.0005670</t>
  </si>
  <si>
    <t>0.0004964</t>
  </si>
  <si>
    <t>0.0004754</t>
  </si>
  <si>
    <t>8701.6674</t>
  </si>
  <si>
    <t>0.0008692</t>
  </si>
  <si>
    <t>4183.9631</t>
  </si>
  <si>
    <t>305.00</t>
  </si>
  <si>
    <t>0.0006932</t>
  </si>
  <si>
    <t>5511.5089</t>
  </si>
  <si>
    <t>309.00</t>
  </si>
  <si>
    <t>0.0005985</t>
  </si>
  <si>
    <t>6717.8058</t>
  </si>
  <si>
    <t>0.0004824</t>
  </si>
  <si>
    <t>0.0004905</t>
  </si>
  <si>
    <t>10005.6330</t>
  </si>
  <si>
    <t>0.0008846</t>
  </si>
  <si>
    <t>0.0008988</t>
  </si>
  <si>
    <t>0.0005848</t>
  </si>
  <si>
    <t>0.0004931</t>
  </si>
  <si>
    <t>9260.9867</t>
  </si>
  <si>
    <t>0.0004634</t>
  </si>
  <si>
    <t>11238.0273</t>
  </si>
  <si>
    <t>previsto</t>
  </si>
  <si>
    <t>obtido</t>
  </si>
  <si>
    <t>B(adimensional)</t>
  </si>
  <si>
    <t>B(a partir dos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</si>
</sst>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9">
    <font>
      <sz val="10"/>
      <color rgb="FF000000"/>
      <name val="Arial"/>
    </font>
    <font>
      <b/>
      <sz val="16"/>
      <color rgb="FF000000"/>
      <name val="Calibri"/>
    </font>
    <font>
      <sz val="11"/>
      <color rgb="FF000000"/>
      <name val="Calibri"/>
    </font>
    <font>
      <sz val="10"/>
      <color rgb="FF000000"/>
      <name val="&quot;Liberation Sans&quot;"/>
    </font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4" fillId="0" borderId="0"/>
    <xf numFmtId="0" fontId="6" fillId="6" borderId="0"/>
    <xf numFmtId="0" fontId="7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11" fontId="2" fillId="0" borderId="8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/>
    <xf numFmtId="0" fontId="7" fillId="0" borderId="0" xfId="3" applyAlignment="1">
      <alignment horizontal="center" vertical="center"/>
    </xf>
    <xf numFmtId="0" fontId="7" fillId="0" borderId="0" xfId="3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0" borderId="9" xfId="3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4" fillId="0" borderId="0" xfId="1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6" borderId="0" xfId="2" applyAlignment="1">
      <alignment horizontal="center" vertical="center"/>
    </xf>
    <xf numFmtId="0" fontId="7" fillId="0" borderId="0" xfId="3" applyAlignment="1">
      <alignment horizontal="left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/>
    <xf numFmtId="0" fontId="5" fillId="2" borderId="9" xfId="0" applyFont="1" applyFill="1" applyBorder="1" applyAlignment="1">
      <alignment horizontal="center" vertical="center"/>
    </xf>
    <xf numFmtId="10" fontId="4" fillId="0" borderId="0" xfId="1" applyNumberFormat="1"/>
    <xf numFmtId="0" fontId="8" fillId="0" borderId="0" xfId="0" applyFont="1" applyAlignment="1">
      <alignment horizontal="left" vertical="center"/>
    </xf>
    <xf numFmtId="0" fontId="6" fillId="6" borderId="0" xfId="2"/>
    <xf numFmtId="0" fontId="2" fillId="0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0" xfId="0"/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">
    <cellStyle name="Bom" xfId="2" builtinId="26"/>
    <cellStyle name="Normal" xfId="0" builtinId="0"/>
    <cellStyle name="Porcentagem" xfId="1" builtinId="5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14"/>
  <sheetViews>
    <sheetView tabSelected="1" topLeftCell="O65" workbookViewId="0">
      <selection sqref="A1:Z100"/>
    </sheetView>
  </sheetViews>
  <sheetFormatPr defaultColWidth="14.42578125" defaultRowHeight="15.75" customHeight="1"/>
  <cols>
    <col min="2" max="2" width="10.28515625" style="4" customWidth="1"/>
    <col min="6" max="6" width="6.7109375" style="4" customWidth="1"/>
    <col min="7" max="7" width="18.5703125" style="4" customWidth="1"/>
    <col min="8" max="8" width="14.85546875" style="4" customWidth="1"/>
    <col min="9" max="9" width="20.140625" style="4" customWidth="1"/>
    <col min="10" max="10" width="12" style="4" customWidth="1"/>
    <col min="11" max="11" width="8.42578125" style="4" customWidth="1"/>
    <col min="13" max="13" width="11.85546875" style="4" customWidth="1"/>
    <col min="14" max="14" width="10.42578125" style="4" customWidth="1"/>
    <col min="15" max="15" width="10" style="4" customWidth="1"/>
    <col min="16" max="16" width="7.7109375" style="4" customWidth="1"/>
    <col min="20" max="20" width="19.5703125" style="4" customWidth="1"/>
    <col min="21" max="21" width="53.7109375" style="4" customWidth="1"/>
  </cols>
  <sheetData>
    <row r="1" spans="1:26" ht="15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6" ht="15.75" customHeight="1">
      <c r="A2" s="7">
        <v>1.26</v>
      </c>
      <c r="B2" s="40" t="s">
        <v>1</v>
      </c>
      <c r="C2" s="39"/>
      <c r="D2" s="39"/>
      <c r="E2" s="39"/>
      <c r="F2" s="8"/>
      <c r="G2" s="41" t="s">
        <v>2</v>
      </c>
      <c r="H2" s="39"/>
      <c r="I2" s="39"/>
      <c r="J2" s="39"/>
      <c r="K2" s="9"/>
      <c r="L2" s="41" t="s">
        <v>3</v>
      </c>
      <c r="M2" s="39"/>
      <c r="N2" s="39"/>
      <c r="O2" s="39"/>
      <c r="P2" s="7"/>
      <c r="Q2" s="38" t="s">
        <v>4</v>
      </c>
      <c r="R2" s="39"/>
      <c r="S2" s="39"/>
      <c r="T2" s="39"/>
      <c r="U2" s="5" t="s">
        <v>5</v>
      </c>
    </row>
    <row r="3" spans="1:26" ht="15" customHeight="1">
      <c r="A3" s="7"/>
      <c r="B3" s="10" t="s">
        <v>6</v>
      </c>
      <c r="C3" s="10" t="s">
        <v>7</v>
      </c>
      <c r="D3" s="10" t="s">
        <v>8</v>
      </c>
      <c r="E3" s="11" t="s">
        <v>9</v>
      </c>
      <c r="F3" s="1"/>
      <c r="G3" s="12" t="s">
        <v>10</v>
      </c>
      <c r="H3" s="13" t="s">
        <v>129</v>
      </c>
      <c r="I3" s="14" t="s">
        <v>130</v>
      </c>
      <c r="J3" s="10" t="s">
        <v>11</v>
      </c>
      <c r="K3" s="15"/>
      <c r="L3" s="16" t="s">
        <v>12</v>
      </c>
      <c r="M3" s="16" t="s">
        <v>13</v>
      </c>
      <c r="N3" s="16" t="s">
        <v>14</v>
      </c>
      <c r="O3" s="16" t="s">
        <v>15</v>
      </c>
      <c r="P3" s="17" t="s">
        <v>16</v>
      </c>
      <c r="Q3" s="16" t="s">
        <v>17</v>
      </c>
      <c r="R3" s="16" t="s">
        <v>18</v>
      </c>
      <c r="S3" s="16" t="s">
        <v>19</v>
      </c>
      <c r="T3" s="16" t="s">
        <v>20</v>
      </c>
      <c r="U3" s="5" t="s">
        <v>21</v>
      </c>
      <c r="V3" s="33" t="s">
        <v>127</v>
      </c>
      <c r="W3" s="33" t="s">
        <v>128</v>
      </c>
    </row>
    <row r="4" spans="1:26" ht="15" customHeight="1">
      <c r="A4" s="7"/>
      <c r="B4" s="18">
        <v>30</v>
      </c>
      <c r="C4" s="19">
        <v>80</v>
      </c>
      <c r="D4" s="20">
        <v>100</v>
      </c>
      <c r="E4" s="19">
        <v>1.2</v>
      </c>
      <c r="F4" s="1"/>
      <c r="G4" s="28">
        <f>1.32168147*(C4^-1.08974242)*(D4^2.04646045)*(E4^0.73181212)</f>
        <v>157.80312845033296</v>
      </c>
      <c r="H4" s="21">
        <f>(((D4^2-C4^2)/((L4^2-D4^2)))^(-0.39139117))*0.71109608</f>
        <v>1.2623356005161912</v>
      </c>
      <c r="I4" s="29">
        <f>(0.85753554)*(C4^(1.49568322))*(D4^(-2.70405866))*(L4^1.23714069)</f>
        <v>1.2541835031952913</v>
      </c>
      <c r="J4" s="22">
        <f>(H4-E4)/E4</f>
        <v>5.1946333763492711E-2</v>
      </c>
      <c r="K4" s="2"/>
      <c r="L4" s="26">
        <v>160</v>
      </c>
      <c r="M4" s="35">
        <v>6.7900000000000002E-4</v>
      </c>
      <c r="N4" s="30">
        <f t="shared" ref="N4:N35" si="0">L4-G4</f>
        <v>2.196871549667037</v>
      </c>
      <c r="O4" s="23">
        <f t="shared" ref="O4:O35" si="1">N4/L4</f>
        <v>1.3730447185418982E-2</v>
      </c>
      <c r="P4" s="7"/>
      <c r="Q4" s="31">
        <f t="shared" ref="Q4:Q35" si="2">PI()*(L4^2-D4^2)*1/6</f>
        <v>8168.1408993334626</v>
      </c>
      <c r="R4" s="35">
        <v>1659.0224000000001</v>
      </c>
      <c r="S4" s="31">
        <f t="shared" ref="S4:S35" si="3">$A$2^2*Q4/1.05</f>
        <v>12350.229039792195</v>
      </c>
      <c r="T4" s="22">
        <f t="shared" ref="T4:T35" si="4">4*R4/S4</f>
        <v>0.53732522519369075</v>
      </c>
      <c r="U4" s="7"/>
      <c r="Z4" s="4">
        <f>(H4-E4)/E4</f>
        <v>5.1946333763492711E-2</v>
      </c>
    </row>
    <row r="5" spans="1:26" ht="15" customHeight="1">
      <c r="A5" s="7"/>
      <c r="B5" s="18">
        <v>30</v>
      </c>
      <c r="C5" s="19">
        <v>80</v>
      </c>
      <c r="D5" s="20">
        <v>100</v>
      </c>
      <c r="E5" s="19">
        <v>1.4</v>
      </c>
      <c r="F5" s="1"/>
      <c r="G5" s="28">
        <f t="shared" ref="G5:G68" si="5">1.32168147*(C5^-1.08974242)*(D5^2.04646045)*(E5^0.73181212)</f>
        <v>176.64773812215833</v>
      </c>
      <c r="H5" s="21">
        <f t="shared" ref="H5:H68" si="6">(((D5^2-C5^2)/((L5^2-D5^2)))^(-0.39139117))*0.71109608</f>
        <v>1.3511879784617653</v>
      </c>
      <c r="I5" s="29">
        <f t="shared" ref="I5:I68" si="7">(0.85753554)*(C5^(1.49568322))*(D5^(-2.70405866))*(L5^1.23714069)</f>
        <v>1.3420350634337856</v>
      </c>
      <c r="J5" s="22">
        <f t="shared" ref="J5:J68" si="8">(H5-E5)/E5</f>
        <v>-3.4865729670167579E-2</v>
      </c>
      <c r="K5" s="3"/>
      <c r="L5" s="36">
        <v>169</v>
      </c>
      <c r="M5" s="35">
        <v>3.5799999999999997E-4</v>
      </c>
      <c r="N5" s="30">
        <f t="shared" si="0"/>
        <v>-7.64773812215833</v>
      </c>
      <c r="O5" s="23">
        <f t="shared" si="1"/>
        <v>-4.5252888296794851E-2</v>
      </c>
      <c r="P5" s="7"/>
      <c r="Q5" s="31">
        <f t="shared" si="2"/>
        <v>9718.5168738800257</v>
      </c>
      <c r="R5" s="35">
        <v>2282.4789999999998</v>
      </c>
      <c r="S5" s="31">
        <f t="shared" si="3"/>
        <v>14694.3975133066</v>
      </c>
      <c r="T5" s="22">
        <f t="shared" si="4"/>
        <v>0.62131951934282093</v>
      </c>
      <c r="U5" s="7"/>
      <c r="V5" s="4"/>
    </row>
    <row r="6" spans="1:26" ht="15" customHeight="1">
      <c r="A6" s="7"/>
      <c r="B6" s="18">
        <v>30</v>
      </c>
      <c r="C6" s="19">
        <v>80</v>
      </c>
      <c r="D6" s="20">
        <v>100</v>
      </c>
      <c r="E6" s="19">
        <v>1.6</v>
      </c>
      <c r="F6" s="1"/>
      <c r="G6" s="28">
        <f t="shared" si="5"/>
        <v>194.78131368317219</v>
      </c>
      <c r="H6" s="21">
        <f t="shared" si="6"/>
        <v>1.5615690112649765</v>
      </c>
      <c r="I6" s="29">
        <f t="shared" si="7"/>
        <v>1.5715182375360157</v>
      </c>
      <c r="J6" s="22">
        <f t="shared" si="8"/>
        <v>-2.4019367959389748E-2</v>
      </c>
      <c r="K6" s="3"/>
      <c r="L6" s="36">
        <v>192</v>
      </c>
      <c r="M6" s="5"/>
      <c r="N6" s="30">
        <f t="shared" si="0"/>
        <v>-2.7813136831721863</v>
      </c>
      <c r="O6" s="23">
        <f t="shared" si="1"/>
        <v>-1.4486008766521804E-2</v>
      </c>
      <c r="P6" s="7"/>
      <c r="Q6" s="31">
        <f t="shared" si="2"/>
        <v>14065.9575076727</v>
      </c>
      <c r="R6" s="35">
        <v>3011.0713000000001</v>
      </c>
      <c r="S6" s="31">
        <f t="shared" si="3"/>
        <v>21267.727751601124</v>
      </c>
      <c r="T6" s="22">
        <f t="shared" si="4"/>
        <v>0.56631744306080167</v>
      </c>
      <c r="U6" s="7"/>
      <c r="V6" s="4"/>
    </row>
    <row r="7" spans="1:26" ht="15" customHeight="1">
      <c r="A7" s="7"/>
      <c r="B7" s="18">
        <v>30</v>
      </c>
      <c r="C7" s="19">
        <v>80</v>
      </c>
      <c r="D7" s="20">
        <v>100</v>
      </c>
      <c r="E7" s="19">
        <v>1.8</v>
      </c>
      <c r="F7" s="1"/>
      <c r="G7" s="28">
        <f t="shared" si="5"/>
        <v>212.31531699349395</v>
      </c>
      <c r="H7" s="21">
        <f t="shared" si="6"/>
        <v>1.7716791857940921</v>
      </c>
      <c r="I7" s="29">
        <f t="shared" si="7"/>
        <v>1.828453731533954</v>
      </c>
      <c r="J7" s="22">
        <f t="shared" si="8"/>
        <v>-1.573378566994885E-2</v>
      </c>
      <c r="K7" s="3"/>
      <c r="L7" s="36">
        <v>217</v>
      </c>
      <c r="M7" s="5"/>
      <c r="N7" s="30">
        <f t="shared" si="0"/>
        <v>4.6846830065060487</v>
      </c>
      <c r="O7" s="23">
        <f t="shared" si="1"/>
        <v>2.1588400951640777E-2</v>
      </c>
      <c r="P7" s="7"/>
      <c r="Q7" s="31">
        <f t="shared" si="2"/>
        <v>19419.754988165307</v>
      </c>
      <c r="R7" s="35">
        <v>3766.1615000000002</v>
      </c>
      <c r="S7" s="31">
        <f t="shared" si="3"/>
        <v>29362.669542105945</v>
      </c>
      <c r="T7" s="22">
        <f t="shared" si="4"/>
        <v>0.51305437260727815</v>
      </c>
      <c r="U7" s="7"/>
      <c r="V7" s="4"/>
    </row>
    <row r="8" spans="1:26" ht="15" customHeight="1">
      <c r="A8" s="7"/>
      <c r="B8" s="24">
        <v>30</v>
      </c>
      <c r="C8" s="21">
        <v>80</v>
      </c>
      <c r="D8" s="25">
        <v>107.5</v>
      </c>
      <c r="E8" s="21">
        <v>1.1499999999999999</v>
      </c>
      <c r="F8" s="1"/>
      <c r="G8" s="28">
        <f t="shared" si="5"/>
        <v>177.36397296304597</v>
      </c>
      <c r="H8" s="21">
        <f t="shared" si="6"/>
        <v>1.2326113651913049</v>
      </c>
      <c r="I8" s="29">
        <f t="shared" si="7"/>
        <v>1.1973028215956931</v>
      </c>
      <c r="J8" s="22">
        <f t="shared" si="8"/>
        <v>7.1835969731569541E-2</v>
      </c>
      <c r="K8" s="3"/>
      <c r="L8" s="26">
        <v>180.5</v>
      </c>
      <c r="M8" s="35">
        <v>9.8999999999999999E-4</v>
      </c>
      <c r="N8" s="30">
        <f t="shared" si="0"/>
        <v>3.1360270369540331</v>
      </c>
      <c r="O8" s="23">
        <f t="shared" si="1"/>
        <v>1.7374111008055585E-2</v>
      </c>
      <c r="P8" s="7"/>
      <c r="Q8" s="31">
        <f t="shared" si="2"/>
        <v>11008.140658178636</v>
      </c>
      <c r="R8" s="35">
        <v>2186.2964999999999</v>
      </c>
      <c r="S8" s="31">
        <f t="shared" si="3"/>
        <v>16644.308675166099</v>
      </c>
      <c r="T8" s="22">
        <f t="shared" si="4"/>
        <v>0.5254159947807342</v>
      </c>
      <c r="U8" s="7"/>
      <c r="V8" s="4"/>
    </row>
    <row r="9" spans="1:26" ht="15" customHeight="1">
      <c r="A9" s="7"/>
      <c r="B9" s="24">
        <v>30</v>
      </c>
      <c r="C9" s="21">
        <v>80</v>
      </c>
      <c r="D9" s="25">
        <v>107.5</v>
      </c>
      <c r="E9" s="21">
        <v>1.35</v>
      </c>
      <c r="F9" s="1"/>
      <c r="G9" s="28">
        <f t="shared" si="5"/>
        <v>199.44622682904904</v>
      </c>
      <c r="H9" s="21">
        <f t="shared" si="6"/>
        <v>1.3056249265002648</v>
      </c>
      <c r="I9" s="29">
        <f t="shared" si="7"/>
        <v>1.2715904951732577</v>
      </c>
      <c r="J9" s="22">
        <f t="shared" si="8"/>
        <v>-3.2870424814618694E-2</v>
      </c>
      <c r="K9" s="1"/>
      <c r="L9" s="26">
        <v>189.5</v>
      </c>
      <c r="M9" s="35">
        <v>5.5999999999999995E-4</v>
      </c>
      <c r="N9" s="30">
        <f t="shared" si="0"/>
        <v>-9.9462268290490385</v>
      </c>
      <c r="O9" s="23">
        <f t="shared" si="1"/>
        <v>-5.2486685113715244E-2</v>
      </c>
      <c r="P9" s="7"/>
      <c r="Q9" s="31">
        <f t="shared" si="2"/>
        <v>12751.724580920971</v>
      </c>
      <c r="R9" s="35">
        <v>3001.2458999999999</v>
      </c>
      <c r="S9" s="31">
        <f t="shared" si="3"/>
        <v>19280.607566352508</v>
      </c>
      <c r="T9" s="22">
        <f t="shared" si="4"/>
        <v>0.62264550319204981</v>
      </c>
      <c r="U9" s="7"/>
      <c r="V9" s="4"/>
    </row>
    <row r="10" spans="1:26" ht="15" customHeight="1">
      <c r="A10" s="7"/>
      <c r="B10" s="24">
        <v>30</v>
      </c>
      <c r="C10" s="21">
        <v>80</v>
      </c>
      <c r="D10" s="25">
        <v>107.5</v>
      </c>
      <c r="E10" s="21">
        <v>1.55</v>
      </c>
      <c r="F10" s="1"/>
      <c r="G10" s="28">
        <f t="shared" si="5"/>
        <v>220.664787721614</v>
      </c>
      <c r="H10" s="21">
        <f t="shared" si="6"/>
        <v>1.5172794969867009</v>
      </c>
      <c r="I10" s="29">
        <f t="shared" si="7"/>
        <v>1.5079613187524763</v>
      </c>
      <c r="J10" s="22">
        <f t="shared" si="8"/>
        <v>-2.1110001944063931E-2</v>
      </c>
      <c r="K10" s="1"/>
      <c r="L10" s="36">
        <v>217.5</v>
      </c>
      <c r="M10" s="5" t="s">
        <v>22</v>
      </c>
      <c r="N10" s="30">
        <f t="shared" si="0"/>
        <v>-3.1647877216140046</v>
      </c>
      <c r="O10" s="23">
        <f t="shared" si="1"/>
        <v>-1.4550748145351745E-2</v>
      </c>
      <c r="P10" s="7"/>
      <c r="Q10" s="31">
        <f t="shared" si="2"/>
        <v>18718.656227639185</v>
      </c>
      <c r="R10" s="35">
        <v>3971.0933</v>
      </c>
      <c r="S10" s="31">
        <f t="shared" si="3"/>
        <v>28302.608216190449</v>
      </c>
      <c r="T10" s="22">
        <f t="shared" si="4"/>
        <v>0.56123354705215389</v>
      </c>
      <c r="U10" s="7"/>
      <c r="V10" s="4"/>
    </row>
    <row r="11" spans="1:26" ht="15" customHeight="1">
      <c r="A11" s="7"/>
      <c r="B11" s="24">
        <v>30</v>
      </c>
      <c r="C11" s="21">
        <v>80</v>
      </c>
      <c r="D11" s="25">
        <v>107.5</v>
      </c>
      <c r="E11" s="21">
        <v>1.75</v>
      </c>
      <c r="F11" s="1"/>
      <c r="G11" s="28">
        <f t="shared" si="5"/>
        <v>241.15939343609975</v>
      </c>
      <c r="H11" s="21">
        <f t="shared" si="6"/>
        <v>1.7728759912433891</v>
      </c>
      <c r="I11" s="29">
        <f t="shared" si="7"/>
        <v>1.8314644216632612</v>
      </c>
      <c r="J11" s="22">
        <f t="shared" si="8"/>
        <v>1.3071994996222358E-2</v>
      </c>
      <c r="K11" s="3"/>
      <c r="L11" s="36">
        <v>254.5</v>
      </c>
      <c r="M11" s="5" t="s">
        <v>23</v>
      </c>
      <c r="N11" s="30">
        <f t="shared" si="0"/>
        <v>13.340606563900252</v>
      </c>
      <c r="O11" s="23">
        <f t="shared" si="1"/>
        <v>5.2418886302162092E-2</v>
      </c>
      <c r="P11" s="7"/>
      <c r="Q11" s="31">
        <f t="shared" si="2"/>
        <v>27862.785244687879</v>
      </c>
      <c r="R11" s="35">
        <v>5094.0816999999997</v>
      </c>
      <c r="S11" s="31">
        <f t="shared" si="3"/>
        <v>42128.531289968072</v>
      </c>
      <c r="T11" s="22">
        <f t="shared" si="4"/>
        <v>0.48367047642252237</v>
      </c>
      <c r="U11" s="7"/>
      <c r="V11" s="4"/>
    </row>
    <row r="12" spans="1:26" ht="15" customHeight="1">
      <c r="A12" s="7"/>
      <c r="B12" s="24">
        <v>30</v>
      </c>
      <c r="C12" s="21">
        <v>80</v>
      </c>
      <c r="D12" s="25">
        <v>115</v>
      </c>
      <c r="E12" s="21">
        <v>1.1000000000000001</v>
      </c>
      <c r="F12" s="1"/>
      <c r="G12" s="28">
        <f t="shared" si="5"/>
        <v>197.09572823839741</v>
      </c>
      <c r="H12" s="21">
        <f t="shared" si="6"/>
        <v>1.2070256460178159</v>
      </c>
      <c r="I12" s="29">
        <f t="shared" si="7"/>
        <v>1.1257157130653666</v>
      </c>
      <c r="J12" s="22">
        <f t="shared" si="8"/>
        <v>9.7296041834378025E-2</v>
      </c>
      <c r="K12" s="3"/>
      <c r="L12" s="36">
        <v>199</v>
      </c>
      <c r="M12" s="35">
        <v>1.1999999999999999E-3</v>
      </c>
      <c r="N12" s="30">
        <f t="shared" si="0"/>
        <v>1.9042717616025868</v>
      </c>
      <c r="O12" s="23">
        <f t="shared" si="1"/>
        <v>9.5692048321738034E-3</v>
      </c>
      <c r="P12" s="7"/>
      <c r="Q12" s="31">
        <f t="shared" si="2"/>
        <v>13810.44130518073</v>
      </c>
      <c r="R12" s="35">
        <v>2599.2566000000002</v>
      </c>
      <c r="S12" s="31">
        <f t="shared" si="3"/>
        <v>20881.387253433266</v>
      </c>
      <c r="T12" s="22">
        <f t="shared" si="4"/>
        <v>0.49790879666247018</v>
      </c>
      <c r="U12" s="7"/>
      <c r="V12" s="4"/>
    </row>
    <row r="13" spans="1:26" ht="15" customHeight="1">
      <c r="A13" s="7"/>
      <c r="B13" s="24">
        <v>30</v>
      </c>
      <c r="C13" s="21">
        <v>80</v>
      </c>
      <c r="D13" s="25">
        <v>115</v>
      </c>
      <c r="E13" s="21">
        <v>1.3</v>
      </c>
      <c r="F13" s="1"/>
      <c r="G13" s="28">
        <f t="shared" si="5"/>
        <v>222.72587266089343</v>
      </c>
      <c r="H13" s="21">
        <f t="shared" si="6"/>
        <v>1.2837689979627778</v>
      </c>
      <c r="I13" s="29">
        <f t="shared" si="7"/>
        <v>1.2031950252207224</v>
      </c>
      <c r="J13" s="22">
        <f t="shared" si="8"/>
        <v>-1.2485386182478672E-2</v>
      </c>
      <c r="K13" s="3"/>
      <c r="L13" s="32">
        <v>210</v>
      </c>
      <c r="M13" s="5"/>
      <c r="N13" s="30">
        <f t="shared" si="0"/>
        <v>-12.72587266089343</v>
      </c>
      <c r="O13" s="23">
        <f t="shared" si="1"/>
        <v>-6.0599393623302043E-2</v>
      </c>
      <c r="P13" s="7"/>
      <c r="Q13" s="31">
        <f t="shared" si="2"/>
        <v>16166.112196597476</v>
      </c>
      <c r="R13" s="7"/>
      <c r="S13" s="31">
        <f t="shared" si="3"/>
        <v>24443.161641255385</v>
      </c>
      <c r="T13" s="22">
        <f t="shared" si="4"/>
        <v>0</v>
      </c>
      <c r="U13" s="7"/>
      <c r="V13" s="4"/>
    </row>
    <row r="14" spans="1:26" ht="15" customHeight="1">
      <c r="A14" s="7"/>
      <c r="B14" s="24">
        <v>30</v>
      </c>
      <c r="C14" s="21">
        <v>80</v>
      </c>
      <c r="D14" s="25">
        <v>115</v>
      </c>
      <c r="E14" s="21">
        <v>1.5</v>
      </c>
      <c r="F14" s="1"/>
      <c r="G14" s="28">
        <f t="shared" si="5"/>
        <v>247.3154572126686</v>
      </c>
      <c r="H14" s="21">
        <f t="shared" si="6"/>
        <v>1.5045337765244591</v>
      </c>
      <c r="I14" s="29">
        <f t="shared" si="7"/>
        <v>1.4486422389400422</v>
      </c>
      <c r="J14" s="22">
        <f t="shared" si="8"/>
        <v>3.0225176829727176E-3</v>
      </c>
      <c r="K14" s="3"/>
      <c r="L14" s="36">
        <v>244</v>
      </c>
      <c r="M14" s="5">
        <v>7.4890000000000004E-4</v>
      </c>
      <c r="N14" s="30">
        <f t="shared" si="0"/>
        <v>-3.3154572126686048</v>
      </c>
      <c r="O14" s="23">
        <f t="shared" si="1"/>
        <v>-1.3587939396182807E-2</v>
      </c>
      <c r="P14" s="7"/>
      <c r="Q14" s="31">
        <f t="shared" si="2"/>
        <v>24248.382896732819</v>
      </c>
      <c r="R14" s="35">
        <v>4830.2879999999996</v>
      </c>
      <c r="S14" s="31">
        <f t="shared" si="3"/>
        <v>36663.554939860027</v>
      </c>
      <c r="T14" s="22">
        <f t="shared" si="4"/>
        <v>0.526985231838344</v>
      </c>
      <c r="U14" s="7"/>
      <c r="V14" s="4"/>
    </row>
    <row r="15" spans="1:26" ht="15" customHeight="1">
      <c r="A15" s="7"/>
      <c r="B15" s="24">
        <v>30</v>
      </c>
      <c r="C15" s="21">
        <v>80</v>
      </c>
      <c r="D15" s="25">
        <v>115</v>
      </c>
      <c r="E15" s="21">
        <v>1.7</v>
      </c>
      <c r="F15" s="1"/>
      <c r="G15" s="28">
        <f t="shared" si="5"/>
        <v>271.03841983981897</v>
      </c>
      <c r="H15" s="21">
        <f t="shared" si="6"/>
        <v>1.8055463236920051</v>
      </c>
      <c r="I15" s="29">
        <f t="shared" si="7"/>
        <v>1.832067033425683</v>
      </c>
      <c r="J15" s="22">
        <f t="shared" si="8"/>
        <v>6.2086072760003011E-2</v>
      </c>
      <c r="K15" s="3"/>
      <c r="L15" s="36">
        <v>295</v>
      </c>
      <c r="M15" s="5" t="s">
        <v>24</v>
      </c>
      <c r="N15" s="30">
        <f t="shared" si="0"/>
        <v>23.961580160181029</v>
      </c>
      <c r="O15" s="23">
        <f t="shared" si="1"/>
        <v>8.1225695458240779E-2</v>
      </c>
      <c r="P15" s="7"/>
      <c r="Q15" s="31">
        <f t="shared" si="2"/>
        <v>38641.589639154459</v>
      </c>
      <c r="R15" s="35">
        <v>6280.5029000000004</v>
      </c>
      <c r="S15" s="31">
        <f t="shared" si="3"/>
        <v>58426.083534401543</v>
      </c>
      <c r="T15" s="22">
        <f t="shared" si="4"/>
        <v>0.42997938729211665</v>
      </c>
      <c r="U15" s="7"/>
      <c r="V15" s="4"/>
    </row>
    <row r="16" spans="1:26" ht="15" customHeight="1">
      <c r="A16" s="7"/>
      <c r="B16" s="24">
        <v>30</v>
      </c>
      <c r="C16" s="21">
        <v>100</v>
      </c>
      <c r="D16" s="25">
        <v>120</v>
      </c>
      <c r="E16" s="21">
        <v>1.2</v>
      </c>
      <c r="F16" s="1"/>
      <c r="G16" s="28">
        <f t="shared" si="5"/>
        <v>179.70077296045284</v>
      </c>
      <c r="H16" s="21">
        <f t="shared" si="6"/>
        <v>1.277064729422595</v>
      </c>
      <c r="I16" s="29">
        <f t="shared" si="7"/>
        <v>1.2756949237548769</v>
      </c>
      <c r="J16" s="22">
        <f t="shared" si="8"/>
        <v>6.422060785216252E-2</v>
      </c>
      <c r="K16" s="3"/>
      <c r="L16" s="26">
        <v>184.5</v>
      </c>
      <c r="M16" s="5" t="s">
        <v>25</v>
      </c>
      <c r="N16" s="30">
        <f t="shared" si="0"/>
        <v>4.7992270395471621</v>
      </c>
      <c r="O16" s="23">
        <f t="shared" si="1"/>
        <v>2.601207067505237E-2</v>
      </c>
      <c r="P16" s="7"/>
      <c r="Q16" s="31">
        <f t="shared" si="2"/>
        <v>10283.610852444488</v>
      </c>
      <c r="R16" s="35">
        <v>2048.2917900000002</v>
      </c>
      <c r="S16" s="31">
        <f t="shared" si="3"/>
        <v>15548.819608896067</v>
      </c>
      <c r="T16" s="22">
        <f t="shared" si="4"/>
        <v>0.52693177785099399</v>
      </c>
      <c r="U16" s="7"/>
      <c r="V16" s="4"/>
    </row>
    <row r="17" spans="1:22" ht="15" customHeight="1">
      <c r="A17" s="7"/>
      <c r="B17" s="24">
        <v>30</v>
      </c>
      <c r="C17" s="21">
        <v>100</v>
      </c>
      <c r="D17" s="25">
        <v>120</v>
      </c>
      <c r="E17" s="21">
        <v>1.4</v>
      </c>
      <c r="F17" s="1"/>
      <c r="G17" s="28">
        <f t="shared" si="5"/>
        <v>201.16036604596556</v>
      </c>
      <c r="H17" s="21">
        <f t="shared" si="6"/>
        <v>1.3460050900847758</v>
      </c>
      <c r="I17" s="29">
        <f t="shared" si="7"/>
        <v>1.3401560510152459</v>
      </c>
      <c r="J17" s="22">
        <f t="shared" si="8"/>
        <v>-3.856779279658868E-2</v>
      </c>
      <c r="K17" s="1"/>
      <c r="L17" s="26">
        <v>192</v>
      </c>
      <c r="M17" s="5">
        <v>3.7439999999999999E-4</v>
      </c>
      <c r="N17" s="30">
        <f t="shared" si="0"/>
        <v>-9.16036604596556</v>
      </c>
      <c r="O17" s="23">
        <f t="shared" si="1"/>
        <v>-4.771023982273729E-2</v>
      </c>
      <c r="P17" s="7"/>
      <c r="Q17" s="31">
        <f t="shared" si="2"/>
        <v>11762.122895040186</v>
      </c>
      <c r="R17" s="35">
        <v>2761.3303000000001</v>
      </c>
      <c r="S17" s="31">
        <f t="shared" si="3"/>
        <v>17784.329817300764</v>
      </c>
      <c r="T17" s="22">
        <f t="shared" si="4"/>
        <v>0.62107042061573825</v>
      </c>
      <c r="U17" s="7"/>
      <c r="V17" s="4"/>
    </row>
    <row r="18" spans="1:22" ht="15" customHeight="1">
      <c r="A18" s="7"/>
      <c r="B18" s="24">
        <v>30</v>
      </c>
      <c r="C18" s="21">
        <v>100</v>
      </c>
      <c r="D18" s="25">
        <v>120</v>
      </c>
      <c r="E18" s="21">
        <v>1.6</v>
      </c>
      <c r="F18" s="1"/>
      <c r="G18" s="28">
        <f t="shared" si="5"/>
        <v>221.81025795147735</v>
      </c>
      <c r="H18" s="21">
        <f t="shared" si="6"/>
        <v>1.5426126051719105</v>
      </c>
      <c r="I18" s="29">
        <f t="shared" si="7"/>
        <v>1.5415053620487063</v>
      </c>
      <c r="J18" s="22">
        <f t="shared" si="8"/>
        <v>-3.5867121767556021E-2</v>
      </c>
      <c r="K18" s="3"/>
      <c r="L18" s="26">
        <v>215</v>
      </c>
      <c r="M18" s="5">
        <v>3.5990000000000002E-4</v>
      </c>
      <c r="N18" s="30">
        <f t="shared" si="0"/>
        <v>-6.8102579514773538</v>
      </c>
      <c r="O18" s="23">
        <f t="shared" si="1"/>
        <v>-3.1675618378964439E-2</v>
      </c>
      <c r="P18" s="7"/>
      <c r="Q18" s="31">
        <f t="shared" si="2"/>
        <v>16663.53103341586</v>
      </c>
      <c r="R18" s="35">
        <v>3604.7993999999999</v>
      </c>
      <c r="S18" s="31">
        <f t="shared" si="3"/>
        <v>25195.258922524783</v>
      </c>
      <c r="T18" s="22">
        <f t="shared" si="4"/>
        <v>0.57229805196044681</v>
      </c>
      <c r="U18" s="7"/>
      <c r="V18" s="4"/>
    </row>
    <row r="19" spans="1:22" ht="15" customHeight="1">
      <c r="A19" s="7"/>
      <c r="B19" s="24">
        <v>30</v>
      </c>
      <c r="C19" s="21">
        <v>100</v>
      </c>
      <c r="D19" s="25">
        <v>120</v>
      </c>
      <c r="E19" s="21">
        <v>1.8</v>
      </c>
      <c r="F19" s="1"/>
      <c r="G19" s="28">
        <f t="shared" si="5"/>
        <v>241.77737760809219</v>
      </c>
      <c r="H19" s="21">
        <f t="shared" si="6"/>
        <v>1.7611986118254381</v>
      </c>
      <c r="I19" s="29">
        <f t="shared" si="7"/>
        <v>1.7935814575587672</v>
      </c>
      <c r="J19" s="22">
        <f t="shared" si="8"/>
        <v>-2.1556326763645505E-2</v>
      </c>
      <c r="K19" s="3"/>
      <c r="L19" s="26">
        <v>243</v>
      </c>
      <c r="M19" s="5" t="s">
        <v>26</v>
      </c>
      <c r="N19" s="30">
        <f t="shared" si="0"/>
        <v>1.2226223919078052</v>
      </c>
      <c r="O19" s="23">
        <f t="shared" si="1"/>
        <v>5.0313678679333547E-3</v>
      </c>
      <c r="P19" s="7"/>
      <c r="Q19" s="31">
        <f t="shared" si="2"/>
        <v>23378.161731688448</v>
      </c>
      <c r="R19" s="35">
        <v>4566.7028</v>
      </c>
      <c r="S19" s="31">
        <f t="shared" si="3"/>
        <v>35347.780538312938</v>
      </c>
      <c r="T19" s="22">
        <f t="shared" si="4"/>
        <v>0.51677392248718057</v>
      </c>
      <c r="U19" s="7"/>
      <c r="V19" s="4"/>
    </row>
    <row r="20" spans="1:22" ht="15" customHeight="1">
      <c r="A20" s="7"/>
      <c r="B20" s="24">
        <v>30</v>
      </c>
      <c r="C20" s="21">
        <v>100</v>
      </c>
      <c r="D20" s="25">
        <v>127.5</v>
      </c>
      <c r="E20" s="21">
        <v>1.1499999999999999</v>
      </c>
      <c r="F20" s="1"/>
      <c r="G20" s="28">
        <f t="shared" si="5"/>
        <v>197.19899471537613</v>
      </c>
      <c r="H20" s="21">
        <f t="shared" si="6"/>
        <v>1.2680440027536592</v>
      </c>
      <c r="I20" s="29">
        <f t="shared" si="7"/>
        <v>1.2634058881065773</v>
      </c>
      <c r="J20" s="22">
        <f t="shared" si="8"/>
        <v>0.10264695891622552</v>
      </c>
      <c r="K20" s="1"/>
      <c r="L20" s="26">
        <v>209</v>
      </c>
      <c r="M20" s="5">
        <v>6.2220000000000005E-4</v>
      </c>
      <c r="N20" s="30">
        <f t="shared" si="0"/>
        <v>11.801005284623869</v>
      </c>
      <c r="O20" s="23">
        <f t="shared" si="1"/>
        <v>5.6464140117817557E-2</v>
      </c>
      <c r="P20" s="7"/>
      <c r="Q20" s="31">
        <f t="shared" si="2"/>
        <v>14359.565521089447</v>
      </c>
      <c r="R20" s="35">
        <v>2656.5911000000001</v>
      </c>
      <c r="S20" s="31">
        <f t="shared" si="3"/>
        <v>21711.663067887246</v>
      </c>
      <c r="T20" s="22">
        <f t="shared" si="4"/>
        <v>0.48943115811874321</v>
      </c>
      <c r="U20" s="7"/>
      <c r="V20" s="4"/>
    </row>
    <row r="21" spans="1:22" ht="15" customHeight="1">
      <c r="A21" s="7"/>
      <c r="B21" s="24">
        <v>30</v>
      </c>
      <c r="C21" s="21">
        <v>100</v>
      </c>
      <c r="D21" s="25">
        <v>127.5</v>
      </c>
      <c r="E21" s="21">
        <v>1.35</v>
      </c>
      <c r="F21" s="1"/>
      <c r="G21" s="28">
        <f t="shared" si="5"/>
        <v>221.75075790988248</v>
      </c>
      <c r="H21" s="21">
        <f t="shared" si="6"/>
        <v>1.290587674240866</v>
      </c>
      <c r="I21" s="29">
        <f t="shared" si="7"/>
        <v>1.2858794963692382</v>
      </c>
      <c r="J21" s="22">
        <f t="shared" si="8"/>
        <v>-4.4009130191951205E-2</v>
      </c>
      <c r="K21" s="1"/>
      <c r="L21" s="32">
        <v>212</v>
      </c>
      <c r="M21" s="5" t="s">
        <v>27</v>
      </c>
      <c r="N21" s="30">
        <f t="shared" si="0"/>
        <v>-9.7507579098824806</v>
      </c>
      <c r="O21" s="23">
        <f t="shared" si="1"/>
        <v>-4.5994141084351327E-2</v>
      </c>
      <c r="P21" s="7"/>
      <c r="Q21" s="31">
        <f t="shared" si="2"/>
        <v>15020.870774670098</v>
      </c>
      <c r="R21" s="7"/>
      <c r="S21" s="31">
        <f t="shared" si="3"/>
        <v>22711.556611301188</v>
      </c>
      <c r="T21" s="22">
        <f t="shared" si="4"/>
        <v>0</v>
      </c>
      <c r="U21" s="7"/>
      <c r="V21" s="4"/>
    </row>
    <row r="22" spans="1:22" ht="15" customHeight="1">
      <c r="A22" s="7"/>
      <c r="B22" s="24">
        <v>30</v>
      </c>
      <c r="C22" s="21">
        <v>100</v>
      </c>
      <c r="D22" s="25">
        <v>127.5</v>
      </c>
      <c r="E22" s="21">
        <v>1.55</v>
      </c>
      <c r="F22" s="1"/>
      <c r="G22" s="28">
        <f t="shared" si="5"/>
        <v>245.34223935573738</v>
      </c>
      <c r="H22" s="21">
        <f t="shared" si="6"/>
        <v>1.4890405607585202</v>
      </c>
      <c r="I22" s="29">
        <f t="shared" si="7"/>
        <v>1.4991728108630085</v>
      </c>
      <c r="J22" s="22">
        <f t="shared" si="8"/>
        <v>-3.9328670478374086E-2</v>
      </c>
      <c r="K22" s="1"/>
      <c r="L22" s="26">
        <v>240</v>
      </c>
      <c r="M22" s="5">
        <v>5.2829999999999999E-4</v>
      </c>
      <c r="N22" s="30">
        <f t="shared" si="0"/>
        <v>-5.3422393557373766</v>
      </c>
      <c r="O22" s="23">
        <f t="shared" si="1"/>
        <v>-2.2259330648905735E-2</v>
      </c>
      <c r="P22" s="7"/>
      <c r="Q22" s="31">
        <f t="shared" si="2"/>
        <v>21647.536878642168</v>
      </c>
      <c r="R22" s="35">
        <v>4825.9866000000002</v>
      </c>
      <c r="S22" s="31">
        <f t="shared" si="3"/>
        <v>32731.075760506956</v>
      </c>
      <c r="T22" s="22">
        <f t="shared" si="4"/>
        <v>0.58977427265901183</v>
      </c>
      <c r="U22" s="7"/>
      <c r="V22" s="4"/>
    </row>
    <row r="23" spans="1:22" ht="15" customHeight="1">
      <c r="A23" s="7"/>
      <c r="B23" s="24">
        <v>30</v>
      </c>
      <c r="C23" s="21">
        <v>100</v>
      </c>
      <c r="D23" s="25">
        <v>127.5</v>
      </c>
      <c r="E23" s="21">
        <v>1.75</v>
      </c>
      <c r="F23" s="1"/>
      <c r="G23" s="28">
        <f t="shared" si="5"/>
        <v>268.12880404791781</v>
      </c>
      <c r="H23" s="21">
        <f t="shared" si="6"/>
        <v>1.7093607392403025</v>
      </c>
      <c r="I23" s="29">
        <f t="shared" si="7"/>
        <v>1.76618394505433</v>
      </c>
      <c r="J23" s="22">
        <f t="shared" si="8"/>
        <v>-2.3222434719827132E-2</v>
      </c>
      <c r="K23" s="3"/>
      <c r="L23" s="36">
        <v>274</v>
      </c>
      <c r="M23" s="5">
        <v>5.3890000000000003E-4</v>
      </c>
      <c r="N23" s="30">
        <f t="shared" si="0"/>
        <v>5.8711959520821893</v>
      </c>
      <c r="O23" s="23">
        <f t="shared" si="1"/>
        <v>2.1427722452854705E-2</v>
      </c>
      <c r="P23" s="7"/>
      <c r="Q23" s="31">
        <f t="shared" si="2"/>
        <v>30797.949080998038</v>
      </c>
      <c r="R23" s="35">
        <v>6155.2561999999998</v>
      </c>
      <c r="S23" s="31">
        <f t="shared" si="3"/>
        <v>46566.49901046903</v>
      </c>
      <c r="T23" s="22">
        <f t="shared" si="4"/>
        <v>0.52872827726354787</v>
      </c>
      <c r="U23" s="7"/>
      <c r="V23" s="4"/>
    </row>
    <row r="24" spans="1:22" ht="15" customHeight="1">
      <c r="A24" s="7"/>
      <c r="B24" s="24">
        <v>30</v>
      </c>
      <c r="C24" s="21">
        <v>100</v>
      </c>
      <c r="D24" s="25">
        <v>135</v>
      </c>
      <c r="E24" s="21">
        <v>1.1000000000000001</v>
      </c>
      <c r="F24" s="1"/>
      <c r="G24" s="28">
        <f t="shared" si="5"/>
        <v>214.57416561869613</v>
      </c>
      <c r="H24" s="21">
        <f t="shared" si="6"/>
        <v>1.2094672207810366</v>
      </c>
      <c r="I24" s="29">
        <f t="shared" si="7"/>
        <v>1.1793930054915498</v>
      </c>
      <c r="J24" s="22">
        <f t="shared" si="8"/>
        <v>9.9515655255487764E-2</v>
      </c>
      <c r="K24" s="3"/>
      <c r="L24" s="36">
        <v>224</v>
      </c>
      <c r="M24" s="5">
        <v>8.0000000000000004E-4</v>
      </c>
      <c r="N24" s="30">
        <f t="shared" si="0"/>
        <v>9.4258343813038721</v>
      </c>
      <c r="O24" s="23">
        <f t="shared" si="1"/>
        <v>4.2079617773678003E-2</v>
      </c>
      <c r="P24" s="7"/>
      <c r="Q24" s="31">
        <f t="shared" si="2"/>
        <v>16729.504479141247</v>
      </c>
      <c r="R24" s="35">
        <v>3204.1015000000002</v>
      </c>
      <c r="S24" s="31">
        <f t="shared" si="3"/>
        <v>25295.010772461566</v>
      </c>
      <c r="T24" s="22">
        <f t="shared" si="4"/>
        <v>0.50667723035536705</v>
      </c>
      <c r="U24" s="7"/>
      <c r="V24" s="4"/>
    </row>
    <row r="25" spans="1:22" ht="15" customHeight="1">
      <c r="A25" s="7"/>
      <c r="B25" s="24">
        <v>30</v>
      </c>
      <c r="C25" s="21">
        <v>100</v>
      </c>
      <c r="D25" s="25">
        <v>135</v>
      </c>
      <c r="E25" s="21">
        <v>1.3</v>
      </c>
      <c r="F25" s="1"/>
      <c r="G25" s="28">
        <f t="shared" si="5"/>
        <v>242.4771897141334</v>
      </c>
      <c r="H25" s="21">
        <f t="shared" si="6"/>
        <v>1.248823375488785</v>
      </c>
      <c r="I25" s="29">
        <f t="shared" si="7"/>
        <v>1.2185986632667181</v>
      </c>
      <c r="J25" s="22">
        <f t="shared" si="8"/>
        <v>-3.9366634239396209E-2</v>
      </c>
      <c r="K25" s="1"/>
      <c r="L25" s="32">
        <v>230</v>
      </c>
      <c r="M25" s="5">
        <v>7.0370000000000003E-4</v>
      </c>
      <c r="N25" s="30">
        <f t="shared" si="0"/>
        <v>-12.477189714133402</v>
      </c>
      <c r="O25" s="23">
        <f t="shared" si="1"/>
        <v>-5.4248650931014795E-2</v>
      </c>
      <c r="P25" s="7"/>
      <c r="Q25" s="31">
        <f t="shared" si="2"/>
        <v>18155.787543871014</v>
      </c>
      <c r="R25" s="7">
        <v>4361.8843900000002</v>
      </c>
      <c r="S25" s="31">
        <f t="shared" si="3"/>
        <v>27451.550766332974</v>
      </c>
      <c r="T25" s="22">
        <f t="shared" si="4"/>
        <v>0.63557566231915552</v>
      </c>
      <c r="U25" s="7"/>
      <c r="V25" s="4"/>
    </row>
    <row r="26" spans="1:22" ht="15" customHeight="1">
      <c r="A26" s="7"/>
      <c r="B26" s="24">
        <v>30</v>
      </c>
      <c r="C26" s="21">
        <v>100</v>
      </c>
      <c r="D26" s="25">
        <v>135</v>
      </c>
      <c r="E26" s="21">
        <v>1.5</v>
      </c>
      <c r="F26" s="1"/>
      <c r="G26" s="28">
        <f t="shared" si="5"/>
        <v>269.24737715181141</v>
      </c>
      <c r="H26" s="21">
        <f t="shared" si="6"/>
        <v>1.4838069889150178</v>
      </c>
      <c r="I26" s="29">
        <f t="shared" si="7"/>
        <v>1.4757639857270644</v>
      </c>
      <c r="J26" s="22">
        <f t="shared" si="8"/>
        <v>-1.0795340723321445E-2</v>
      </c>
      <c r="K26" s="3"/>
      <c r="L26" s="36">
        <v>268.5</v>
      </c>
      <c r="M26" s="5" t="s">
        <v>28</v>
      </c>
      <c r="N26" s="30">
        <f t="shared" si="0"/>
        <v>-0.74737715181140629</v>
      </c>
      <c r="O26" s="23">
        <f t="shared" si="1"/>
        <v>-2.7835275672678074E-3</v>
      </c>
      <c r="P26" s="7"/>
      <c r="Q26" s="31">
        <f t="shared" si="2"/>
        <v>28204.826144847466</v>
      </c>
      <c r="R26" s="35">
        <v>5975.6575000000003</v>
      </c>
      <c r="S26" s="31">
        <f t="shared" si="3"/>
        <v>42645.697131009372</v>
      </c>
      <c r="T26" s="22">
        <f t="shared" si="4"/>
        <v>0.56049335825300539</v>
      </c>
      <c r="U26" s="7"/>
      <c r="V26" s="4"/>
    </row>
    <row r="27" spans="1:22" ht="15" customHeight="1">
      <c r="A27" s="7"/>
      <c r="B27" s="24">
        <v>30</v>
      </c>
      <c r="C27" s="21">
        <v>100</v>
      </c>
      <c r="D27" s="25">
        <v>135</v>
      </c>
      <c r="E27" s="21">
        <v>1.7</v>
      </c>
      <c r="F27" s="1"/>
      <c r="G27" s="28">
        <f t="shared" si="5"/>
        <v>295.07409068447248</v>
      </c>
      <c r="H27" s="21">
        <f t="shared" si="6"/>
        <v>1.7140704617058864</v>
      </c>
      <c r="I27" s="29">
        <f t="shared" si="7"/>
        <v>1.7629338540035315</v>
      </c>
      <c r="J27" s="22">
        <f t="shared" si="8"/>
        <v>8.2767421799332004E-3</v>
      </c>
      <c r="K27" s="3"/>
      <c r="L27" s="26">
        <v>310</v>
      </c>
      <c r="M27" s="5">
        <v>5.3770000000000001E-4</v>
      </c>
      <c r="N27" s="30">
        <f t="shared" si="0"/>
        <v>14.92590931552752</v>
      </c>
      <c r="O27" s="23">
        <f t="shared" si="1"/>
        <v>4.8148094566217804E-2</v>
      </c>
      <c r="P27" s="7"/>
      <c r="Q27" s="31">
        <f t="shared" si="2"/>
        <v>40775.254649717521</v>
      </c>
      <c r="R27" s="35">
        <v>7662.5448999999999</v>
      </c>
      <c r="S27" s="31">
        <f t="shared" si="3"/>
        <v>61652.185030372893</v>
      </c>
      <c r="T27" s="22">
        <f t="shared" si="4"/>
        <v>0.49714668806791223</v>
      </c>
      <c r="U27" s="7"/>
      <c r="V27" s="4"/>
    </row>
    <row r="28" spans="1:22" ht="15" customHeight="1">
      <c r="A28" s="7"/>
      <c r="B28" s="24">
        <v>30</v>
      </c>
      <c r="C28" s="21">
        <v>120</v>
      </c>
      <c r="D28" s="25">
        <v>140</v>
      </c>
      <c r="E28" s="21">
        <v>1.2</v>
      </c>
      <c r="F28" s="1"/>
      <c r="G28" s="28">
        <f t="shared" si="5"/>
        <v>201.96064067298073</v>
      </c>
      <c r="H28" s="21">
        <f t="shared" si="6"/>
        <v>1.2599567942764862</v>
      </c>
      <c r="I28" s="29">
        <f t="shared" si="7"/>
        <v>1.2582220610509758</v>
      </c>
      <c r="J28" s="22">
        <f t="shared" si="8"/>
        <v>4.996399523040522E-2</v>
      </c>
      <c r="K28" s="3"/>
      <c r="L28" s="36">
        <v>205</v>
      </c>
      <c r="M28" s="5" t="s">
        <v>29</v>
      </c>
      <c r="N28" s="30">
        <f t="shared" si="0"/>
        <v>3.0393593270192696</v>
      </c>
      <c r="O28" s="23">
        <f t="shared" si="1"/>
        <v>1.4826143058630583E-2</v>
      </c>
      <c r="P28" s="7"/>
      <c r="Q28" s="31">
        <f t="shared" si="2"/>
        <v>11741.702542791851</v>
      </c>
      <c r="R28" s="35">
        <v>2392.7087000000001</v>
      </c>
      <c r="S28" s="31">
        <f t="shared" si="3"/>
        <v>17753.454244701279</v>
      </c>
      <c r="T28" s="22">
        <f t="shared" si="4"/>
        <v>0.5390970494013313</v>
      </c>
      <c r="U28" s="7"/>
      <c r="V28" s="4"/>
    </row>
    <row r="29" spans="1:22" ht="15" customHeight="1">
      <c r="A29" s="7"/>
      <c r="B29" s="24">
        <v>30</v>
      </c>
      <c r="C29" s="21">
        <v>120</v>
      </c>
      <c r="D29" s="25">
        <v>140</v>
      </c>
      <c r="E29" s="21">
        <v>1.4</v>
      </c>
      <c r="F29" s="1"/>
      <c r="G29" s="28">
        <f t="shared" si="5"/>
        <v>226.07847331627943</v>
      </c>
      <c r="H29" s="21">
        <f t="shared" si="6"/>
        <v>1.3560203918221843</v>
      </c>
      <c r="I29" s="29">
        <f t="shared" si="7"/>
        <v>1.3422711422882314</v>
      </c>
      <c r="J29" s="22">
        <f t="shared" si="8"/>
        <v>-3.1414005841296895E-2</v>
      </c>
      <c r="K29" s="1"/>
      <c r="L29" s="32">
        <v>216</v>
      </c>
      <c r="M29" s="5" t="s">
        <v>30</v>
      </c>
      <c r="N29" s="30">
        <f t="shared" si="0"/>
        <v>-10.078473316279428</v>
      </c>
      <c r="O29" s="23">
        <f t="shared" si="1"/>
        <v>-4.6659598686478836E-2</v>
      </c>
      <c r="P29" s="7"/>
      <c r="Q29" s="31">
        <f t="shared" si="2"/>
        <v>14166.488472587575</v>
      </c>
      <c r="R29" s="7">
        <v>3206.8256999999999</v>
      </c>
      <c r="S29" s="31">
        <f t="shared" si="3"/>
        <v>21419.730570552412</v>
      </c>
      <c r="T29" s="22">
        <f t="shared" si="4"/>
        <v>0.59885453543635236</v>
      </c>
      <c r="U29" s="7"/>
      <c r="V29" s="4"/>
    </row>
    <row r="30" spans="1:22" ht="15" customHeight="1">
      <c r="A30" s="7"/>
      <c r="B30" s="24">
        <v>30</v>
      </c>
      <c r="C30" s="21">
        <v>120</v>
      </c>
      <c r="D30" s="25">
        <v>140</v>
      </c>
      <c r="E30" s="21">
        <v>1.6</v>
      </c>
      <c r="F30" s="1"/>
      <c r="G30" s="28">
        <f t="shared" si="5"/>
        <v>249.28630559412258</v>
      </c>
      <c r="H30" s="21">
        <f t="shared" si="6"/>
        <v>1.5716842281397196</v>
      </c>
      <c r="I30" s="29">
        <f t="shared" si="7"/>
        <v>1.5528271660153778</v>
      </c>
      <c r="J30" s="22">
        <f t="shared" si="8"/>
        <v>-1.769735741267528E-2</v>
      </c>
      <c r="K30" s="3"/>
      <c r="L30" s="26">
        <v>243</v>
      </c>
      <c r="M30" s="5" t="s">
        <v>31</v>
      </c>
      <c r="N30" s="30">
        <f t="shared" si="0"/>
        <v>-6.2863055941225809</v>
      </c>
      <c r="O30" s="23">
        <f t="shared" si="1"/>
        <v>-2.5869570346183462E-2</v>
      </c>
      <c r="P30" s="7"/>
      <c r="Q30" s="31">
        <f t="shared" si="2"/>
        <v>20655.448098577293</v>
      </c>
      <c r="R30" s="7">
        <v>4158.1027000000004</v>
      </c>
      <c r="S30" s="31">
        <f t="shared" si="3"/>
        <v>31231.037525048872</v>
      </c>
      <c r="T30" s="22">
        <f t="shared" si="4"/>
        <v>0.53256030276483668</v>
      </c>
      <c r="U30" s="7"/>
      <c r="V30" s="4"/>
    </row>
    <row r="31" spans="1:22" ht="15" customHeight="1">
      <c r="A31" s="7"/>
      <c r="B31" s="24">
        <v>30</v>
      </c>
      <c r="C31" s="21">
        <v>120</v>
      </c>
      <c r="D31" s="25">
        <v>140</v>
      </c>
      <c r="E31" s="21">
        <v>1.8</v>
      </c>
      <c r="F31" s="1"/>
      <c r="G31" s="28">
        <f t="shared" si="5"/>
        <v>271.72678935949551</v>
      </c>
      <c r="H31" s="21">
        <f t="shared" si="6"/>
        <v>1.7821283581661713</v>
      </c>
      <c r="I31" s="29">
        <f t="shared" si="7"/>
        <v>1.7852407135189197</v>
      </c>
      <c r="J31" s="22">
        <f t="shared" si="8"/>
        <v>-9.9286899076826227E-3</v>
      </c>
      <c r="K31" s="3"/>
      <c r="L31" s="26">
        <v>272</v>
      </c>
      <c r="M31" s="5" t="s">
        <v>32</v>
      </c>
      <c r="N31" s="30">
        <f t="shared" si="0"/>
        <v>0.2732106405044874</v>
      </c>
      <c r="O31" s="23">
        <f t="shared" si="1"/>
        <v>1.0044508842076744E-3</v>
      </c>
      <c r="P31" s="7"/>
      <c r="Q31" s="31">
        <f t="shared" si="2"/>
        <v>28475.395812137886</v>
      </c>
      <c r="R31" s="7">
        <v>5260.0736999999999</v>
      </c>
      <c r="S31" s="31">
        <f t="shared" si="3"/>
        <v>43054.798467952489</v>
      </c>
      <c r="T31" s="22">
        <f t="shared" si="4"/>
        <v>0.48868640775687716</v>
      </c>
      <c r="U31" s="7"/>
      <c r="V31" s="4"/>
    </row>
    <row r="32" spans="1:22" ht="15" customHeight="1">
      <c r="A32" s="7"/>
      <c r="B32" s="24">
        <v>30</v>
      </c>
      <c r="C32" s="21">
        <v>120</v>
      </c>
      <c r="D32" s="25">
        <v>147.5</v>
      </c>
      <c r="E32" s="21">
        <v>1.1499999999999999</v>
      </c>
      <c r="F32" s="1"/>
      <c r="G32" s="28">
        <f t="shared" si="5"/>
        <v>217.83181376138839</v>
      </c>
      <c r="H32" s="21">
        <f t="shared" si="6"/>
        <v>1.2031427928589695</v>
      </c>
      <c r="I32" s="29">
        <f t="shared" si="7"/>
        <v>1.2158908947879334</v>
      </c>
      <c r="J32" s="22">
        <f t="shared" si="8"/>
        <v>4.6211124225190969E-2</v>
      </c>
      <c r="K32" s="3"/>
      <c r="L32" s="36">
        <v>223.5</v>
      </c>
      <c r="M32" s="5" t="s">
        <v>33</v>
      </c>
      <c r="N32" s="30">
        <f t="shared" si="0"/>
        <v>5.6681862386116109</v>
      </c>
      <c r="O32" s="23">
        <f t="shared" si="1"/>
        <v>2.53610122532958E-2</v>
      </c>
      <c r="P32" s="7"/>
      <c r="Q32" s="31">
        <f t="shared" si="2"/>
        <v>14763.391076769634</v>
      </c>
      <c r="R32" s="35">
        <v>3122.4771000000001</v>
      </c>
      <c r="S32" s="31">
        <f t="shared" si="3"/>
        <v>22322.24730807569</v>
      </c>
      <c r="T32" s="22">
        <f t="shared" si="4"/>
        <v>0.5595273731906657</v>
      </c>
      <c r="U32" s="7"/>
      <c r="V32" s="4"/>
    </row>
    <row r="33" spans="1:26" ht="15" customHeight="1">
      <c r="A33" s="7"/>
      <c r="B33" s="24">
        <v>30</v>
      </c>
      <c r="C33" s="21">
        <v>120</v>
      </c>
      <c r="D33" s="25">
        <v>147.5</v>
      </c>
      <c r="E33" s="21">
        <v>1.35</v>
      </c>
      <c r="F33" s="1"/>
      <c r="G33" s="28">
        <f t="shared" si="5"/>
        <v>244.95241402316248</v>
      </c>
      <c r="H33" s="21">
        <f t="shared" si="6"/>
        <v>1.300723500026066</v>
      </c>
      <c r="I33" s="29">
        <f t="shared" si="7"/>
        <v>1.3073913049432768</v>
      </c>
      <c r="J33" s="22">
        <f t="shared" si="8"/>
        <v>-3.6501111091803054E-2</v>
      </c>
      <c r="K33" s="1"/>
      <c r="L33" s="36">
        <v>237</v>
      </c>
      <c r="M33" s="5" t="s">
        <v>34</v>
      </c>
      <c r="N33" s="30">
        <f t="shared" si="0"/>
        <v>-7.9524140231624756</v>
      </c>
      <c r="O33" s="23">
        <f t="shared" si="1"/>
        <v>-3.3554489549208755E-2</v>
      </c>
      <c r="P33" s="7"/>
      <c r="Q33" s="31">
        <f t="shared" si="2"/>
        <v>18018.473764970357</v>
      </c>
      <c r="R33" s="35">
        <v>4329.7209999999995</v>
      </c>
      <c r="S33" s="31">
        <f t="shared" si="3"/>
        <v>27243.932332635181</v>
      </c>
      <c r="T33" s="22">
        <f t="shared" si="4"/>
        <v>0.63569692467830408</v>
      </c>
      <c r="U33" s="7"/>
      <c r="V33" s="4"/>
    </row>
    <row r="34" spans="1:26" ht="15" customHeight="1">
      <c r="A34" s="7"/>
      <c r="B34" s="24">
        <v>30</v>
      </c>
      <c r="C34" s="21">
        <v>120</v>
      </c>
      <c r="D34" s="25">
        <v>147.5</v>
      </c>
      <c r="E34" s="21">
        <v>1.55</v>
      </c>
      <c r="F34" s="1"/>
      <c r="G34" s="28">
        <f t="shared" si="5"/>
        <v>271.01225880120489</v>
      </c>
      <c r="H34" s="21">
        <f t="shared" si="6"/>
        <v>1.5000043757448396</v>
      </c>
      <c r="I34" s="29">
        <f t="shared" si="7"/>
        <v>1.5151080340398468</v>
      </c>
      <c r="J34" s="22">
        <f t="shared" si="8"/>
        <v>-3.2255241454942234E-2</v>
      </c>
      <c r="K34" s="1"/>
      <c r="L34" s="36">
        <v>267</v>
      </c>
      <c r="M34" s="5" t="s">
        <v>35</v>
      </c>
      <c r="N34" s="30">
        <f t="shared" si="0"/>
        <v>-4.0122588012048936</v>
      </c>
      <c r="O34" s="23">
        <f t="shared" si="1"/>
        <v>-1.5027186521366642E-2</v>
      </c>
      <c r="P34" s="7"/>
      <c r="Q34" s="31">
        <f t="shared" si="2"/>
        <v>25935.287252016638</v>
      </c>
      <c r="R34" s="35">
        <v>5751.0160999999998</v>
      </c>
      <c r="S34" s="31">
        <f t="shared" si="3"/>
        <v>39214.15432504916</v>
      </c>
      <c r="T34" s="22">
        <f t="shared" si="4"/>
        <v>0.58662655859712109</v>
      </c>
      <c r="U34" s="7"/>
      <c r="V34" s="4">
        <v>257</v>
      </c>
      <c r="W34" t="s">
        <v>36</v>
      </c>
      <c r="X34" t="s">
        <v>37</v>
      </c>
      <c r="Y34" t="s">
        <v>38</v>
      </c>
      <c r="Z34" s="34">
        <f>(V34-W34)/W34</f>
        <v>3.6290322580645164E-2</v>
      </c>
    </row>
    <row r="35" spans="1:26" ht="15" customHeight="1">
      <c r="A35" s="7"/>
      <c r="B35" s="24">
        <v>30</v>
      </c>
      <c r="C35" s="21">
        <v>120</v>
      </c>
      <c r="D35" s="25">
        <v>147.5</v>
      </c>
      <c r="E35" s="21">
        <v>1.75</v>
      </c>
      <c r="F35" s="1"/>
      <c r="G35" s="28">
        <f t="shared" si="5"/>
        <v>296.1829688418573</v>
      </c>
      <c r="H35" s="21">
        <f t="shared" si="6"/>
        <v>1.7121244944143108</v>
      </c>
      <c r="I35" s="29">
        <f t="shared" si="7"/>
        <v>1.7645147193402804</v>
      </c>
      <c r="J35" s="22">
        <f t="shared" si="8"/>
        <v>-2.1643146048965254E-2</v>
      </c>
      <c r="K35" s="3"/>
      <c r="L35" s="26">
        <v>302</v>
      </c>
      <c r="M35" s="5" t="s">
        <v>39</v>
      </c>
      <c r="N35" s="30">
        <f t="shared" si="0"/>
        <v>5.8170311581426972</v>
      </c>
      <c r="O35" s="23">
        <f t="shared" si="1"/>
        <v>1.9261692576631448E-2</v>
      </c>
      <c r="P35" s="7"/>
      <c r="Q35" s="31">
        <f t="shared" si="2"/>
        <v>36362.756868056757</v>
      </c>
      <c r="R35" s="7">
        <v>7259.4579000000003</v>
      </c>
      <c r="S35" s="31">
        <f t="shared" si="3"/>
        <v>54980.488384501819</v>
      </c>
      <c r="T35" s="22">
        <f t="shared" si="4"/>
        <v>0.52814793853641606</v>
      </c>
      <c r="U35" s="7"/>
      <c r="V35" s="4"/>
      <c r="Z35" s="34" t="e">
        <f t="shared" ref="Z35:Z85" si="9">(V35-W35)/W35</f>
        <v>#DIV/0!</v>
      </c>
    </row>
    <row r="36" spans="1:26" ht="15" customHeight="1">
      <c r="A36" s="7"/>
      <c r="B36" s="24">
        <v>30</v>
      </c>
      <c r="C36" s="21">
        <v>120</v>
      </c>
      <c r="D36" s="25">
        <v>155</v>
      </c>
      <c r="E36" s="21">
        <v>1.1000000000000001</v>
      </c>
      <c r="F36" s="1"/>
      <c r="G36" s="28">
        <f t="shared" si="5"/>
        <v>233.38538694520111</v>
      </c>
      <c r="H36" s="21">
        <f t="shared" si="6"/>
        <v>1.1660602191128091</v>
      </c>
      <c r="I36" s="29">
        <f t="shared" si="7"/>
        <v>1.1672219341654273</v>
      </c>
      <c r="J36" s="22">
        <f t="shared" si="8"/>
        <v>6.0054744648008189E-2</v>
      </c>
      <c r="K36" s="3"/>
      <c r="L36" s="36">
        <v>241</v>
      </c>
      <c r="M36" s="5" t="s">
        <v>40</v>
      </c>
      <c r="N36" s="30">
        <f t="shared" ref="N36:N67" si="10">L36-G36</f>
        <v>7.6146130547988946</v>
      </c>
      <c r="O36" s="23">
        <f t="shared" ref="O36:O67" si="11">N36/L36</f>
        <v>3.1595904791696661E-2</v>
      </c>
      <c r="P36" s="7"/>
      <c r="Q36" s="31">
        <f t="shared" ref="Q36:Q67" si="12">PI()*(L36^2-D36^2)*1/6</f>
        <v>17831.679901775668</v>
      </c>
      <c r="R36" s="35">
        <v>3735.1601999999998</v>
      </c>
      <c r="S36" s="31">
        <f t="shared" ref="S36:S67" si="13">$A$2^2*Q36/1.05</f>
        <v>26961.500011484812</v>
      </c>
      <c r="T36" s="22">
        <f t="shared" ref="T36:T67" si="14">4*R36/S36</f>
        <v>0.55414723934631693</v>
      </c>
      <c r="U36" s="7"/>
      <c r="V36" s="4"/>
      <c r="Z36" s="34" t="e">
        <f t="shared" si="9"/>
        <v>#DIV/0!</v>
      </c>
    </row>
    <row r="37" spans="1:26" ht="15" customHeight="1">
      <c r="A37" s="7"/>
      <c r="B37" s="24">
        <v>30</v>
      </c>
      <c r="C37" s="21">
        <v>120</v>
      </c>
      <c r="D37" s="25">
        <v>155</v>
      </c>
      <c r="E37" s="21">
        <v>1.3</v>
      </c>
      <c r="F37" s="1"/>
      <c r="G37" s="28">
        <f t="shared" si="5"/>
        <v>263.73460469319025</v>
      </c>
      <c r="H37" s="21">
        <f t="shared" si="6"/>
        <v>1.2416467275506338</v>
      </c>
      <c r="I37" s="29">
        <f t="shared" si="7"/>
        <v>1.2395424721875876</v>
      </c>
      <c r="J37" s="22">
        <f t="shared" si="8"/>
        <v>-4.4887132653358676E-2</v>
      </c>
      <c r="K37" s="3"/>
      <c r="L37" s="32">
        <v>253</v>
      </c>
      <c r="M37" s="5">
        <v>5.4000000000000001E-4</v>
      </c>
      <c r="N37" s="30">
        <f t="shared" si="10"/>
        <v>-10.734604693190249</v>
      </c>
      <c r="O37" s="23">
        <f t="shared" si="11"/>
        <v>-4.2429267562016794E-2</v>
      </c>
      <c r="P37" s="7"/>
      <c r="Q37" s="31">
        <f t="shared" si="12"/>
        <v>20935.573443522382</v>
      </c>
      <c r="R37" s="7">
        <v>5127.8562000000002</v>
      </c>
      <c r="S37" s="31">
        <f t="shared" si="13"/>
        <v>31654.58704660584</v>
      </c>
      <c r="T37" s="22">
        <f t="shared" si="14"/>
        <v>0.64797638237391997</v>
      </c>
      <c r="U37" s="7"/>
      <c r="V37" s="4"/>
      <c r="Z37" s="34" t="e">
        <f t="shared" si="9"/>
        <v>#DIV/0!</v>
      </c>
    </row>
    <row r="38" spans="1:26" ht="15" customHeight="1">
      <c r="A38" s="7"/>
      <c r="B38" s="24">
        <v>30</v>
      </c>
      <c r="C38" s="21">
        <v>120</v>
      </c>
      <c r="D38" s="25">
        <v>155</v>
      </c>
      <c r="E38" s="21">
        <v>1.5</v>
      </c>
      <c r="F38" s="1"/>
      <c r="G38" s="28">
        <f t="shared" si="5"/>
        <v>292.85167261105175</v>
      </c>
      <c r="H38" s="21">
        <f t="shared" si="6"/>
        <v>1.4561260065251862</v>
      </c>
      <c r="I38" s="29">
        <f t="shared" si="7"/>
        <v>1.4675604210330955</v>
      </c>
      <c r="J38" s="22">
        <f t="shared" si="8"/>
        <v>-2.92493289832092E-2</v>
      </c>
      <c r="K38" s="3"/>
      <c r="L38" s="26">
        <v>290</v>
      </c>
      <c r="M38" s="5">
        <v>4.0000000000000002E-4</v>
      </c>
      <c r="N38" s="30">
        <f t="shared" si="10"/>
        <v>-2.8516726110517538</v>
      </c>
      <c r="O38" s="23">
        <f t="shared" si="11"/>
        <v>-9.8333538312129435E-3</v>
      </c>
      <c r="P38" s="7"/>
      <c r="Q38" s="31">
        <f t="shared" si="12"/>
        <v>31455.196444067802</v>
      </c>
      <c r="R38" s="7">
        <v>7004.6005999999998</v>
      </c>
      <c r="S38" s="31">
        <f t="shared" si="13"/>
        <v>47560.257023430517</v>
      </c>
      <c r="T38" s="22">
        <f t="shared" si="14"/>
        <v>0.58911377174006352</v>
      </c>
      <c r="U38" s="7"/>
      <c r="V38" s="4"/>
      <c r="Z38" s="34" t="e">
        <f t="shared" si="9"/>
        <v>#DIV/0!</v>
      </c>
    </row>
    <row r="39" spans="1:26" ht="15" customHeight="1">
      <c r="A39" s="7"/>
      <c r="B39" s="24">
        <v>30</v>
      </c>
      <c r="C39" s="21">
        <v>120</v>
      </c>
      <c r="D39" s="25">
        <v>155</v>
      </c>
      <c r="E39" s="21">
        <v>1.7</v>
      </c>
      <c r="F39" s="1"/>
      <c r="G39" s="28">
        <f t="shared" si="5"/>
        <v>320.94255444653851</v>
      </c>
      <c r="H39" s="21">
        <f t="shared" si="6"/>
        <v>1.6746226005878098</v>
      </c>
      <c r="I39" s="29">
        <f t="shared" si="7"/>
        <v>1.7316334612110504</v>
      </c>
      <c r="J39" s="22">
        <f t="shared" si="8"/>
        <v>-1.4927882007170703E-2</v>
      </c>
      <c r="K39" s="3"/>
      <c r="L39" s="36">
        <v>331.5</v>
      </c>
      <c r="M39" s="5">
        <v>4.0999999999999999E-4</v>
      </c>
      <c r="N39" s="30">
        <f t="shared" si="10"/>
        <v>10.557445553461491</v>
      </c>
      <c r="O39" s="23">
        <f t="shared" si="11"/>
        <v>3.1847497898828028E-2</v>
      </c>
      <c r="P39" s="7"/>
      <c r="Q39" s="31">
        <f t="shared" si="12"/>
        <v>44959.986963993026</v>
      </c>
      <c r="R39" s="35">
        <v>8993.9876999999997</v>
      </c>
      <c r="S39" s="31">
        <f t="shared" si="13"/>
        <v>67979.500289557458</v>
      </c>
      <c r="T39" s="22">
        <f t="shared" si="14"/>
        <v>0.52921764130011373</v>
      </c>
      <c r="U39" s="7"/>
      <c r="V39" s="4"/>
      <c r="Z39" s="34" t="e">
        <f t="shared" si="9"/>
        <v>#DIV/0!</v>
      </c>
    </row>
    <row r="40" spans="1:26" ht="15" customHeight="1">
      <c r="A40" s="7"/>
      <c r="B40" s="24">
        <v>30</v>
      </c>
      <c r="C40" s="21">
        <v>140</v>
      </c>
      <c r="D40" s="25">
        <v>160</v>
      </c>
      <c r="E40" s="21">
        <v>1.2</v>
      </c>
      <c r="F40" s="1"/>
      <c r="G40" s="28">
        <f t="shared" si="5"/>
        <v>224.38313373660455</v>
      </c>
      <c r="H40" s="21">
        <f t="shared" si="6"/>
        <v>1.286672843846665</v>
      </c>
      <c r="I40" s="29">
        <f t="shared" si="7"/>
        <v>1.2732089913727132</v>
      </c>
      <c r="J40" s="22">
        <f t="shared" si="8"/>
        <v>7.2227369872220892E-2</v>
      </c>
      <c r="K40" s="3"/>
      <c r="L40" s="36">
        <v>230</v>
      </c>
      <c r="M40" s="5">
        <v>6.6569999999999997E-4</v>
      </c>
      <c r="N40" s="30">
        <f t="shared" si="10"/>
        <v>5.6168662633954511</v>
      </c>
      <c r="O40" s="23">
        <f t="shared" si="11"/>
        <v>2.4421157666936744E-2</v>
      </c>
      <c r="P40" s="7"/>
      <c r="Q40" s="31">
        <f t="shared" si="12"/>
        <v>14294.24657383356</v>
      </c>
      <c r="R40" s="35">
        <v>2776.7896000000001</v>
      </c>
      <c r="S40" s="31">
        <f t="shared" si="13"/>
        <v>21612.900819636343</v>
      </c>
      <c r="T40" s="22">
        <f t="shared" si="14"/>
        <v>0.51391335631858459</v>
      </c>
      <c r="U40" s="7"/>
      <c r="V40" s="4"/>
      <c r="Z40" s="34" t="e">
        <f t="shared" si="9"/>
        <v>#DIV/0!</v>
      </c>
    </row>
    <row r="41" spans="1:26" ht="15" customHeight="1">
      <c r="A41" s="7"/>
      <c r="B41" s="24">
        <v>30</v>
      </c>
      <c r="C41" s="21">
        <v>140</v>
      </c>
      <c r="D41" s="25">
        <v>160</v>
      </c>
      <c r="E41" s="21">
        <v>1.35</v>
      </c>
      <c r="F41" s="1"/>
      <c r="G41" s="28">
        <f t="shared" si="5"/>
        <v>244.58186089026532</v>
      </c>
      <c r="H41" s="21">
        <f t="shared" si="6"/>
        <v>1.4553899033109128</v>
      </c>
      <c r="I41" s="29">
        <f t="shared" si="7"/>
        <v>1.4185481962359205</v>
      </c>
      <c r="J41" s="22">
        <f t="shared" si="8"/>
        <v>7.8066595045120507E-2</v>
      </c>
      <c r="K41" s="3"/>
      <c r="L41" s="26">
        <v>251</v>
      </c>
      <c r="M41" s="5"/>
      <c r="N41" s="30">
        <f t="shared" si="10"/>
        <v>6.4181391097346818</v>
      </c>
      <c r="O41" s="23">
        <f t="shared" si="11"/>
        <v>2.5570275337588374E-2</v>
      </c>
      <c r="P41" s="7"/>
      <c r="Q41" s="31">
        <f t="shared" si="12"/>
        <v>19583.117806151975</v>
      </c>
      <c r="R41" s="7">
        <v>3481.7256200000002</v>
      </c>
      <c r="S41" s="31">
        <f t="shared" si="13"/>
        <v>29609.67412290179</v>
      </c>
      <c r="T41" s="22">
        <f t="shared" si="14"/>
        <v>0.47034973847375611</v>
      </c>
      <c r="U41" s="7"/>
      <c r="V41" s="4"/>
      <c r="Z41" s="34" t="e">
        <f t="shared" si="9"/>
        <v>#DIV/0!</v>
      </c>
    </row>
    <row r="42" spans="1:26" ht="15" customHeight="1">
      <c r="A42" s="7"/>
      <c r="B42" s="24">
        <v>30</v>
      </c>
      <c r="C42" s="21">
        <v>140</v>
      </c>
      <c r="D42" s="25">
        <v>160</v>
      </c>
      <c r="E42" s="21">
        <v>1.5</v>
      </c>
      <c r="F42" s="1"/>
      <c r="G42" s="28">
        <f t="shared" si="5"/>
        <v>264.18620185100389</v>
      </c>
      <c r="H42" s="21">
        <f t="shared" si="6"/>
        <v>1.4932299992490932</v>
      </c>
      <c r="I42" s="29">
        <f t="shared" si="7"/>
        <v>1.4535893911541122</v>
      </c>
      <c r="J42" s="22">
        <f t="shared" si="8"/>
        <v>-4.5133338339378897E-3</v>
      </c>
      <c r="K42" s="3"/>
      <c r="L42" s="26">
        <v>256</v>
      </c>
      <c r="M42" s="5">
        <v>2.3900000000000001E-4</v>
      </c>
      <c r="N42" s="30">
        <f t="shared" si="10"/>
        <v>-8.1862018510038865</v>
      </c>
      <c r="O42" s="23">
        <f t="shared" si="11"/>
        <v>-3.1977350980483932E-2</v>
      </c>
      <c r="P42" s="7"/>
      <c r="Q42" s="31">
        <f t="shared" si="12"/>
        <v>20910.440702293661</v>
      </c>
      <c r="R42" s="7">
        <v>4332.1336000000001</v>
      </c>
      <c r="S42" s="31">
        <f t="shared" si="13"/>
        <v>31616.58634186802</v>
      </c>
      <c r="T42" s="22">
        <f t="shared" si="14"/>
        <v>0.54808366129814667</v>
      </c>
      <c r="U42" s="7"/>
      <c r="V42" s="4"/>
      <c r="Z42" s="34" t="e">
        <f t="shared" si="9"/>
        <v>#DIV/0!</v>
      </c>
    </row>
    <row r="43" spans="1:26" ht="15" customHeight="1">
      <c r="A43" s="7"/>
      <c r="B43" s="24">
        <v>30</v>
      </c>
      <c r="C43" s="21">
        <v>140</v>
      </c>
      <c r="D43" s="25">
        <v>160</v>
      </c>
      <c r="E43" s="21">
        <v>1.65</v>
      </c>
      <c r="F43" s="1"/>
      <c r="G43" s="28">
        <f t="shared" si="5"/>
        <v>283.27079397742921</v>
      </c>
      <c r="H43" s="21">
        <f t="shared" si="6"/>
        <v>1.6518066560675002</v>
      </c>
      <c r="I43" s="29">
        <f t="shared" si="7"/>
        <v>1.6096718809300885</v>
      </c>
      <c r="J43" s="22">
        <f t="shared" si="8"/>
        <v>1.0949430712123035E-3</v>
      </c>
      <c r="K43" s="3"/>
      <c r="L43" s="26">
        <v>278</v>
      </c>
      <c r="M43" s="5">
        <v>2.8499999999999999E-4</v>
      </c>
      <c r="N43" s="30">
        <f t="shared" si="10"/>
        <v>-5.2707939774292072</v>
      </c>
      <c r="O43" s="23">
        <f t="shared" si="11"/>
        <v>-1.8959690566292112E-2</v>
      </c>
      <c r="P43" s="7"/>
      <c r="Q43" s="31">
        <f t="shared" si="12"/>
        <v>27061.679118022479</v>
      </c>
      <c r="R43" s="7">
        <v>5220.3271999999997</v>
      </c>
      <c r="S43" s="31">
        <f t="shared" si="13"/>
        <v>40917.258826449994</v>
      </c>
      <c r="T43" s="22">
        <f t="shared" si="14"/>
        <v>0.51033010027792403</v>
      </c>
      <c r="U43" s="7"/>
      <c r="V43" s="4"/>
      <c r="Z43" s="34" t="e">
        <f t="shared" si="9"/>
        <v>#DIV/0!</v>
      </c>
    </row>
    <row r="44" spans="1:26" ht="15" customHeight="1">
      <c r="A44" s="7"/>
      <c r="B44" s="24">
        <v>30</v>
      </c>
      <c r="C44" s="21">
        <v>140</v>
      </c>
      <c r="D44" s="25">
        <v>160</v>
      </c>
      <c r="E44" s="21">
        <v>1.8</v>
      </c>
      <c r="F44" s="1"/>
      <c r="G44" s="28">
        <f t="shared" si="5"/>
        <v>301.89500445978149</v>
      </c>
      <c r="H44" s="21">
        <f t="shared" si="6"/>
        <v>1.8459042537874288</v>
      </c>
      <c r="I44" s="29">
        <f t="shared" si="7"/>
        <v>1.8199111184629513</v>
      </c>
      <c r="J44" s="22">
        <f t="shared" si="8"/>
        <v>2.550236321523822E-2</v>
      </c>
      <c r="K44" s="1"/>
      <c r="L44" s="36">
        <v>307</v>
      </c>
      <c r="M44" s="5">
        <v>2.5000000000000001E-4</v>
      </c>
      <c r="N44" s="30">
        <f t="shared" si="10"/>
        <v>5.1049955402185105</v>
      </c>
      <c r="O44" s="23">
        <f t="shared" si="11"/>
        <v>1.6628649968138471E-2</v>
      </c>
      <c r="P44" s="7"/>
      <c r="Q44" s="31">
        <f t="shared" si="12"/>
        <v>35944.532346047614</v>
      </c>
      <c r="R44" s="35">
        <v>6371.9121999999998</v>
      </c>
      <c r="S44" s="31">
        <f t="shared" si="13"/>
        <v>54348.13290722399</v>
      </c>
      <c r="T44" s="22">
        <f t="shared" si="14"/>
        <v>0.46897009035267456</v>
      </c>
      <c r="U44" s="7"/>
      <c r="V44" s="4"/>
      <c r="Z44" s="34" t="e">
        <f t="shared" si="9"/>
        <v>#DIV/0!</v>
      </c>
    </row>
    <row r="45" spans="1:26" ht="15" customHeight="1">
      <c r="A45" s="7"/>
      <c r="B45" s="24">
        <v>30</v>
      </c>
      <c r="C45" s="21">
        <v>140</v>
      </c>
      <c r="D45" s="25">
        <v>165</v>
      </c>
      <c r="E45" s="21">
        <v>1.1499999999999999</v>
      </c>
      <c r="F45" s="1"/>
      <c r="G45" s="28">
        <f t="shared" si="5"/>
        <v>231.63951532920211</v>
      </c>
      <c r="H45" s="21">
        <f t="shared" si="6"/>
        <v>1.1985840909770555</v>
      </c>
      <c r="I45" s="29">
        <f t="shared" si="7"/>
        <v>1.2158247046314683</v>
      </c>
      <c r="J45" s="22">
        <f t="shared" si="8"/>
        <v>4.2247035632222291E-2</v>
      </c>
      <c r="K45" s="1"/>
      <c r="L45" s="26">
        <v>237</v>
      </c>
      <c r="M45" s="5">
        <v>6.7699999999999998E-4</v>
      </c>
      <c r="N45" s="30">
        <f t="shared" si="10"/>
        <v>5.3604846707978879</v>
      </c>
      <c r="O45" s="23">
        <f t="shared" si="11"/>
        <v>2.2618078779737923E-2</v>
      </c>
      <c r="P45" s="7"/>
      <c r="Q45" s="31">
        <f t="shared" si="12"/>
        <v>15155.042960917162</v>
      </c>
      <c r="R45" s="7">
        <v>3204.3126999999999</v>
      </c>
      <c r="S45" s="31">
        <f t="shared" si="13"/>
        <v>22914.424956906747</v>
      </c>
      <c r="T45" s="22">
        <f t="shared" si="14"/>
        <v>0.55935293266596642</v>
      </c>
      <c r="U45" s="7"/>
      <c r="V45" s="4"/>
      <c r="Z45" s="34" t="e">
        <f t="shared" si="9"/>
        <v>#DIV/0!</v>
      </c>
    </row>
    <row r="46" spans="1:26" ht="15" customHeight="1">
      <c r="A46" s="7"/>
      <c r="B46" s="24">
        <v>30</v>
      </c>
      <c r="C46" s="21">
        <v>140</v>
      </c>
      <c r="D46" s="25">
        <v>165</v>
      </c>
      <c r="E46" s="21">
        <v>1.3</v>
      </c>
      <c r="F46" s="1"/>
      <c r="G46" s="28">
        <f t="shared" si="5"/>
        <v>253.38351619988964</v>
      </c>
      <c r="H46" s="21">
        <f t="shared" si="6"/>
        <v>1.3687930793970187</v>
      </c>
      <c r="I46" s="29">
        <f t="shared" si="7"/>
        <v>1.3666811215146482</v>
      </c>
      <c r="J46" s="22">
        <f t="shared" si="8"/>
        <v>5.2917753382322012E-2</v>
      </c>
      <c r="K46" s="1"/>
      <c r="L46" s="26">
        <v>260.5</v>
      </c>
      <c r="M46" s="5"/>
      <c r="N46" s="30">
        <f t="shared" si="10"/>
        <v>7.116483800110359</v>
      </c>
      <c r="O46" s="23">
        <f t="shared" si="11"/>
        <v>2.7318555854550321E-2</v>
      </c>
      <c r="P46" s="7"/>
      <c r="Q46" s="31">
        <f t="shared" si="12"/>
        <v>21276.567146130776</v>
      </c>
      <c r="R46" s="7">
        <v>4112.8870999999999</v>
      </c>
      <c r="S46" s="31">
        <f t="shared" si="13"/>
        <v>32170.169524949735</v>
      </c>
      <c r="T46" s="22">
        <f t="shared" si="14"/>
        <v>0.51139141145155975</v>
      </c>
      <c r="U46" s="7"/>
      <c r="V46" s="4"/>
      <c r="Z46" s="34" t="e">
        <f t="shared" si="9"/>
        <v>#DIV/0!</v>
      </c>
    </row>
    <row r="47" spans="1:26" ht="15" customHeight="1">
      <c r="A47" s="7"/>
      <c r="B47" s="24">
        <v>30</v>
      </c>
      <c r="C47" s="21">
        <v>140</v>
      </c>
      <c r="D47" s="25">
        <v>165</v>
      </c>
      <c r="E47" s="21">
        <v>1.45</v>
      </c>
      <c r="F47" s="1"/>
      <c r="G47" s="28">
        <f t="shared" si="5"/>
        <v>274.46330720024332</v>
      </c>
      <c r="H47" s="21">
        <f t="shared" si="6"/>
        <v>1.4061728772534094</v>
      </c>
      <c r="I47" s="29">
        <f t="shared" si="7"/>
        <v>1.4024677954009221</v>
      </c>
      <c r="J47" s="22">
        <f t="shared" si="8"/>
        <v>-3.022560189420035E-2</v>
      </c>
      <c r="K47" s="3"/>
      <c r="L47" s="26">
        <v>266</v>
      </c>
      <c r="M47" s="5">
        <v>2.9789999999999998E-4</v>
      </c>
      <c r="N47" s="30">
        <f t="shared" si="10"/>
        <v>-8.4633072002433209</v>
      </c>
      <c r="O47" s="23">
        <f t="shared" si="11"/>
        <v>-3.1816944361816993E-2</v>
      </c>
      <c r="P47" s="7"/>
      <c r="Q47" s="31">
        <f t="shared" si="12"/>
        <v>22792.778300569549</v>
      </c>
      <c r="R47" s="7">
        <v>5113.2864</v>
      </c>
      <c r="S47" s="31">
        <f t="shared" si="13"/>
        <v>34462.680790461163</v>
      </c>
      <c r="T47" s="22">
        <f t="shared" si="14"/>
        <v>0.59348678428003121</v>
      </c>
      <c r="U47" s="7"/>
      <c r="V47" s="4"/>
      <c r="Z47" s="34" t="e">
        <f t="shared" si="9"/>
        <v>#DIV/0!</v>
      </c>
    </row>
    <row r="48" spans="1:26" ht="15" customHeight="1">
      <c r="A48" s="7"/>
      <c r="B48" s="24">
        <v>30</v>
      </c>
      <c r="C48" s="21">
        <v>140</v>
      </c>
      <c r="D48" s="25">
        <v>165</v>
      </c>
      <c r="E48" s="21">
        <v>1.6</v>
      </c>
      <c r="F48" s="1"/>
      <c r="G48" s="28">
        <f t="shared" si="5"/>
        <v>294.96515154074564</v>
      </c>
      <c r="H48" s="21">
        <f t="shared" si="6"/>
        <v>1.5550660853129352</v>
      </c>
      <c r="I48" s="29">
        <f t="shared" si="7"/>
        <v>1.5539964112459992</v>
      </c>
      <c r="J48" s="22">
        <f t="shared" si="8"/>
        <v>-2.8083696679415543E-2</v>
      </c>
      <c r="K48" s="3"/>
      <c r="L48" s="26">
        <v>289</v>
      </c>
      <c r="M48" s="5">
        <v>2.9270000000000001E-4</v>
      </c>
      <c r="N48" s="30">
        <f t="shared" si="10"/>
        <v>-5.9651515407456372</v>
      </c>
      <c r="O48" s="23">
        <f t="shared" si="11"/>
        <v>-2.0640662770746148E-2</v>
      </c>
      <c r="P48" s="7"/>
      <c r="Q48" s="31">
        <f t="shared" si="12"/>
        <v>29476.51667108183</v>
      </c>
      <c r="R48" s="7">
        <v>6235.5034999999998</v>
      </c>
      <c r="S48" s="31">
        <f t="shared" si="13"/>
        <v>44568.493206675732</v>
      </c>
      <c r="T48" s="22">
        <f t="shared" si="14"/>
        <v>0.559633324024157</v>
      </c>
      <c r="U48" s="7"/>
      <c r="V48" s="4"/>
      <c r="Z48" s="34" t="e">
        <f t="shared" si="9"/>
        <v>#DIV/0!</v>
      </c>
    </row>
    <row r="49" spans="1:26" ht="15" customHeight="1">
      <c r="A49" s="7"/>
      <c r="B49" s="24">
        <v>30</v>
      </c>
      <c r="C49" s="21">
        <v>140</v>
      </c>
      <c r="D49" s="25">
        <v>165</v>
      </c>
      <c r="E49" s="21">
        <v>1.75</v>
      </c>
      <c r="F49" s="1"/>
      <c r="G49" s="28">
        <f t="shared" si="5"/>
        <v>314.95711377790036</v>
      </c>
      <c r="H49" s="21">
        <f t="shared" si="6"/>
        <v>1.7239676905784038</v>
      </c>
      <c r="I49" s="29">
        <f t="shared" si="7"/>
        <v>1.7423497512879473</v>
      </c>
      <c r="J49" s="22">
        <f t="shared" si="8"/>
        <v>-1.4875605383769244E-2</v>
      </c>
      <c r="K49" s="3"/>
      <c r="L49" s="36">
        <v>317</v>
      </c>
      <c r="M49" s="5">
        <v>2.0000000000000001E-4</v>
      </c>
      <c r="N49" s="30">
        <f t="shared" si="10"/>
        <v>2.0428862220996393</v>
      </c>
      <c r="O49" s="23">
        <f t="shared" si="11"/>
        <v>6.444436031860061E-3</v>
      </c>
      <c r="P49" s="7"/>
      <c r="Q49" s="31">
        <f t="shared" si="12"/>
        <v>38360.940695433768</v>
      </c>
      <c r="R49" s="35">
        <v>7555.4434000000001</v>
      </c>
      <c r="S49" s="31">
        <f t="shared" si="13"/>
        <v>58001.742331495858</v>
      </c>
      <c r="T49" s="22">
        <f t="shared" si="14"/>
        <v>0.52104940964142554</v>
      </c>
      <c r="U49" s="7"/>
      <c r="V49" s="4"/>
      <c r="Z49" s="34" t="e">
        <f t="shared" si="9"/>
        <v>#DIV/0!</v>
      </c>
    </row>
    <row r="50" spans="1:26" ht="15" customHeight="1">
      <c r="A50" s="7"/>
      <c r="B50" s="24">
        <v>30</v>
      </c>
      <c r="C50" s="21">
        <v>140</v>
      </c>
      <c r="D50" s="25">
        <v>170</v>
      </c>
      <c r="E50" s="21">
        <v>1.1000000000000001</v>
      </c>
      <c r="F50" s="1"/>
      <c r="G50" s="28">
        <f t="shared" si="5"/>
        <v>238.35112934215582</v>
      </c>
      <c r="H50" s="21">
        <f t="shared" si="6"/>
        <v>1.1409390104488648</v>
      </c>
      <c r="I50" s="29">
        <f t="shared" si="7"/>
        <v>1.1685563928722904</v>
      </c>
      <c r="J50" s="22">
        <f t="shared" si="8"/>
        <v>3.7217282226240656E-2</v>
      </c>
      <c r="K50" s="3"/>
      <c r="L50" s="26">
        <v>245</v>
      </c>
      <c r="M50" s="5">
        <v>6.6E-4</v>
      </c>
      <c r="N50" s="30">
        <f t="shared" si="10"/>
        <v>6.648870657844185</v>
      </c>
      <c r="O50" s="23">
        <f t="shared" si="11"/>
        <v>2.7138247583037491E-2</v>
      </c>
      <c r="P50" s="7"/>
      <c r="Q50" s="31">
        <f t="shared" si="12"/>
        <v>16297.011890497051</v>
      </c>
      <c r="R50" s="7">
        <v>3589.5259999999998</v>
      </c>
      <c r="S50" s="31">
        <f t="shared" si="13"/>
        <v>24641.081978431543</v>
      </c>
      <c r="T50" s="22">
        <f t="shared" si="14"/>
        <v>0.58268967298464069</v>
      </c>
      <c r="U50" s="7"/>
      <c r="V50" s="4">
        <v>228.24</v>
      </c>
      <c r="W50" t="s">
        <v>41</v>
      </c>
      <c r="X50" t="s">
        <v>42</v>
      </c>
      <c r="Y50" t="s">
        <v>43</v>
      </c>
      <c r="Z50" s="34">
        <f t="shared" si="9"/>
        <v>-1.8322580645161252E-2</v>
      </c>
    </row>
    <row r="51" spans="1:26" ht="15" customHeight="1">
      <c r="A51" s="7"/>
      <c r="B51" s="24">
        <v>30</v>
      </c>
      <c r="C51" s="21">
        <v>140</v>
      </c>
      <c r="D51" s="25">
        <v>170</v>
      </c>
      <c r="E51" s="21">
        <v>1.25</v>
      </c>
      <c r="F51" s="1"/>
      <c r="G51" s="28">
        <f t="shared" si="5"/>
        <v>261.72515604384233</v>
      </c>
      <c r="H51" s="21">
        <f t="shared" si="6"/>
        <v>1.3033473740924937</v>
      </c>
      <c r="I51" s="29">
        <f t="shared" si="7"/>
        <v>1.3147956263784306</v>
      </c>
      <c r="J51" s="22">
        <f t="shared" si="8"/>
        <v>4.2677899273994943E-2</v>
      </c>
      <c r="K51" s="3"/>
      <c r="L51" s="26">
        <v>269.5</v>
      </c>
      <c r="M51" s="5"/>
      <c r="N51" s="30">
        <f t="shared" si="10"/>
        <v>7.7748439561576674</v>
      </c>
      <c r="O51" s="23">
        <f t="shared" si="11"/>
        <v>2.8849142694462589E-2</v>
      </c>
      <c r="P51" s="7"/>
      <c r="Q51" s="31">
        <f t="shared" si="12"/>
        <v>22897.10535660751</v>
      </c>
      <c r="R51" s="7">
        <v>4626.8734000000004</v>
      </c>
      <c r="S51" s="31">
        <f t="shared" si="13"/>
        <v>34620.423299190559</v>
      </c>
      <c r="T51" s="22">
        <f t="shared" si="14"/>
        <v>0.53458311124788338</v>
      </c>
      <c r="U51" s="7"/>
      <c r="V51" s="4">
        <v>247.35</v>
      </c>
      <c r="W51" t="s">
        <v>44</v>
      </c>
      <c r="X51" t="s">
        <v>45</v>
      </c>
      <c r="Y51" t="s">
        <v>46</v>
      </c>
      <c r="Z51" s="34">
        <f t="shared" si="9"/>
        <v>-5.0479846449136299E-2</v>
      </c>
    </row>
    <row r="52" spans="1:26" ht="15" customHeight="1">
      <c r="A52" s="7"/>
      <c r="B52" s="24">
        <v>30</v>
      </c>
      <c r="C52" s="21">
        <v>140</v>
      </c>
      <c r="D52" s="25">
        <v>170</v>
      </c>
      <c r="E52" s="21">
        <v>1.4</v>
      </c>
      <c r="F52" s="1"/>
      <c r="G52" s="28">
        <f t="shared" si="5"/>
        <v>284.35692745227942</v>
      </c>
      <c r="H52" s="21">
        <f t="shared" si="6"/>
        <v>1.3437305853380219</v>
      </c>
      <c r="I52" s="29">
        <f t="shared" si="7"/>
        <v>1.3541383681047243</v>
      </c>
      <c r="J52" s="22">
        <f t="shared" si="8"/>
        <v>-4.0192439044269994E-2</v>
      </c>
      <c r="K52" s="1"/>
      <c r="L52" s="26">
        <v>276</v>
      </c>
      <c r="M52" s="5">
        <v>4.2999999999999999E-4</v>
      </c>
      <c r="N52" s="30">
        <f t="shared" si="10"/>
        <v>-8.3569274522794217</v>
      </c>
      <c r="O52" s="23">
        <f t="shared" si="11"/>
        <v>-3.0278722653186312E-2</v>
      </c>
      <c r="P52" s="7"/>
      <c r="Q52" s="31">
        <f t="shared" si="12"/>
        <v>24753.655715185178</v>
      </c>
      <c r="R52" s="7">
        <v>5808.1682000000001</v>
      </c>
      <c r="S52" s="31">
        <f t="shared" si="13"/>
        <v>37427.527441359991</v>
      </c>
      <c r="T52" s="22">
        <f t="shared" si="14"/>
        <v>0.6207375797506276</v>
      </c>
      <c r="U52" s="7"/>
      <c r="V52" s="4"/>
      <c r="Z52" s="34" t="e">
        <f t="shared" si="9"/>
        <v>#DIV/0!</v>
      </c>
    </row>
    <row r="53" spans="1:26" ht="15" customHeight="1">
      <c r="A53" s="7"/>
      <c r="B53" s="24">
        <v>30</v>
      </c>
      <c r="C53" s="21">
        <v>140</v>
      </c>
      <c r="D53" s="25">
        <v>170</v>
      </c>
      <c r="E53" s="21">
        <v>1.55</v>
      </c>
      <c r="F53" s="1"/>
      <c r="G53" s="28">
        <f t="shared" si="5"/>
        <v>306.34626439092494</v>
      </c>
      <c r="H53" s="21">
        <f t="shared" si="6"/>
        <v>1.508360503093948</v>
      </c>
      <c r="I53" s="29">
        <f t="shared" si="7"/>
        <v>1.5260860973411738</v>
      </c>
      <c r="J53" s="22">
        <f t="shared" si="8"/>
        <v>-2.6864191552291652E-2</v>
      </c>
      <c r="K53" s="3"/>
      <c r="L53" s="36">
        <v>304</v>
      </c>
      <c r="M53" s="5">
        <v>4.0900000000000002E-4</v>
      </c>
      <c r="N53" s="30">
        <f t="shared" si="10"/>
        <v>-2.3462643909249437</v>
      </c>
      <c r="O53" s="23">
        <f t="shared" si="11"/>
        <v>-7.7179749701478412E-3</v>
      </c>
      <c r="P53" s="7"/>
      <c r="Q53" s="31">
        <f t="shared" si="12"/>
        <v>33256.899830901551</v>
      </c>
      <c r="R53" s="35">
        <v>7268.1836999999996</v>
      </c>
      <c r="S53" s="31">
        <f t="shared" si="13"/>
        <v>50284.43254432315</v>
      </c>
      <c r="T53" s="22">
        <f t="shared" si="14"/>
        <v>0.57816571310363052</v>
      </c>
      <c r="U53" s="7"/>
      <c r="V53" s="4"/>
      <c r="Z53" s="34" t="e">
        <f t="shared" si="9"/>
        <v>#DIV/0!</v>
      </c>
    </row>
    <row r="54" spans="1:26" ht="15" customHeight="1">
      <c r="A54" s="7"/>
      <c r="B54" s="24">
        <v>30</v>
      </c>
      <c r="C54" s="21">
        <v>140</v>
      </c>
      <c r="D54" s="25">
        <v>170</v>
      </c>
      <c r="E54" s="21">
        <v>1.7</v>
      </c>
      <c r="F54" s="1"/>
      <c r="G54" s="28">
        <f t="shared" si="5"/>
        <v>327.77125126625987</v>
      </c>
      <c r="H54" s="21">
        <f t="shared" si="6"/>
        <v>1.6509169513224136</v>
      </c>
      <c r="I54" s="29">
        <f t="shared" si="7"/>
        <v>1.6891614868740963</v>
      </c>
      <c r="J54" s="22">
        <f t="shared" si="8"/>
        <v>-2.8872381575050822E-2</v>
      </c>
      <c r="K54" s="3"/>
      <c r="L54" s="26">
        <v>330</v>
      </c>
      <c r="M54" s="27">
        <v>3.4499999999999998E-4</v>
      </c>
      <c r="N54" s="30">
        <f t="shared" si="10"/>
        <v>2.228748733740133</v>
      </c>
      <c r="O54" s="23">
        <f t="shared" si="11"/>
        <v>6.7537840416367666E-3</v>
      </c>
      <c r="P54" s="7"/>
      <c r="Q54" s="31">
        <f t="shared" si="12"/>
        <v>41887.902047863907</v>
      </c>
      <c r="R54" s="7">
        <v>8635.1818000000003</v>
      </c>
      <c r="S54" s="31">
        <f t="shared" si="13"/>
        <v>63334.507896370233</v>
      </c>
      <c r="T54" s="22">
        <f t="shared" si="14"/>
        <v>0.54536978887586129</v>
      </c>
      <c r="U54" s="7"/>
      <c r="V54" s="4"/>
      <c r="Z54" s="34" t="e">
        <f t="shared" si="9"/>
        <v>#DIV/0!</v>
      </c>
    </row>
    <row r="55" spans="1:26" ht="15" customHeight="1">
      <c r="A55" s="7"/>
      <c r="B55" s="24">
        <v>30</v>
      </c>
      <c r="C55" s="21">
        <v>140</v>
      </c>
      <c r="D55" s="25">
        <v>175</v>
      </c>
      <c r="E55" s="21">
        <v>1.05</v>
      </c>
      <c r="F55" s="1"/>
      <c r="G55" s="28">
        <f t="shared" si="5"/>
        <v>244.45294986243732</v>
      </c>
      <c r="H55" s="21">
        <f t="shared" si="6"/>
        <v>1.1164835303277758</v>
      </c>
      <c r="I55" s="29">
        <f t="shared" si="7"/>
        <v>1.1407881760385448</v>
      </c>
      <c r="J55" s="22">
        <f t="shared" si="8"/>
        <v>6.3317647931215013E-2</v>
      </c>
      <c r="K55" s="3"/>
      <c r="L55" s="36">
        <v>256</v>
      </c>
      <c r="M55" s="5" t="s">
        <v>47</v>
      </c>
      <c r="N55" s="30">
        <f t="shared" si="10"/>
        <v>11.547050137562678</v>
      </c>
      <c r="O55" s="23">
        <f t="shared" si="11"/>
        <v>4.5105664599854212E-2</v>
      </c>
      <c r="P55" s="7"/>
      <c r="Q55" s="31">
        <f t="shared" si="12"/>
        <v>18279.35685491221</v>
      </c>
      <c r="R55" s="35">
        <v>3894.2136999999998</v>
      </c>
      <c r="S55" s="31">
        <f t="shared" si="13"/>
        <v>27638.387564627265</v>
      </c>
      <c r="T55" s="22">
        <f t="shared" si="14"/>
        <v>0.5635949189718974</v>
      </c>
      <c r="U55" s="7"/>
      <c r="V55" s="4"/>
      <c r="Z55" s="34" t="e">
        <f t="shared" si="9"/>
        <v>#DIV/0!</v>
      </c>
    </row>
    <row r="56" spans="1:26" ht="15" customHeight="1">
      <c r="A56" s="7"/>
      <c r="B56" s="24">
        <v>30</v>
      </c>
      <c r="C56" s="21">
        <v>140</v>
      </c>
      <c r="D56" s="25">
        <v>175</v>
      </c>
      <c r="E56" s="21">
        <v>1.2</v>
      </c>
      <c r="F56" s="1"/>
      <c r="G56" s="28">
        <f t="shared" si="5"/>
        <v>269.54699343506309</v>
      </c>
      <c r="H56" s="21">
        <f t="shared" si="6"/>
        <v>1.2681166023077799</v>
      </c>
      <c r="I56" s="29">
        <f t="shared" si="7"/>
        <v>1.280169821592001</v>
      </c>
      <c r="J56" s="22">
        <f t="shared" si="8"/>
        <v>5.6763835256483285E-2</v>
      </c>
      <c r="K56" s="3"/>
      <c r="L56" s="36">
        <v>281</v>
      </c>
      <c r="M56" s="5" t="s">
        <v>49</v>
      </c>
      <c r="N56" s="30">
        <f t="shared" si="10"/>
        <v>11.453006564936913</v>
      </c>
      <c r="O56" s="23">
        <f t="shared" si="11"/>
        <v>4.0758030480202538E-2</v>
      </c>
      <c r="P56" s="7"/>
      <c r="Q56" s="31">
        <f t="shared" si="12"/>
        <v>25308.670417319372</v>
      </c>
      <c r="R56" s="35">
        <v>5089.7129999999997</v>
      </c>
      <c r="S56" s="31">
        <f t="shared" si="13"/>
        <v>38266.709670986893</v>
      </c>
      <c r="T56" s="22">
        <f t="shared" si="14"/>
        <v>0.53202515123571503</v>
      </c>
      <c r="U56" s="7"/>
      <c r="V56" s="4"/>
      <c r="Z56" s="34" t="e">
        <f t="shared" si="9"/>
        <v>#DIV/0!</v>
      </c>
    </row>
    <row r="57" spans="1:26" ht="15" customHeight="1">
      <c r="A57" s="7"/>
      <c r="B57" s="24">
        <v>30</v>
      </c>
      <c r="C57" s="21">
        <v>140</v>
      </c>
      <c r="D57" s="25">
        <v>175</v>
      </c>
      <c r="E57" s="21">
        <v>1.35</v>
      </c>
      <c r="F57" s="1"/>
      <c r="G57" s="28">
        <f t="shared" si="5"/>
        <v>293.81132241923507</v>
      </c>
      <c r="H57" s="21">
        <f t="shared" si="6"/>
        <v>1.2709994703845</v>
      </c>
      <c r="I57" s="29">
        <f t="shared" si="7"/>
        <v>1.2829884766876885</v>
      </c>
      <c r="J57" s="22">
        <f t="shared" si="8"/>
        <v>-5.8518910826296351E-2</v>
      </c>
      <c r="K57" s="1"/>
      <c r="L57" s="7" t="s">
        <v>50</v>
      </c>
      <c r="M57" s="5" t="s">
        <v>51</v>
      </c>
      <c r="N57" s="30">
        <f t="shared" si="10"/>
        <v>-12.311322419235069</v>
      </c>
      <c r="O57" s="23">
        <f t="shared" si="11"/>
        <v>-4.3734715521261347E-2</v>
      </c>
      <c r="P57" s="7"/>
      <c r="Q57" s="31">
        <f t="shared" si="12"/>
        <v>25455.932572956397</v>
      </c>
      <c r="R57" s="7">
        <v>6224.8912</v>
      </c>
      <c r="S57" s="31">
        <f t="shared" si="13"/>
        <v>38489.370050310077</v>
      </c>
      <c r="T57" s="22">
        <f t="shared" si="14"/>
        <v>0.6469205592986681</v>
      </c>
      <c r="U57" s="7"/>
      <c r="V57" s="4"/>
      <c r="Z57" s="34" t="e">
        <f t="shared" si="9"/>
        <v>#DIV/0!</v>
      </c>
    </row>
    <row r="58" spans="1:26" ht="15" customHeight="1">
      <c r="A58" s="7"/>
      <c r="B58" s="24">
        <v>30</v>
      </c>
      <c r="C58" s="21">
        <v>140</v>
      </c>
      <c r="D58" s="25">
        <v>175</v>
      </c>
      <c r="E58" s="21">
        <v>1.5</v>
      </c>
      <c r="F58" s="1"/>
      <c r="G58" s="28">
        <f t="shared" si="5"/>
        <v>317.36162709786561</v>
      </c>
      <c r="H58" s="21">
        <f t="shared" si="6"/>
        <v>1.4465031276037872</v>
      </c>
      <c r="I58" s="29">
        <f t="shared" si="7"/>
        <v>1.4657854211646237</v>
      </c>
      <c r="J58" s="22">
        <f t="shared" si="8"/>
        <v>-3.5664581597475209E-2</v>
      </c>
      <c r="K58" s="3"/>
      <c r="L58" s="36">
        <v>313.5</v>
      </c>
      <c r="M58" s="5" t="s">
        <v>52</v>
      </c>
      <c r="N58" s="30">
        <f t="shared" si="10"/>
        <v>-3.8616270978656075</v>
      </c>
      <c r="O58" s="23">
        <f t="shared" si="11"/>
        <v>-1.2317789785855208E-2</v>
      </c>
      <c r="P58" s="7"/>
      <c r="Q58" s="31">
        <f t="shared" si="12"/>
        <v>35425.253260348007</v>
      </c>
      <c r="R58" s="35">
        <v>8023.8936999999996</v>
      </c>
      <c r="S58" s="31">
        <f t="shared" si="13"/>
        <v>53562.98292964619</v>
      </c>
      <c r="T58" s="22">
        <f t="shared" si="14"/>
        <v>0.59921186320330289</v>
      </c>
      <c r="U58" s="7"/>
      <c r="V58" s="4"/>
      <c r="Z58" s="34" t="e">
        <f t="shared" si="9"/>
        <v>#DIV/0!</v>
      </c>
    </row>
    <row r="59" spans="1:26" ht="15" customHeight="1">
      <c r="A59" s="7"/>
      <c r="B59" s="24">
        <v>30</v>
      </c>
      <c r="C59" s="21">
        <v>140</v>
      </c>
      <c r="D59" s="25">
        <v>175</v>
      </c>
      <c r="E59" s="21">
        <v>1.65</v>
      </c>
      <c r="F59" s="1"/>
      <c r="G59" s="28">
        <f t="shared" si="5"/>
        <v>340.28756784460199</v>
      </c>
      <c r="H59" s="21">
        <f t="shared" si="6"/>
        <v>1.5938127742763508</v>
      </c>
      <c r="I59" s="29">
        <f t="shared" si="7"/>
        <v>1.6353288273989175</v>
      </c>
      <c r="J59" s="22">
        <f t="shared" si="8"/>
        <v>-3.4052864074938849E-2</v>
      </c>
      <c r="K59" s="3"/>
      <c r="L59" s="36">
        <v>342.5</v>
      </c>
      <c r="M59" s="5" t="s">
        <v>53</v>
      </c>
      <c r="N59" s="30">
        <f t="shared" si="10"/>
        <v>2.2124321553980053</v>
      </c>
      <c r="O59" s="23">
        <f t="shared" si="11"/>
        <v>6.459655928169359E-3</v>
      </c>
      <c r="P59" s="7"/>
      <c r="Q59" s="31">
        <f t="shared" si="12"/>
        <v>45386.196367330042</v>
      </c>
      <c r="R59" s="35">
        <v>9642.4475000000002</v>
      </c>
      <c r="S59" s="31">
        <f t="shared" si="13"/>
        <v>68623.928907403024</v>
      </c>
      <c r="T59" s="22">
        <f t="shared" si="14"/>
        <v>0.5620457851086279</v>
      </c>
      <c r="U59" s="7"/>
      <c r="V59" s="4"/>
      <c r="Z59" s="34" t="e">
        <f t="shared" si="9"/>
        <v>#DIV/0!</v>
      </c>
    </row>
    <row r="60" spans="1:26" ht="15" customHeight="1">
      <c r="A60" s="7"/>
      <c r="B60" s="24">
        <v>30</v>
      </c>
      <c r="C60" s="21">
        <v>155</v>
      </c>
      <c r="D60" s="25">
        <v>175</v>
      </c>
      <c r="E60" s="21">
        <v>1.2</v>
      </c>
      <c r="F60" s="1"/>
      <c r="G60" s="28">
        <f t="shared" si="5"/>
        <v>241.24809123495049</v>
      </c>
      <c r="H60" s="21">
        <f t="shared" si="6"/>
        <v>1.3007896067338351</v>
      </c>
      <c r="I60" s="29">
        <f t="shared" si="7"/>
        <v>1.2772080279544262</v>
      </c>
      <c r="J60" s="22">
        <f t="shared" si="8"/>
        <v>8.3991338944862659E-2</v>
      </c>
      <c r="K60" s="1"/>
      <c r="L60" s="36">
        <v>248</v>
      </c>
      <c r="M60" s="5" t="s">
        <v>54</v>
      </c>
      <c r="N60" s="30">
        <f t="shared" si="10"/>
        <v>6.7519087650495067</v>
      </c>
      <c r="O60" s="23">
        <f t="shared" si="11"/>
        <v>2.7225438568748012E-2</v>
      </c>
      <c r="P60" s="7"/>
      <c r="Q60" s="31">
        <f t="shared" si="12"/>
        <v>16168.206591699871</v>
      </c>
      <c r="R60" s="35">
        <v>3046.7948999999999</v>
      </c>
      <c r="S60" s="31">
        <f t="shared" si="13"/>
        <v>24446.328366650207</v>
      </c>
      <c r="T60" s="22">
        <f t="shared" si="14"/>
        <v>0.49852801685449855</v>
      </c>
      <c r="U60" s="7"/>
      <c r="V60" s="4"/>
      <c r="Z60" s="34" t="e">
        <f t="shared" si="9"/>
        <v>#DIV/0!</v>
      </c>
    </row>
    <row r="61" spans="1:26" ht="15" customHeight="1">
      <c r="A61" s="7"/>
      <c r="B61" s="24">
        <v>30</v>
      </c>
      <c r="C61" s="21">
        <v>155</v>
      </c>
      <c r="D61" s="25">
        <v>175</v>
      </c>
      <c r="E61" s="21">
        <v>1.35</v>
      </c>
      <c r="F61" s="1"/>
      <c r="G61" s="28">
        <f t="shared" si="5"/>
        <v>262.96498363255984</v>
      </c>
      <c r="H61" s="21">
        <f t="shared" si="6"/>
        <v>1.4819573484859749</v>
      </c>
      <c r="I61" s="29">
        <f t="shared" si="7"/>
        <v>1.428577240057189</v>
      </c>
      <c r="J61" s="22">
        <f t="shared" si="8"/>
        <v>9.7746184063685071E-2</v>
      </c>
      <c r="K61" s="1"/>
      <c r="L61" s="36" t="s">
        <v>55</v>
      </c>
      <c r="M61" s="5" t="s">
        <v>56</v>
      </c>
      <c r="N61" s="30">
        <f t="shared" si="10"/>
        <v>8.5350163674401642</v>
      </c>
      <c r="O61" s="23">
        <f t="shared" si="11"/>
        <v>3.1436524373628601E-2</v>
      </c>
      <c r="P61" s="7"/>
      <c r="Q61" s="31">
        <f t="shared" si="12"/>
        <v>22560.431343897802</v>
      </c>
      <c r="R61" s="7">
        <v>3835.6215000000002</v>
      </c>
      <c r="S61" s="31">
        <f t="shared" si="13"/>
        <v>34111.372191973482</v>
      </c>
      <c r="T61" s="22">
        <f t="shared" si="14"/>
        <v>0.4497762773556831</v>
      </c>
      <c r="U61" s="7"/>
      <c r="V61" s="4">
        <v>242</v>
      </c>
      <c r="W61" t="s">
        <v>57</v>
      </c>
      <c r="X61" t="s">
        <v>58</v>
      </c>
      <c r="Y61" t="s">
        <v>59</v>
      </c>
      <c r="Z61" s="34">
        <f t="shared" si="9"/>
        <v>-8.3333333333333329E-2</v>
      </c>
    </row>
    <row r="62" spans="1:26" ht="15" customHeight="1">
      <c r="A62" s="7"/>
      <c r="B62" s="24">
        <v>30</v>
      </c>
      <c r="C62" s="21">
        <v>155</v>
      </c>
      <c r="D62" s="25">
        <v>175</v>
      </c>
      <c r="E62" s="21">
        <v>1.5</v>
      </c>
      <c r="F62" s="1"/>
      <c r="G62" s="28">
        <f t="shared" si="5"/>
        <v>284.04281492022307</v>
      </c>
      <c r="H62" s="21">
        <f t="shared" si="6"/>
        <v>1.5145634232907423</v>
      </c>
      <c r="I62" s="29">
        <f t="shared" si="7"/>
        <v>1.4579276786294588</v>
      </c>
      <c r="J62" s="22">
        <f t="shared" si="8"/>
        <v>9.7089488604948926E-3</v>
      </c>
      <c r="K62" s="3"/>
      <c r="L62" s="36">
        <v>276</v>
      </c>
      <c r="M62" s="5" t="s">
        <v>60</v>
      </c>
      <c r="N62" s="30">
        <f t="shared" si="10"/>
        <v>-8.0428149202230657</v>
      </c>
      <c r="O62" s="23">
        <f t="shared" si="11"/>
        <v>-2.9140633768924153E-2</v>
      </c>
      <c r="P62" s="7"/>
      <c r="Q62" s="31">
        <f t="shared" si="12"/>
        <v>23850.447827278113</v>
      </c>
      <c r="R62" s="35">
        <v>4798.5815000000002</v>
      </c>
      <c r="S62" s="31">
        <f t="shared" si="13"/>
        <v>36061.877114844508</v>
      </c>
      <c r="T62" s="22">
        <f t="shared" si="14"/>
        <v>0.53226086758802826</v>
      </c>
      <c r="U62" s="7"/>
      <c r="V62" s="4"/>
      <c r="Z62" s="34" t="e">
        <f t="shared" si="9"/>
        <v>#DIV/0!</v>
      </c>
    </row>
    <row r="63" spans="1:26" ht="15" customHeight="1">
      <c r="A63" s="7"/>
      <c r="B63" s="24">
        <v>30</v>
      </c>
      <c r="C63" s="21">
        <v>155</v>
      </c>
      <c r="D63" s="25">
        <v>175</v>
      </c>
      <c r="E63" s="21">
        <v>1.65</v>
      </c>
      <c r="F63" s="1"/>
      <c r="G63" s="28">
        <f t="shared" si="5"/>
        <v>304.56183230725316</v>
      </c>
      <c r="H63" s="21">
        <f t="shared" si="6"/>
        <v>1.6834344593564323</v>
      </c>
      <c r="I63" s="29">
        <f t="shared" si="7"/>
        <v>1.6196838813654368</v>
      </c>
      <c r="J63" s="22">
        <f t="shared" si="8"/>
        <v>2.0263308700868128E-2</v>
      </c>
      <c r="K63" s="3"/>
      <c r="L63" s="36">
        <v>300.5</v>
      </c>
      <c r="M63" s="5" t="s">
        <v>61</v>
      </c>
      <c r="N63" s="30">
        <f t="shared" si="10"/>
        <v>-4.0618323072531552</v>
      </c>
      <c r="O63" s="23">
        <f t="shared" si="11"/>
        <v>-1.3516912836116989E-2</v>
      </c>
      <c r="P63" s="7"/>
      <c r="Q63" s="31">
        <f t="shared" si="12"/>
        <v>31245.887833522385</v>
      </c>
      <c r="R63" s="35">
        <v>5842.2862999999998</v>
      </c>
      <c r="S63" s="31">
        <f t="shared" si="13"/>
        <v>47243.782404285848</v>
      </c>
      <c r="T63" s="22">
        <f t="shared" si="14"/>
        <v>0.494650174281558</v>
      </c>
      <c r="U63" s="7"/>
      <c r="V63" s="4"/>
      <c r="Z63" s="34" t="e">
        <f t="shared" si="9"/>
        <v>#DIV/0!</v>
      </c>
    </row>
    <row r="64" spans="1:26" ht="15" customHeight="1">
      <c r="A64" s="7"/>
      <c r="B64" s="24">
        <v>30</v>
      </c>
      <c r="C64" s="21">
        <v>155</v>
      </c>
      <c r="D64" s="25">
        <v>175</v>
      </c>
      <c r="E64" s="21">
        <v>1.8</v>
      </c>
      <c r="F64" s="1"/>
      <c r="G64" s="28">
        <f t="shared" si="5"/>
        <v>324.58586510688275</v>
      </c>
      <c r="H64" s="21">
        <f t="shared" si="6"/>
        <v>1.8440979924797805</v>
      </c>
      <c r="I64" s="29">
        <f t="shared" si="7"/>
        <v>1.7879983104914052</v>
      </c>
      <c r="J64" s="22">
        <f t="shared" si="8"/>
        <v>2.4498884710989117E-2</v>
      </c>
      <c r="K64" s="1"/>
      <c r="L64" s="36">
        <v>325.5</v>
      </c>
      <c r="M64" s="5" t="s">
        <v>62</v>
      </c>
      <c r="N64" s="30">
        <f t="shared" si="10"/>
        <v>0.91413489311725016</v>
      </c>
      <c r="O64" s="23">
        <f t="shared" si="11"/>
        <v>2.8084021293924735E-3</v>
      </c>
      <c r="P64" s="7"/>
      <c r="Q64" s="31">
        <f t="shared" si="12"/>
        <v>39440.208671635759</v>
      </c>
      <c r="R64" s="7">
        <v>6648.1794</v>
      </c>
      <c r="S64" s="31">
        <f t="shared" si="13"/>
        <v>59633.595511513275</v>
      </c>
      <c r="T64" s="22">
        <f t="shared" si="14"/>
        <v>0.44593517080260281</v>
      </c>
      <c r="U64" s="7"/>
      <c r="V64" s="4"/>
      <c r="Z64" s="34" t="e">
        <f t="shared" si="9"/>
        <v>#DIV/0!</v>
      </c>
    </row>
    <row r="65" spans="1:26" ht="15" customHeight="1">
      <c r="A65" s="7"/>
      <c r="B65" s="24">
        <v>30</v>
      </c>
      <c r="C65" s="21">
        <v>155</v>
      </c>
      <c r="D65" s="25">
        <v>180</v>
      </c>
      <c r="E65" s="21">
        <v>1.1499999999999999</v>
      </c>
      <c r="F65" s="1"/>
      <c r="G65" s="28">
        <f t="shared" si="5"/>
        <v>247.72785186707139</v>
      </c>
      <c r="H65" s="21">
        <f t="shared" si="6"/>
        <v>1.218182076512375</v>
      </c>
      <c r="I65" s="29">
        <f t="shared" si="7"/>
        <v>1.2309403261898086</v>
      </c>
      <c r="J65" s="22">
        <f t="shared" si="8"/>
        <v>5.9288762184673979E-2</v>
      </c>
      <c r="K65" s="1"/>
      <c r="L65" s="36">
        <v>256</v>
      </c>
      <c r="M65" s="5" t="s">
        <v>63</v>
      </c>
      <c r="N65" s="30">
        <f t="shared" si="10"/>
        <v>8.2721481329286064</v>
      </c>
      <c r="O65" s="23">
        <f t="shared" si="11"/>
        <v>3.2313078644252369E-2</v>
      </c>
      <c r="P65" s="7"/>
      <c r="Q65" s="31">
        <f t="shared" si="12"/>
        <v>17349.96902822523</v>
      </c>
      <c r="R65" s="7">
        <v>3464.4481000000001</v>
      </c>
      <c r="S65" s="31">
        <f t="shared" si="13"/>
        <v>26233.153170676549</v>
      </c>
      <c r="T65" s="22">
        <f t="shared" si="14"/>
        <v>0.52825492649851402</v>
      </c>
      <c r="U65" s="7"/>
      <c r="V65" s="4"/>
      <c r="Z65" s="34" t="e">
        <f t="shared" si="9"/>
        <v>#DIV/0!</v>
      </c>
    </row>
    <row r="66" spans="1:26" ht="15" customHeight="1">
      <c r="A66" s="7"/>
      <c r="B66" s="24">
        <v>30</v>
      </c>
      <c r="C66" s="21">
        <v>155</v>
      </c>
      <c r="D66" s="25">
        <v>180</v>
      </c>
      <c r="E66" s="21">
        <v>1.3</v>
      </c>
      <c r="F66" s="1"/>
      <c r="G66" s="28">
        <f t="shared" si="5"/>
        <v>270.98206485847663</v>
      </c>
      <c r="H66" s="21">
        <f t="shared" si="6"/>
        <v>1.3651466097401732</v>
      </c>
      <c r="I66" s="29">
        <f t="shared" si="7"/>
        <v>1.3570518894611789</v>
      </c>
      <c r="J66" s="22">
        <f t="shared" si="8"/>
        <v>5.0112776723210128E-2</v>
      </c>
      <c r="K66" s="3"/>
      <c r="L66" s="36" t="s">
        <v>64</v>
      </c>
      <c r="M66" s="5" t="s">
        <v>65</v>
      </c>
      <c r="N66" s="30">
        <f t="shared" si="10"/>
        <v>6.0179351415233668</v>
      </c>
      <c r="O66" s="23">
        <f t="shared" si="11"/>
        <v>2.172539762282804E-2</v>
      </c>
      <c r="P66" s="7"/>
      <c r="Q66" s="31">
        <f t="shared" si="12"/>
        <v>23210.610123496986</v>
      </c>
      <c r="R66" s="7" t="s">
        <v>66</v>
      </c>
      <c r="S66" s="31">
        <f t="shared" si="13"/>
        <v>35094.442506727442</v>
      </c>
      <c r="T66" s="22">
        <f t="shared" si="14"/>
        <v>0.51029397023665579</v>
      </c>
      <c r="U66" s="7"/>
      <c r="V66" s="4"/>
      <c r="Z66" s="34" t="e">
        <f t="shared" si="9"/>
        <v>#DIV/0!</v>
      </c>
    </row>
    <row r="67" spans="1:26" ht="15" customHeight="1">
      <c r="A67" s="7"/>
      <c r="B67" s="24">
        <v>30</v>
      </c>
      <c r="C67" s="21">
        <v>155</v>
      </c>
      <c r="D67" s="25">
        <v>180</v>
      </c>
      <c r="E67" s="21">
        <v>1.45</v>
      </c>
      <c r="F67" s="1"/>
      <c r="G67" s="28">
        <f t="shared" si="5"/>
        <v>293.52593581634386</v>
      </c>
      <c r="H67" s="21">
        <f t="shared" si="6"/>
        <v>1.4274416737897351</v>
      </c>
      <c r="I67" s="29">
        <f t="shared" si="7"/>
        <v>1.4148623918186436</v>
      </c>
      <c r="J67" s="22">
        <f t="shared" si="8"/>
        <v>-1.5557466351906813E-2</v>
      </c>
      <c r="K67" s="3"/>
      <c r="L67" s="36">
        <v>286.5</v>
      </c>
      <c r="M67" s="5" t="s">
        <v>67</v>
      </c>
      <c r="N67" s="30">
        <f t="shared" si="10"/>
        <v>-7.0259358163438606</v>
      </c>
      <c r="O67" s="23">
        <f t="shared" si="11"/>
        <v>-2.4523336182701083E-2</v>
      </c>
      <c r="P67" s="7"/>
      <c r="Q67" s="31">
        <f t="shared" si="12"/>
        <v>26013.565268968581</v>
      </c>
      <c r="R67" s="7" t="s">
        <v>68</v>
      </c>
      <c r="S67" s="31">
        <f t="shared" si="13"/>
        <v>39332.5106866805</v>
      </c>
      <c r="T67" s="22">
        <f t="shared" si="14"/>
        <v>0.55061936352143348</v>
      </c>
      <c r="U67" s="7"/>
      <c r="V67" s="4"/>
      <c r="Z67" s="34" t="e">
        <f t="shared" si="9"/>
        <v>#DIV/0!</v>
      </c>
    </row>
    <row r="68" spans="1:26" ht="15" customHeight="1">
      <c r="A68" s="7"/>
      <c r="B68" s="24">
        <v>30</v>
      </c>
      <c r="C68" s="21">
        <v>155</v>
      </c>
      <c r="D68" s="25">
        <v>180</v>
      </c>
      <c r="E68" s="21">
        <v>1.6</v>
      </c>
      <c r="F68" s="1"/>
      <c r="G68" s="28">
        <f t="shared" si="5"/>
        <v>315.45171929317297</v>
      </c>
      <c r="H68" s="21">
        <f t="shared" si="6"/>
        <v>1.5822461135673571</v>
      </c>
      <c r="I68" s="29">
        <f t="shared" si="7"/>
        <v>1.5691474700528136</v>
      </c>
      <c r="J68" s="22">
        <f t="shared" si="8"/>
        <v>-1.1096179020401858E-2</v>
      </c>
      <c r="K68" s="3"/>
      <c r="L68" s="36">
        <v>311.5</v>
      </c>
      <c r="M68" s="5" t="s">
        <v>69</v>
      </c>
      <c r="N68" s="30">
        <f t="shared" ref="N68:N98" si="15">L68-G68</f>
        <v>-3.951719293172971</v>
      </c>
      <c r="O68" s="23">
        <f t="shared" ref="O68:O98" si="16">N68/L68</f>
        <v>-1.2686097249351432E-2</v>
      </c>
      <c r="P68" s="7"/>
      <c r="Q68" s="31">
        <f t="shared" ref="Q68:Q98" si="17">PI()*(L68^2-D68^2)*1/6</f>
        <v>33841.36696416315</v>
      </c>
      <c r="R68" s="7" t="s">
        <v>70</v>
      </c>
      <c r="S68" s="31">
        <f t="shared" ref="S68:S98" si="18">$A$2^2*Q68/1.05</f>
        <v>51168.146849814686</v>
      </c>
      <c r="T68" s="22">
        <f t="shared" ref="T68:T98" si="19">4*R68/S68</f>
        <v>0.52172944387366815</v>
      </c>
      <c r="U68" s="7"/>
      <c r="V68" s="4"/>
      <c r="Z68" s="34" t="e">
        <f t="shared" si="9"/>
        <v>#DIV/0!</v>
      </c>
    </row>
    <row r="69" spans="1:26" ht="15" customHeight="1">
      <c r="A69" s="7"/>
      <c r="B69" s="24">
        <v>30</v>
      </c>
      <c r="C69" s="21">
        <v>155</v>
      </c>
      <c r="D69" s="25">
        <v>180</v>
      </c>
      <c r="E69" s="21">
        <v>1.75</v>
      </c>
      <c r="F69" s="1"/>
      <c r="G69" s="28">
        <f t="shared" ref="G69:G98" si="20">1.32168147*(C69^-1.08974242)*(D69^2.04646045)*(E69^0.73181212)</f>
        <v>336.83220721458588</v>
      </c>
      <c r="H69" s="21">
        <f t="shared" ref="H69:H98" si="21">(((D69^2-C69^2)/((L69^2-D69^2)))^(-0.39139117))*0.71109608</f>
        <v>1.7354269511738409</v>
      </c>
      <c r="I69" s="29">
        <f t="shared" ref="I69:I98" si="22">(0.85753554)*(C69^(1.49568322))*(D69^(-2.70405866))*(L69^1.23714069)</f>
        <v>1.7359255638450266</v>
      </c>
      <c r="J69" s="22">
        <f t="shared" ref="J69:J98" si="23">(H69-E69)/E69</f>
        <v>-8.3274564720908929E-3</v>
      </c>
      <c r="K69" s="3"/>
      <c r="L69" s="36">
        <v>338</v>
      </c>
      <c r="M69" s="5" t="s">
        <v>71</v>
      </c>
      <c r="N69" s="30">
        <f t="shared" si="15"/>
        <v>1.1677927854141217</v>
      </c>
      <c r="O69" s="23">
        <f t="shared" si="16"/>
        <v>3.4550082408701826E-3</v>
      </c>
      <c r="P69" s="7"/>
      <c r="Q69" s="31">
        <f t="shared" si="17"/>
        <v>42853.418190067176</v>
      </c>
      <c r="R69" s="7" t="s">
        <v>72</v>
      </c>
      <c r="S69" s="31">
        <f t="shared" si="18"/>
        <v>64794.368303381569</v>
      </c>
      <c r="T69" s="22">
        <f t="shared" si="19"/>
        <v>0.49180787211003518</v>
      </c>
      <c r="U69" s="7"/>
      <c r="V69" s="4"/>
      <c r="Z69" s="34" t="e">
        <f t="shared" si="9"/>
        <v>#DIV/0!</v>
      </c>
    </row>
    <row r="70" spans="1:26" ht="15" customHeight="1">
      <c r="A70" s="7"/>
      <c r="B70" s="24">
        <v>30</v>
      </c>
      <c r="C70" s="21">
        <v>155</v>
      </c>
      <c r="D70" s="25">
        <v>185</v>
      </c>
      <c r="E70" s="21">
        <v>1.1000000000000001</v>
      </c>
      <c r="F70" s="1"/>
      <c r="G70" s="28">
        <f t="shared" si="20"/>
        <v>253.62869088035572</v>
      </c>
      <c r="H70" s="21">
        <f t="shared" si="21"/>
        <v>1.1514192805435621</v>
      </c>
      <c r="I70" s="29">
        <f t="shared" si="22"/>
        <v>1.1818296294052555</v>
      </c>
      <c r="J70" s="22">
        <f t="shared" si="23"/>
        <v>4.6744800494147302E-2</v>
      </c>
      <c r="K70" s="3"/>
      <c r="L70" s="36">
        <v>263</v>
      </c>
      <c r="M70" s="5" t="s">
        <v>73</v>
      </c>
      <c r="N70" s="30">
        <f t="shared" si="15"/>
        <v>9.3713091196442804</v>
      </c>
      <c r="O70" s="23">
        <f t="shared" si="16"/>
        <v>3.563235406708852E-2</v>
      </c>
      <c r="P70" s="7"/>
      <c r="Q70" s="31">
        <f t="shared" si="17"/>
        <v>18296.635614506955</v>
      </c>
      <c r="R70" s="35">
        <v>3934.0182</v>
      </c>
      <c r="S70" s="31">
        <f t="shared" si="18"/>
        <v>27664.513049134515</v>
      </c>
      <c r="T70" s="22">
        <f t="shared" si="19"/>
        <v>0.56881799336396788</v>
      </c>
      <c r="U70" s="7"/>
      <c r="V70" s="4"/>
      <c r="Z70" s="34" t="e">
        <f t="shared" si="9"/>
        <v>#DIV/0!</v>
      </c>
    </row>
    <row r="71" spans="1:26" ht="15" customHeight="1">
      <c r="A71" s="7"/>
      <c r="B71" s="24">
        <v>30</v>
      </c>
      <c r="C71" s="21">
        <v>155</v>
      </c>
      <c r="D71" s="25">
        <v>185</v>
      </c>
      <c r="E71" s="21">
        <v>1.25</v>
      </c>
      <c r="F71" s="1"/>
      <c r="G71" s="28">
        <f t="shared" si="20"/>
        <v>278.50091955119643</v>
      </c>
      <c r="H71" s="21">
        <f t="shared" si="21"/>
        <v>1.3113581542682888</v>
      </c>
      <c r="I71" s="29">
        <f t="shared" si="22"/>
        <v>1.3223416241981605</v>
      </c>
      <c r="J71" s="22">
        <f t="shared" si="23"/>
        <v>4.9086523414631066E-2</v>
      </c>
      <c r="K71" s="3"/>
      <c r="L71" s="36" t="s">
        <v>74</v>
      </c>
      <c r="M71" s="5" t="s">
        <v>75</v>
      </c>
      <c r="N71" s="30">
        <f t="shared" si="15"/>
        <v>9.4990804488035678</v>
      </c>
      <c r="O71" s="23">
        <f t="shared" si="16"/>
        <v>3.2982918225012391E-2</v>
      </c>
      <c r="P71" s="7"/>
      <c r="Q71" s="31">
        <f t="shared" si="17"/>
        <v>25509.208748373523</v>
      </c>
      <c r="R71" s="7" t="s">
        <v>76</v>
      </c>
      <c r="S71" s="31">
        <f t="shared" si="18"/>
        <v>38569.923627540767</v>
      </c>
      <c r="T71" s="22">
        <f t="shared" si="19"/>
        <v>0.52767711433753961</v>
      </c>
      <c r="U71" s="7"/>
      <c r="V71" s="4">
        <v>263.86</v>
      </c>
      <c r="W71" t="s">
        <v>48</v>
      </c>
      <c r="X71" t="s">
        <v>77</v>
      </c>
      <c r="Y71" t="s">
        <v>78</v>
      </c>
      <c r="Z71" s="34">
        <f t="shared" si="9"/>
        <v>-4.0509090909090863E-2</v>
      </c>
    </row>
    <row r="72" spans="1:26" ht="15" customHeight="1">
      <c r="A72" s="7"/>
      <c r="B72" s="24">
        <v>30</v>
      </c>
      <c r="C72" s="21">
        <v>155</v>
      </c>
      <c r="D72" s="25">
        <v>185</v>
      </c>
      <c r="E72" s="21">
        <v>1.4</v>
      </c>
      <c r="F72" s="1"/>
      <c r="G72" s="28">
        <f t="shared" si="20"/>
        <v>302.58331668716897</v>
      </c>
      <c r="H72" s="21">
        <f t="shared" si="21"/>
        <v>1.3650995773643371</v>
      </c>
      <c r="I72" s="29">
        <f t="shared" si="22"/>
        <v>1.3736521471779184</v>
      </c>
      <c r="J72" s="22">
        <f t="shared" si="23"/>
        <v>-2.4928873311187746E-2</v>
      </c>
      <c r="K72" s="1"/>
      <c r="L72" s="36">
        <v>297</v>
      </c>
      <c r="M72" s="5" t="s">
        <v>26</v>
      </c>
      <c r="N72" s="30">
        <f t="shared" si="15"/>
        <v>-5.5833166871689741</v>
      </c>
      <c r="O72" s="23">
        <f t="shared" si="16"/>
        <v>-1.8799046084744021E-2</v>
      </c>
      <c r="P72" s="7"/>
      <c r="Q72" s="31">
        <f t="shared" si="17"/>
        <v>28265.956301898565</v>
      </c>
      <c r="R72" s="7" t="s">
        <v>79</v>
      </c>
      <c r="S72" s="31">
        <f t="shared" si="18"/>
        <v>42738.125928470632</v>
      </c>
      <c r="T72" s="22">
        <f t="shared" si="19"/>
        <v>0.57906710372420878</v>
      </c>
      <c r="U72" s="7"/>
      <c r="V72" s="4"/>
      <c r="Z72" s="34" t="e">
        <f t="shared" si="9"/>
        <v>#DIV/0!</v>
      </c>
    </row>
    <row r="73" spans="1:26" ht="15" customHeight="1">
      <c r="A73" s="7"/>
      <c r="B73" s="24">
        <v>30</v>
      </c>
      <c r="C73" s="21">
        <v>155</v>
      </c>
      <c r="D73" s="25">
        <v>185</v>
      </c>
      <c r="E73" s="21">
        <v>1.55</v>
      </c>
      <c r="F73" s="1"/>
      <c r="G73" s="28">
        <f t="shared" si="20"/>
        <v>325.98210131415385</v>
      </c>
      <c r="H73" s="21">
        <f t="shared" si="21"/>
        <v>1.5011583195347535</v>
      </c>
      <c r="I73" s="29">
        <f t="shared" si="22"/>
        <v>1.5122671372769787</v>
      </c>
      <c r="J73" s="22">
        <f t="shared" si="23"/>
        <v>-3.1510761590481613E-2</v>
      </c>
      <c r="K73" s="3"/>
      <c r="L73" s="36">
        <v>321</v>
      </c>
      <c r="M73" s="5" t="s">
        <v>80</v>
      </c>
      <c r="N73" s="30">
        <f t="shared" si="15"/>
        <v>-4.9821013141538515</v>
      </c>
      <c r="O73" s="23">
        <f t="shared" si="16"/>
        <v>-1.5520564841600783E-2</v>
      </c>
      <c r="P73" s="7"/>
      <c r="Q73" s="31">
        <f t="shared" si="17"/>
        <v>36031.973341572535</v>
      </c>
      <c r="R73" s="35">
        <v>7880.3423000000003</v>
      </c>
      <c r="S73" s="31">
        <f t="shared" si="18"/>
        <v>54480.343692457674</v>
      </c>
      <c r="T73" s="22">
        <f t="shared" si="19"/>
        <v>0.57858242190869036</v>
      </c>
      <c r="U73" s="7"/>
      <c r="V73" s="4"/>
      <c r="Z73" s="34" t="e">
        <f t="shared" si="9"/>
        <v>#DIV/0!</v>
      </c>
    </row>
    <row r="74" spans="1:26" ht="15" customHeight="1">
      <c r="A74" s="7"/>
      <c r="B74" s="24">
        <v>30</v>
      </c>
      <c r="C74" s="21">
        <v>155</v>
      </c>
      <c r="D74" s="25">
        <v>185</v>
      </c>
      <c r="E74" s="21">
        <v>1.7</v>
      </c>
      <c r="F74" s="1"/>
      <c r="G74" s="28">
        <f t="shared" si="20"/>
        <v>348.78036280474419</v>
      </c>
      <c r="H74" s="21">
        <f t="shared" si="21"/>
        <v>1.6574020869905779</v>
      </c>
      <c r="I74" s="29">
        <f t="shared" si="22"/>
        <v>1.6860336776277227</v>
      </c>
      <c r="J74" s="22">
        <f t="shared" si="23"/>
        <v>-2.5057595887895332E-2</v>
      </c>
      <c r="K74" s="1"/>
      <c r="L74" s="36">
        <v>350.5</v>
      </c>
      <c r="M74" s="5" t="s">
        <v>81</v>
      </c>
      <c r="N74" s="30">
        <f t="shared" si="15"/>
        <v>1.7196371952558138</v>
      </c>
      <c r="O74" s="23">
        <f t="shared" si="16"/>
        <v>4.9062402147098828E-3</v>
      </c>
      <c r="P74" s="7"/>
      <c r="Q74" s="31">
        <f t="shared" si="17"/>
        <v>46404.072387093132</v>
      </c>
      <c r="R74" s="7" t="s">
        <v>82</v>
      </c>
      <c r="S74" s="31">
        <f t="shared" si="18"/>
        <v>70162.957449284819</v>
      </c>
      <c r="T74" s="22">
        <f t="shared" si="19"/>
        <v>0.52545555290551393</v>
      </c>
      <c r="U74" s="7"/>
      <c r="V74" s="4"/>
      <c r="Z74" s="34" t="e">
        <f t="shared" si="9"/>
        <v>#DIV/0!</v>
      </c>
    </row>
    <row r="75" spans="1:26" ht="15" customHeight="1">
      <c r="A75" s="7"/>
      <c r="B75" s="24">
        <v>30</v>
      </c>
      <c r="C75" s="21">
        <v>155</v>
      </c>
      <c r="D75" s="25">
        <v>190</v>
      </c>
      <c r="E75" s="21">
        <v>1.05</v>
      </c>
      <c r="F75" s="1"/>
      <c r="G75" s="28">
        <f t="shared" si="20"/>
        <v>258.88992004198536</v>
      </c>
      <c r="H75" s="21">
        <f t="shared" si="21"/>
        <v>1.0935488042502424</v>
      </c>
      <c r="I75" s="29">
        <f t="shared" si="22"/>
        <v>1.1307237098564875</v>
      </c>
      <c r="J75" s="22">
        <f t="shared" si="23"/>
        <v>4.1475051666897446E-2</v>
      </c>
      <c r="K75" s="3"/>
      <c r="L75" s="35">
        <v>269</v>
      </c>
      <c r="M75" s="5" t="s">
        <v>83</v>
      </c>
      <c r="N75" s="30">
        <f t="shared" si="15"/>
        <v>10.110079958014637</v>
      </c>
      <c r="O75" s="23">
        <f t="shared" si="16"/>
        <v>3.7583940364366679E-2</v>
      </c>
      <c r="P75" s="7"/>
      <c r="Q75" s="31">
        <f t="shared" si="17"/>
        <v>18986.215201969917</v>
      </c>
      <c r="R75" s="35">
        <v>4262.9957000000004</v>
      </c>
      <c r="S75" s="31">
        <f t="shared" si="18"/>
        <v>28707.157385378516</v>
      </c>
      <c r="T75" s="22">
        <f t="shared" si="19"/>
        <v>0.59399760732440643</v>
      </c>
      <c r="U75" s="7"/>
      <c r="V75" s="4"/>
      <c r="Z75" s="34" t="e">
        <f t="shared" si="9"/>
        <v>#DIV/0!</v>
      </c>
    </row>
    <row r="76" spans="1:26" ht="15" customHeight="1">
      <c r="A76" s="7"/>
      <c r="B76" s="24">
        <v>30</v>
      </c>
      <c r="C76" s="21">
        <v>155</v>
      </c>
      <c r="D76" s="25">
        <v>190</v>
      </c>
      <c r="E76" s="21">
        <v>1.2</v>
      </c>
      <c r="F76" s="1"/>
      <c r="G76" s="28">
        <f t="shared" si="20"/>
        <v>285.46597460669017</v>
      </c>
      <c r="H76" s="21">
        <f t="shared" si="21"/>
        <v>1.2546605599921481</v>
      </c>
      <c r="I76" s="29">
        <f t="shared" si="22"/>
        <v>1.2727602969481264</v>
      </c>
      <c r="J76" s="22">
        <f t="shared" si="23"/>
        <v>4.5550466660123454E-2</v>
      </c>
      <c r="K76" s="3"/>
      <c r="L76" s="36">
        <v>296</v>
      </c>
      <c r="M76" s="5" t="s">
        <v>84</v>
      </c>
      <c r="N76" s="30">
        <f t="shared" si="15"/>
        <v>10.534025393309832</v>
      </c>
      <c r="O76" s="23">
        <f t="shared" si="16"/>
        <v>3.5587923626046729E-2</v>
      </c>
      <c r="P76" s="7"/>
      <c r="Q76" s="31">
        <f t="shared" si="17"/>
        <v>26973.714523721963</v>
      </c>
      <c r="R76" s="35">
        <v>5571.1113999999998</v>
      </c>
      <c r="S76" s="31">
        <f t="shared" si="18"/>
        <v>40784.256359867613</v>
      </c>
      <c r="T76" s="22">
        <f t="shared" si="19"/>
        <v>0.54639823277318023</v>
      </c>
      <c r="U76" s="7"/>
      <c r="V76" s="4"/>
      <c r="Z76" s="34" t="e">
        <f t="shared" si="9"/>
        <v>#DIV/0!</v>
      </c>
    </row>
    <row r="77" spans="1:26" ht="15" customHeight="1">
      <c r="A77" s="7"/>
      <c r="B77" s="24">
        <v>30</v>
      </c>
      <c r="C77" s="21">
        <v>155</v>
      </c>
      <c r="D77" s="25">
        <v>190</v>
      </c>
      <c r="E77" s="21">
        <v>1.35</v>
      </c>
      <c r="F77" s="1"/>
      <c r="G77" s="28">
        <f t="shared" si="20"/>
        <v>311.16331306842568</v>
      </c>
      <c r="H77" s="21">
        <f t="shared" si="21"/>
        <v>1.2770731202930101</v>
      </c>
      <c r="I77" s="29">
        <f t="shared" si="22"/>
        <v>1.2940724306222169</v>
      </c>
      <c r="J77" s="22">
        <f t="shared" si="23"/>
        <v>-5.4019910894066638E-2</v>
      </c>
      <c r="K77" s="3"/>
      <c r="L77" s="7">
        <v>300</v>
      </c>
      <c r="M77" s="5" t="s">
        <v>85</v>
      </c>
      <c r="N77" s="30">
        <f t="shared" si="15"/>
        <v>-11.16331306842568</v>
      </c>
      <c r="O77" s="23">
        <f t="shared" si="16"/>
        <v>-3.7211043561418931E-2</v>
      </c>
      <c r="P77" s="7"/>
      <c r="Q77" s="31">
        <f t="shared" si="17"/>
        <v>28221.974004748306</v>
      </c>
      <c r="R77" s="7" t="s">
        <v>86</v>
      </c>
      <c r="S77" s="31">
        <f t="shared" si="18"/>
        <v>42671.624695179438</v>
      </c>
      <c r="T77" s="22">
        <f t="shared" si="19"/>
        <v>0.64170211927959153</v>
      </c>
      <c r="U77" s="7"/>
      <c r="V77" s="4"/>
      <c r="Z77" s="34" t="e">
        <f t="shared" si="9"/>
        <v>#DIV/0!</v>
      </c>
    </row>
    <row r="78" spans="1:26" ht="15" customHeight="1">
      <c r="A78" s="7"/>
      <c r="B78" s="24">
        <v>30</v>
      </c>
      <c r="C78" s="21">
        <v>155</v>
      </c>
      <c r="D78" s="25">
        <v>190</v>
      </c>
      <c r="E78" s="21">
        <v>1.5</v>
      </c>
      <c r="F78" s="1"/>
      <c r="G78" s="28">
        <f t="shared" si="20"/>
        <v>336.10445817895112</v>
      </c>
      <c r="H78" s="21">
        <f t="shared" si="21"/>
        <v>1.4441427532369258</v>
      </c>
      <c r="I78" s="29">
        <f t="shared" si="22"/>
        <v>1.4642115336736543</v>
      </c>
      <c r="J78" s="22">
        <f t="shared" si="23"/>
        <v>-3.7238164508716164E-2</v>
      </c>
      <c r="K78" s="3"/>
      <c r="L78" s="36">
        <v>331.5</v>
      </c>
      <c r="M78" s="5" t="s">
        <v>53</v>
      </c>
      <c r="N78" s="30">
        <f t="shared" si="15"/>
        <v>-4.6044581789511199</v>
      </c>
      <c r="O78" s="23">
        <f t="shared" si="16"/>
        <v>-1.3889768262295987E-2</v>
      </c>
      <c r="P78" s="7"/>
      <c r="Q78" s="31">
        <f t="shared" si="17"/>
        <v>38637.531748643567</v>
      </c>
      <c r="R78" s="35">
        <v>8733.8091000000004</v>
      </c>
      <c r="S78" s="31">
        <f t="shared" si="18"/>
        <v>58419.948003949074</v>
      </c>
      <c r="T78" s="22">
        <f t="shared" si="19"/>
        <v>0.59800184001598988</v>
      </c>
      <c r="U78" s="7"/>
      <c r="V78" s="4"/>
      <c r="Z78" s="34" t="e">
        <f t="shared" si="9"/>
        <v>#DIV/0!</v>
      </c>
    </row>
    <row r="79" spans="1:26" ht="15" customHeight="1">
      <c r="A79" s="7"/>
      <c r="B79" s="24">
        <v>30</v>
      </c>
      <c r="C79" s="21">
        <v>155</v>
      </c>
      <c r="D79" s="25">
        <v>190</v>
      </c>
      <c r="E79" s="21">
        <v>1.65</v>
      </c>
      <c r="F79" s="1"/>
      <c r="G79" s="28">
        <f t="shared" si="20"/>
        <v>360.38436549915275</v>
      </c>
      <c r="H79" s="21">
        <f t="shared" si="21"/>
        <v>1.5986138901840339</v>
      </c>
      <c r="I79" s="29">
        <f t="shared" si="22"/>
        <v>1.6382332456943498</v>
      </c>
      <c r="J79" s="22">
        <f t="shared" si="23"/>
        <v>-3.1143096858161232E-2</v>
      </c>
      <c r="K79" s="3"/>
      <c r="L79" s="36">
        <v>363</v>
      </c>
      <c r="M79" s="5" t="s">
        <v>87</v>
      </c>
      <c r="N79" s="30">
        <f t="shared" si="15"/>
        <v>2.6156345008472499</v>
      </c>
      <c r="O79" s="23">
        <f t="shared" si="16"/>
        <v>7.205604685529614E-3</v>
      </c>
      <c r="P79" s="7"/>
      <c r="Q79" s="31">
        <f t="shared" si="17"/>
        <v>50092.171262713651</v>
      </c>
      <c r="R79" s="7" t="s">
        <v>88</v>
      </c>
      <c r="S79" s="31">
        <f t="shared" si="18"/>
        <v>75739.362949223039</v>
      </c>
      <c r="T79" s="22">
        <f t="shared" si="19"/>
        <v>0.54639337312282643</v>
      </c>
      <c r="U79" s="7"/>
      <c r="V79" s="4"/>
      <c r="Z79" s="34" t="e">
        <f t="shared" si="9"/>
        <v>#DIV/0!</v>
      </c>
    </row>
    <row r="80" spans="1:26" ht="15" customHeight="1">
      <c r="A80" s="7"/>
      <c r="B80" s="24">
        <v>30</v>
      </c>
      <c r="C80" s="21">
        <v>170</v>
      </c>
      <c r="D80" s="25">
        <v>190</v>
      </c>
      <c r="E80" s="21">
        <v>1.8</v>
      </c>
      <c r="F80" s="1"/>
      <c r="G80" s="28">
        <f t="shared" si="20"/>
        <v>347.29827701810655</v>
      </c>
      <c r="H80" s="21">
        <f t="shared" si="21"/>
        <v>1.8657121402768171</v>
      </c>
      <c r="I80" s="29">
        <f t="shared" si="22"/>
        <v>1.7821010653438141</v>
      </c>
      <c r="J80" s="22">
        <f t="shared" si="23"/>
        <v>3.6506744598231687E-2</v>
      </c>
      <c r="K80" s="1"/>
      <c r="L80" s="36">
        <v>347.5</v>
      </c>
      <c r="M80" s="5" t="s">
        <v>89</v>
      </c>
      <c r="N80" s="30">
        <f t="shared" si="15"/>
        <v>0.20172298189345383</v>
      </c>
      <c r="O80" s="23">
        <f t="shared" si="16"/>
        <v>5.8049778962144985E-4</v>
      </c>
      <c r="P80" s="7"/>
      <c r="Q80" s="31">
        <f t="shared" si="17"/>
        <v>44325.908846743485</v>
      </c>
      <c r="R80" s="7" t="s">
        <v>90</v>
      </c>
      <c r="S80" s="31">
        <f t="shared" si="18"/>
        <v>67020.774176276158</v>
      </c>
      <c r="T80" s="22">
        <f t="shared" si="19"/>
        <v>0.43101411398236744</v>
      </c>
      <c r="U80" s="7"/>
      <c r="V80" s="4"/>
      <c r="Z80" s="34" t="e">
        <f t="shared" si="9"/>
        <v>#DIV/0!</v>
      </c>
    </row>
    <row r="81" spans="1:26" ht="15" customHeight="1">
      <c r="A81" s="7"/>
      <c r="B81" s="24">
        <v>30</v>
      </c>
      <c r="C81" s="21">
        <v>170</v>
      </c>
      <c r="D81" s="25">
        <v>190</v>
      </c>
      <c r="E81" s="21">
        <v>1.95</v>
      </c>
      <c r="F81" s="1"/>
      <c r="G81" s="28">
        <f t="shared" si="20"/>
        <v>368.24932496578651</v>
      </c>
      <c r="H81" s="21">
        <f t="shared" si="21"/>
        <v>2.0517028190314957</v>
      </c>
      <c r="I81" s="29">
        <f t="shared" si="22"/>
        <v>1.9872915490135519</v>
      </c>
      <c r="J81" s="22">
        <f t="shared" si="23"/>
        <v>5.2155291811023435E-2</v>
      </c>
      <c r="K81" s="3"/>
      <c r="L81" s="36">
        <v>379.5</v>
      </c>
      <c r="M81" s="5" t="s">
        <v>52</v>
      </c>
      <c r="N81" s="30">
        <f t="shared" si="15"/>
        <v>11.250675034213486</v>
      </c>
      <c r="O81" s="23">
        <f t="shared" si="16"/>
        <v>2.9646047520984153E-2</v>
      </c>
      <c r="P81" s="7"/>
      <c r="Q81" s="31">
        <f t="shared" si="17"/>
        <v>56506.910762262305</v>
      </c>
      <c r="R81" s="7" t="s">
        <v>91</v>
      </c>
      <c r="S81" s="31">
        <f t="shared" si="18"/>
        <v>85438.449072540607</v>
      </c>
      <c r="T81" s="22">
        <f t="shared" si="19"/>
        <v>0.39637697509287156</v>
      </c>
      <c r="U81" s="7"/>
      <c r="V81" s="4"/>
      <c r="Z81" s="34" t="e">
        <f t="shared" si="9"/>
        <v>#DIV/0!</v>
      </c>
    </row>
    <row r="82" spans="1:26" ht="15" customHeight="1">
      <c r="A82" s="7"/>
      <c r="B82" s="24">
        <v>30</v>
      </c>
      <c r="C82" s="21">
        <v>170</v>
      </c>
      <c r="D82" s="25">
        <v>190</v>
      </c>
      <c r="E82" s="21">
        <v>2.1</v>
      </c>
      <c r="F82" s="1"/>
      <c r="G82" s="28">
        <f t="shared" si="20"/>
        <v>388.77210921886399</v>
      </c>
      <c r="H82" s="21">
        <f t="shared" si="21"/>
        <v>2.1956205429183884</v>
      </c>
      <c r="I82" s="29">
        <f t="shared" si="22"/>
        <v>2.1570755414996281</v>
      </c>
      <c r="J82" s="22">
        <f t="shared" si="23"/>
        <v>4.5533591865899184E-2</v>
      </c>
      <c r="K82" s="3"/>
      <c r="L82" s="7" t="s">
        <v>92</v>
      </c>
      <c r="M82" s="5" t="s">
        <v>93</v>
      </c>
      <c r="N82" s="30">
        <f t="shared" si="15"/>
        <v>16.727890781136011</v>
      </c>
      <c r="O82" s="23">
        <f t="shared" si="16"/>
        <v>4.1252505008966739E-2</v>
      </c>
      <c r="P82" s="7"/>
      <c r="Q82" s="31">
        <f t="shared" si="17"/>
        <v>67193.561772223591</v>
      </c>
      <c r="R82" s="7" t="s">
        <v>94</v>
      </c>
      <c r="S82" s="31">
        <f t="shared" si="18"/>
        <v>101596.66539960208</v>
      </c>
      <c r="T82" s="22">
        <f t="shared" si="19"/>
        <v>0.38630540722603013</v>
      </c>
      <c r="U82" s="7"/>
      <c r="V82" s="4"/>
      <c r="Z82" s="34" t="e">
        <f t="shared" si="9"/>
        <v>#DIV/0!</v>
      </c>
    </row>
    <row r="83" spans="1:26" ht="15" customHeight="1">
      <c r="A83" s="7"/>
      <c r="B83" s="24">
        <v>30</v>
      </c>
      <c r="C83" s="21">
        <v>170</v>
      </c>
      <c r="D83" s="25">
        <v>190</v>
      </c>
      <c r="E83" s="21">
        <v>2.25</v>
      </c>
      <c r="F83" s="1"/>
      <c r="G83" s="28">
        <f t="shared" si="20"/>
        <v>408.90512217605038</v>
      </c>
      <c r="H83" s="21">
        <f t="shared" si="21"/>
        <v>2.3970497119999101</v>
      </c>
      <c r="I83" s="29">
        <f t="shared" si="22"/>
        <v>2.4098696312094363</v>
      </c>
      <c r="J83" s="22">
        <f t="shared" si="23"/>
        <v>6.5355427555515613E-2</v>
      </c>
      <c r="K83" s="1"/>
      <c r="L83" s="7" t="s">
        <v>95</v>
      </c>
      <c r="M83" s="5" t="s">
        <v>96</v>
      </c>
      <c r="N83" s="30">
        <f t="shared" si="15"/>
        <v>34.594877823949616</v>
      </c>
      <c r="O83" s="23">
        <f t="shared" si="16"/>
        <v>7.8004234101352016E-2</v>
      </c>
      <c r="P83" s="7"/>
      <c r="Q83" s="31">
        <f t="shared" si="17"/>
        <v>84085.905470575904</v>
      </c>
      <c r="R83" s="7" t="s">
        <v>97</v>
      </c>
      <c r="S83" s="31">
        <f t="shared" si="18"/>
        <v>127137.88907151078</v>
      </c>
      <c r="T83" s="22">
        <f t="shared" si="19"/>
        <v>0.35429233510920005</v>
      </c>
      <c r="U83" s="7"/>
      <c r="V83" s="4"/>
      <c r="Z83" s="34" t="e">
        <f t="shared" si="9"/>
        <v>#DIV/0!</v>
      </c>
    </row>
    <row r="84" spans="1:26" ht="15" customHeight="1">
      <c r="A84" s="7"/>
      <c r="B84" s="24">
        <v>30</v>
      </c>
      <c r="C84" s="21">
        <v>170</v>
      </c>
      <c r="D84" s="25">
        <v>195</v>
      </c>
      <c r="E84" s="21">
        <v>1.1499999999999999</v>
      </c>
      <c r="F84" s="1"/>
      <c r="G84" s="28">
        <f t="shared" si="20"/>
        <v>263.8740437402609</v>
      </c>
      <c r="H84" s="21">
        <f t="shared" si="21"/>
        <v>1.2162727479619861</v>
      </c>
      <c r="I84" s="29">
        <f t="shared" si="22"/>
        <v>1.2269121977003474</v>
      </c>
      <c r="J84" s="22">
        <f t="shared" si="23"/>
        <v>5.7628476488683689E-2</v>
      </c>
      <c r="K84" s="3"/>
      <c r="L84" s="36">
        <v>272</v>
      </c>
      <c r="M84" s="5" t="s">
        <v>98</v>
      </c>
      <c r="N84" s="30">
        <f t="shared" si="15"/>
        <v>8.1259562597390982</v>
      </c>
      <c r="O84" s="23">
        <f t="shared" si="16"/>
        <v>2.9874839190217273E-2</v>
      </c>
      <c r="P84" s="7"/>
      <c r="Q84" s="31">
        <f t="shared" si="17"/>
        <v>18828.088371739228</v>
      </c>
      <c r="R84" s="35">
        <v>3840.9027999999998</v>
      </c>
      <c r="S84" s="31">
        <f t="shared" si="18"/>
        <v>28468.069618069716</v>
      </c>
      <c r="T84" s="22">
        <f t="shared" si="19"/>
        <v>0.53967871394582223</v>
      </c>
      <c r="U84" s="7"/>
      <c r="V84" s="4"/>
      <c r="Z84" s="34" t="e">
        <f t="shared" si="9"/>
        <v>#DIV/0!</v>
      </c>
    </row>
    <row r="85" spans="1:26" ht="15" customHeight="1">
      <c r="A85" s="7"/>
      <c r="B85" s="24">
        <v>30</v>
      </c>
      <c r="C85" s="21">
        <v>170</v>
      </c>
      <c r="D85" s="25">
        <v>195</v>
      </c>
      <c r="E85" s="21">
        <v>1.3</v>
      </c>
      <c r="F85" s="1"/>
      <c r="G85" s="28">
        <f t="shared" si="20"/>
        <v>288.64389973260216</v>
      </c>
      <c r="H85" s="21">
        <f t="shared" si="21"/>
        <v>1.3953616393296877</v>
      </c>
      <c r="I85" s="29">
        <f t="shared" si="22"/>
        <v>1.3764599301264144</v>
      </c>
      <c r="J85" s="22">
        <f t="shared" si="23"/>
        <v>7.335510717668281E-2</v>
      </c>
      <c r="K85" s="3"/>
      <c r="L85" s="36" t="s">
        <v>99</v>
      </c>
      <c r="M85" s="5" t="s">
        <v>100</v>
      </c>
      <c r="N85" s="30">
        <f t="shared" si="15"/>
        <v>9.8561002673978351</v>
      </c>
      <c r="O85" s="23">
        <f t="shared" si="16"/>
        <v>3.3018761364816865E-2</v>
      </c>
      <c r="P85" s="7"/>
      <c r="Q85" s="31">
        <f t="shared" si="17"/>
        <v>26743.985560928209</v>
      </c>
      <c r="R85" s="7" t="s">
        <v>101</v>
      </c>
      <c r="S85" s="31">
        <f t="shared" si="18"/>
        <v>40436.906168123453</v>
      </c>
      <c r="T85" s="22">
        <f t="shared" si="19"/>
        <v>0.48624358941435941</v>
      </c>
      <c r="U85" s="7"/>
      <c r="V85" s="4">
        <v>270</v>
      </c>
      <c r="W85" t="s">
        <v>102</v>
      </c>
      <c r="X85" t="s">
        <v>103</v>
      </c>
      <c r="Y85" t="s">
        <v>104</v>
      </c>
      <c r="Z85" s="34">
        <f t="shared" si="9"/>
        <v>-4.7619047619047616E-2</v>
      </c>
    </row>
    <row r="86" spans="1:26" ht="15" customHeight="1">
      <c r="A86" s="7"/>
      <c r="B86" s="24">
        <v>30</v>
      </c>
      <c r="C86" s="21">
        <v>170</v>
      </c>
      <c r="D86" s="25">
        <v>195</v>
      </c>
      <c r="E86" s="21">
        <v>1.45</v>
      </c>
      <c r="F86" s="1"/>
      <c r="G86" s="28">
        <f t="shared" si="20"/>
        <v>312.6571156321333</v>
      </c>
      <c r="H86" s="21">
        <f t="shared" si="21"/>
        <v>1.4332427341908689</v>
      </c>
      <c r="I86" s="29">
        <f t="shared" si="22"/>
        <v>1.4107697296512067</v>
      </c>
      <c r="J86" s="22">
        <f t="shared" si="23"/>
        <v>-1.1556735040780043E-2</v>
      </c>
      <c r="K86" s="3"/>
      <c r="L86" s="36">
        <v>304.5</v>
      </c>
      <c r="M86" s="5" t="s">
        <v>105</v>
      </c>
      <c r="N86" s="30">
        <f t="shared" si="15"/>
        <v>-8.1571156321332978</v>
      </c>
      <c r="O86" s="23">
        <f t="shared" si="16"/>
        <v>-2.6788557084181604E-2</v>
      </c>
      <c r="P86" s="7"/>
      <c r="Q86" s="31">
        <f t="shared" si="17"/>
        <v>28638.365931042852</v>
      </c>
      <c r="R86" s="35">
        <v>6148.9009999999998</v>
      </c>
      <c r="S86" s="31">
        <f t="shared" si="18"/>
        <v>43301.20928773679</v>
      </c>
      <c r="T86" s="22">
        <f t="shared" si="19"/>
        <v>0.56801194249708054</v>
      </c>
      <c r="U86" s="7"/>
      <c r="V86" s="4"/>
    </row>
    <row r="87" spans="1:26" ht="15" customHeight="1">
      <c r="A87" s="7"/>
      <c r="B87" s="24">
        <v>30</v>
      </c>
      <c r="C87" s="21">
        <v>170</v>
      </c>
      <c r="D87" s="25">
        <v>195</v>
      </c>
      <c r="E87" s="21">
        <v>1.6</v>
      </c>
      <c r="F87" s="1"/>
      <c r="G87" s="28">
        <f t="shared" si="20"/>
        <v>336.01195887886206</v>
      </c>
      <c r="H87" s="21">
        <f t="shared" si="21"/>
        <v>1.5862376921076762</v>
      </c>
      <c r="I87" s="29">
        <f t="shared" si="22"/>
        <v>1.5583510706830839</v>
      </c>
      <c r="J87" s="22">
        <f t="shared" si="23"/>
        <v>-8.6014424327024441E-3</v>
      </c>
      <c r="K87" s="3"/>
      <c r="L87" s="36">
        <v>330</v>
      </c>
      <c r="M87" s="5" t="s">
        <v>106</v>
      </c>
      <c r="N87" s="30">
        <f t="shared" si="15"/>
        <v>-6.0119588788620604</v>
      </c>
      <c r="O87" s="23">
        <f t="shared" si="16"/>
        <v>-1.8218057208672912E-2</v>
      </c>
      <c r="P87" s="7"/>
      <c r="Q87" s="31">
        <f t="shared" si="17"/>
        <v>37110.063220529431</v>
      </c>
      <c r="R87" s="35">
        <v>7473.2335999999996</v>
      </c>
      <c r="S87" s="31">
        <f t="shared" si="18"/>
        <v>56110.415589440505</v>
      </c>
      <c r="T87" s="22">
        <f t="shared" si="19"/>
        <v>0.53275196923734047</v>
      </c>
      <c r="U87" s="7"/>
      <c r="V87" s="4"/>
    </row>
    <row r="88" spans="1:26" ht="15" customHeight="1">
      <c r="A88" s="7"/>
      <c r="B88" s="24">
        <v>30</v>
      </c>
      <c r="C88" s="21">
        <v>170</v>
      </c>
      <c r="D88" s="25">
        <v>195</v>
      </c>
      <c r="E88" s="21">
        <v>1.75</v>
      </c>
      <c r="F88" s="1"/>
      <c r="G88" s="28">
        <f t="shared" si="20"/>
        <v>358.78596576764079</v>
      </c>
      <c r="H88" s="21">
        <f t="shared" si="21"/>
        <v>1.7562694953918754</v>
      </c>
      <c r="I88" s="29">
        <f t="shared" si="22"/>
        <v>1.7384442951757231</v>
      </c>
      <c r="J88" s="22">
        <f t="shared" si="23"/>
        <v>3.5825687953573598E-3</v>
      </c>
      <c r="K88" s="3"/>
      <c r="L88" s="36">
        <v>360.5</v>
      </c>
      <c r="M88" s="5" t="s">
        <v>107</v>
      </c>
      <c r="N88" s="30">
        <f t="shared" si="15"/>
        <v>1.7140342323592108</v>
      </c>
      <c r="O88" s="23">
        <f t="shared" si="16"/>
        <v>4.7546025862946206E-3</v>
      </c>
      <c r="P88" s="7"/>
      <c r="Q88" s="31">
        <f t="shared" si="17"/>
        <v>48137.184334323509</v>
      </c>
      <c r="R88" s="7" t="s">
        <v>108</v>
      </c>
      <c r="S88" s="31">
        <f t="shared" si="18"/>
        <v>72783.422713497159</v>
      </c>
      <c r="T88" s="22">
        <f t="shared" si="19"/>
        <v>0.47822248943982892</v>
      </c>
      <c r="U88" s="7"/>
      <c r="V88" s="4"/>
    </row>
    <row r="89" spans="1:26" ht="15" customHeight="1">
      <c r="A89" s="7"/>
      <c r="B89" s="24">
        <v>30</v>
      </c>
      <c r="C89" s="21">
        <v>170</v>
      </c>
      <c r="D89" s="25">
        <v>200</v>
      </c>
      <c r="E89" s="21">
        <v>1.1000000000000001</v>
      </c>
      <c r="F89" s="1"/>
      <c r="G89" s="28">
        <f t="shared" si="20"/>
        <v>269.01131350743896</v>
      </c>
      <c r="H89" s="21">
        <f t="shared" si="21"/>
        <v>1.1624028734694409</v>
      </c>
      <c r="I89" s="29">
        <f t="shared" si="22"/>
        <v>1.1928100577735217</v>
      </c>
      <c r="J89" s="22">
        <f t="shared" si="23"/>
        <v>5.6729884972218945E-2</v>
      </c>
      <c r="K89" s="3"/>
      <c r="L89" s="36">
        <v>281</v>
      </c>
      <c r="M89" s="5" t="s">
        <v>109</v>
      </c>
      <c r="N89" s="30">
        <f t="shared" si="15"/>
        <v>11.988686492561044</v>
      </c>
      <c r="O89" s="23">
        <f t="shared" si="16"/>
        <v>4.2664364742210123E-2</v>
      </c>
      <c r="P89" s="7"/>
      <c r="Q89" s="31">
        <f t="shared" si="17"/>
        <v>20399.931896085323</v>
      </c>
      <c r="R89" s="7" t="s">
        <v>110</v>
      </c>
      <c r="S89" s="31">
        <f t="shared" si="18"/>
        <v>30844.697026881011</v>
      </c>
      <c r="T89" s="22">
        <f t="shared" si="19"/>
        <v>0.54258443146368995</v>
      </c>
      <c r="U89" s="7"/>
      <c r="V89" s="4"/>
    </row>
    <row r="90" spans="1:26" ht="15" customHeight="1">
      <c r="A90" s="7"/>
      <c r="B90" s="24">
        <v>30</v>
      </c>
      <c r="C90" s="21">
        <v>170</v>
      </c>
      <c r="D90" s="25">
        <v>200</v>
      </c>
      <c r="E90" s="21">
        <v>1.25</v>
      </c>
      <c r="F90" s="1"/>
      <c r="G90" s="28">
        <f t="shared" si="20"/>
        <v>295.39204701742085</v>
      </c>
      <c r="H90" s="21">
        <f t="shared" si="21"/>
        <v>1.3114284794884647</v>
      </c>
      <c r="I90" s="29">
        <f t="shared" si="22"/>
        <v>1.3200959043189695</v>
      </c>
      <c r="J90" s="22">
        <f t="shared" si="23"/>
        <v>4.9142783590771802E-2</v>
      </c>
      <c r="K90" s="3"/>
      <c r="L90" s="36" t="s">
        <v>111</v>
      </c>
      <c r="M90" s="5" t="s">
        <v>112</v>
      </c>
      <c r="N90" s="30">
        <f t="shared" si="15"/>
        <v>9.6079529825791496</v>
      </c>
      <c r="O90" s="23">
        <f t="shared" si="16"/>
        <v>3.1501485188784095E-2</v>
      </c>
      <c r="P90" s="7"/>
      <c r="Q90" s="31">
        <f t="shared" si="17"/>
        <v>27763.825076099794</v>
      </c>
      <c r="R90" s="7" t="s">
        <v>113</v>
      </c>
      <c r="S90" s="31">
        <f t="shared" si="18"/>
        <v>41978.903515062884</v>
      </c>
      <c r="T90" s="22">
        <f t="shared" si="19"/>
        <v>0.52516940067501838</v>
      </c>
      <c r="U90" s="7"/>
      <c r="V90" s="4"/>
    </row>
    <row r="91" spans="1:26" ht="15" customHeight="1">
      <c r="A91" s="7"/>
      <c r="B91" s="24">
        <v>30</v>
      </c>
      <c r="C91" s="21">
        <v>170</v>
      </c>
      <c r="D91" s="25">
        <v>200</v>
      </c>
      <c r="E91" s="21">
        <v>1.4</v>
      </c>
      <c r="F91" s="1"/>
      <c r="G91" s="28">
        <f t="shared" si="20"/>
        <v>320.93504557751606</v>
      </c>
      <c r="H91" s="21">
        <f t="shared" si="21"/>
        <v>1.3348755281781626</v>
      </c>
      <c r="I91" s="29">
        <f t="shared" si="22"/>
        <v>1.3415473864296423</v>
      </c>
      <c r="J91" s="22">
        <f t="shared" si="23"/>
        <v>-4.6517479872740956E-2</v>
      </c>
      <c r="K91" s="1"/>
      <c r="L91" s="7" t="s">
        <v>114</v>
      </c>
      <c r="M91" s="5" t="s">
        <v>115</v>
      </c>
      <c r="N91" s="30">
        <f t="shared" si="15"/>
        <v>-11.935045577516064</v>
      </c>
      <c r="O91" s="23">
        <f t="shared" si="16"/>
        <v>-3.8624742969307652E-2</v>
      </c>
      <c r="P91" s="7"/>
      <c r="Q91" s="31">
        <f t="shared" si="17"/>
        <v>29049.783668969219</v>
      </c>
      <c r="R91" s="7" t="s">
        <v>116</v>
      </c>
      <c r="S91" s="31">
        <f t="shared" si="18"/>
        <v>43923.272907481463</v>
      </c>
      <c r="T91" s="22">
        <f t="shared" si="19"/>
        <v>0.6117764324302668</v>
      </c>
      <c r="U91" s="7"/>
      <c r="V91" s="4"/>
    </row>
    <row r="92" spans="1:26" ht="15" customHeight="1">
      <c r="A92" s="7"/>
      <c r="B92" s="24">
        <v>30</v>
      </c>
      <c r="C92" s="21">
        <v>170</v>
      </c>
      <c r="D92" s="25">
        <v>200</v>
      </c>
      <c r="E92" s="21">
        <v>1.55</v>
      </c>
      <c r="F92" s="1"/>
      <c r="G92" s="28">
        <f t="shared" si="20"/>
        <v>345.75297041533418</v>
      </c>
      <c r="H92" s="21">
        <f t="shared" si="21"/>
        <v>1.5067282958961992</v>
      </c>
      <c r="I92" s="29">
        <f t="shared" si="22"/>
        <v>1.5099850253058951</v>
      </c>
      <c r="J92" s="22">
        <f t="shared" si="23"/>
        <v>-2.7917228454065083E-2</v>
      </c>
      <c r="K92" s="3"/>
      <c r="L92" s="35">
        <v>340</v>
      </c>
      <c r="M92" s="5" t="s">
        <v>117</v>
      </c>
      <c r="N92" s="30">
        <f t="shared" si="15"/>
        <v>-5.7529704153341754</v>
      </c>
      <c r="O92" s="23">
        <f t="shared" si="16"/>
        <v>-1.6920501221571103E-2</v>
      </c>
      <c r="P92" s="7"/>
      <c r="Q92" s="31">
        <f t="shared" si="17"/>
        <v>39584.067435231394</v>
      </c>
      <c r="R92" s="35">
        <v>8537.5077000000001</v>
      </c>
      <c r="S92" s="31">
        <f t="shared" si="18"/>
        <v>59851.109962069873</v>
      </c>
      <c r="T92" s="22">
        <f t="shared" si="19"/>
        <v>0.57058308227938115</v>
      </c>
      <c r="U92" s="7"/>
      <c r="V92" s="4"/>
    </row>
    <row r="93" spans="1:26" ht="15" customHeight="1">
      <c r="A93" s="7"/>
      <c r="B93" s="24">
        <v>30</v>
      </c>
      <c r="C93" s="21">
        <v>170</v>
      </c>
      <c r="D93" s="25">
        <v>200</v>
      </c>
      <c r="E93" s="21">
        <v>1.7</v>
      </c>
      <c r="F93" s="1"/>
      <c r="G93" s="28">
        <f t="shared" si="20"/>
        <v>369.93395028784749</v>
      </c>
      <c r="H93" s="21">
        <f t="shared" si="21"/>
        <v>1.6753032777722399</v>
      </c>
      <c r="I93" s="29">
        <f t="shared" si="22"/>
        <v>1.693334297625823</v>
      </c>
      <c r="J93" s="22">
        <f t="shared" si="23"/>
        <v>-1.452748366338829E-2</v>
      </c>
      <c r="K93" s="3"/>
      <c r="L93" s="36">
        <v>373</v>
      </c>
      <c r="M93" s="5" t="s">
        <v>118</v>
      </c>
      <c r="N93" s="30">
        <f t="shared" si="15"/>
        <v>3.0660497121525054</v>
      </c>
      <c r="O93" s="23">
        <f t="shared" si="16"/>
        <v>8.2199724186394242E-3</v>
      </c>
      <c r="P93" s="7"/>
      <c r="Q93" s="31">
        <f t="shared" si="17"/>
        <v>51903.823026283768</v>
      </c>
      <c r="R93" s="7" t="s">
        <v>119</v>
      </c>
      <c r="S93" s="31">
        <f t="shared" si="18"/>
        <v>78478.58041574106</v>
      </c>
      <c r="T93" s="22">
        <f t="shared" si="19"/>
        <v>0.50998032568861773</v>
      </c>
      <c r="U93" s="7"/>
      <c r="V93" s="4"/>
    </row>
    <row r="94" spans="1:26" ht="15" customHeight="1">
      <c r="A94" s="7"/>
      <c r="B94" s="24">
        <v>30</v>
      </c>
      <c r="C94" s="21">
        <v>170</v>
      </c>
      <c r="D94" s="25">
        <v>205</v>
      </c>
      <c r="E94" s="21">
        <v>1.05</v>
      </c>
      <c r="F94" s="1"/>
      <c r="G94" s="28">
        <f t="shared" si="20"/>
        <v>273.48368848504509</v>
      </c>
      <c r="H94" s="21">
        <f t="shared" si="21"/>
        <v>1.0912196667027438</v>
      </c>
      <c r="I94" s="29">
        <f t="shared" si="22"/>
        <v>1.1354488351111685</v>
      </c>
      <c r="J94" s="22">
        <f t="shared" si="23"/>
        <v>3.9256825431184562E-2</v>
      </c>
      <c r="K94" s="1"/>
      <c r="L94" s="36">
        <v>285</v>
      </c>
      <c r="M94" s="5" t="s">
        <v>120</v>
      </c>
      <c r="N94" s="30">
        <f t="shared" si="15"/>
        <v>11.516311514954907</v>
      </c>
      <c r="O94" s="23">
        <f t="shared" si="16"/>
        <v>4.0408110578789146E-2</v>
      </c>
      <c r="P94" s="7"/>
      <c r="Q94" s="31">
        <f t="shared" si="17"/>
        <v>20525.072003453315</v>
      </c>
      <c r="R94" s="35">
        <v>4636.6918999999998</v>
      </c>
      <c r="S94" s="31">
        <f t="shared" si="18"/>
        <v>31033.908869221414</v>
      </c>
      <c r="T94" s="22">
        <f t="shared" si="19"/>
        <v>0.59762911846384192</v>
      </c>
      <c r="U94" s="7"/>
      <c r="V94" s="4"/>
    </row>
    <row r="95" spans="1:26" ht="15" customHeight="1">
      <c r="A95" s="7"/>
      <c r="B95" s="24">
        <v>30</v>
      </c>
      <c r="C95" s="21">
        <v>170</v>
      </c>
      <c r="D95" s="25">
        <v>205</v>
      </c>
      <c r="E95" s="21">
        <v>1.2</v>
      </c>
      <c r="F95" s="1"/>
      <c r="G95" s="28">
        <f t="shared" si="20"/>
        <v>301.55784999182214</v>
      </c>
      <c r="H95" s="21">
        <f t="shared" si="21"/>
        <v>1.2431815305092753</v>
      </c>
      <c r="I95" s="29">
        <f t="shared" si="22"/>
        <v>1.2649530683041477</v>
      </c>
      <c r="J95" s="22">
        <f t="shared" si="23"/>
        <v>3.5984608757729429E-2</v>
      </c>
      <c r="K95" s="3"/>
      <c r="L95" s="36">
        <v>311</v>
      </c>
      <c r="M95" s="5" t="s">
        <v>121</v>
      </c>
      <c r="N95" s="30">
        <f t="shared" si="15"/>
        <v>9.4421500081778618</v>
      </c>
      <c r="O95" s="23">
        <f t="shared" si="16"/>
        <v>3.036061095877126E-2</v>
      </c>
      <c r="P95" s="7"/>
      <c r="Q95" s="31">
        <f t="shared" si="17"/>
        <v>28638.758630124557</v>
      </c>
      <c r="R95" s="35">
        <v>6033.5357000000004</v>
      </c>
      <c r="S95" s="31">
        <f t="shared" si="18"/>
        <v>43301.803048748334</v>
      </c>
      <c r="T95" s="22">
        <f t="shared" si="19"/>
        <v>0.55734729504982161</v>
      </c>
      <c r="U95" s="7"/>
      <c r="V95" s="4"/>
    </row>
    <row r="96" spans="1:26" ht="15" customHeight="1">
      <c r="A96" s="7"/>
      <c r="B96" s="24">
        <v>30</v>
      </c>
      <c r="C96" s="21">
        <v>170</v>
      </c>
      <c r="D96" s="25">
        <v>205</v>
      </c>
      <c r="E96" s="21">
        <v>1.35</v>
      </c>
      <c r="F96" s="1"/>
      <c r="G96" s="28">
        <f t="shared" si="20"/>
        <v>328.7037616813322</v>
      </c>
      <c r="H96" s="21">
        <f t="shared" si="21"/>
        <v>1.3028754537644949</v>
      </c>
      <c r="I96" s="29">
        <f t="shared" si="22"/>
        <v>1.3205341858716519</v>
      </c>
      <c r="J96" s="22">
        <f t="shared" si="23"/>
        <v>-3.4907071285559414E-2</v>
      </c>
      <c r="K96" s="1"/>
      <c r="L96" s="36">
        <v>322</v>
      </c>
      <c r="M96" s="5" t="s">
        <v>122</v>
      </c>
      <c r="N96" s="30">
        <f t="shared" si="15"/>
        <v>-6.7037616813321961</v>
      </c>
      <c r="O96" s="23">
        <f t="shared" si="16"/>
        <v>-2.0819135656311168E-2</v>
      </c>
      <c r="P96" s="7"/>
      <c r="Q96" s="31">
        <f t="shared" si="17"/>
        <v>32284.576904615507</v>
      </c>
      <c r="R96" s="35">
        <v>7699.8508000000002</v>
      </c>
      <c r="S96" s="31">
        <f t="shared" si="18"/>
        <v>48814.280279778643</v>
      </c>
      <c r="T96" s="22">
        <f t="shared" si="19"/>
        <v>0.63095067720907649</v>
      </c>
      <c r="U96" s="7"/>
      <c r="V96" s="4"/>
    </row>
    <row r="97" spans="1:22" ht="15" customHeight="1">
      <c r="A97" s="7"/>
      <c r="B97" s="24">
        <v>30</v>
      </c>
      <c r="C97" s="21">
        <v>170</v>
      </c>
      <c r="D97" s="25">
        <v>205</v>
      </c>
      <c r="E97" s="21">
        <v>1.5</v>
      </c>
      <c r="F97" s="1"/>
      <c r="G97" s="28">
        <f t="shared" si="20"/>
        <v>355.05085298083526</v>
      </c>
      <c r="H97" s="21">
        <f t="shared" si="21"/>
        <v>1.4558375657358018</v>
      </c>
      <c r="I97" s="29">
        <f t="shared" si="22"/>
        <v>1.4743841482466626</v>
      </c>
      <c r="J97" s="22">
        <f t="shared" si="23"/>
        <v>-2.9441622842798793E-2</v>
      </c>
      <c r="K97" s="3"/>
      <c r="L97" s="36">
        <v>352</v>
      </c>
      <c r="M97" s="5" t="s">
        <v>123</v>
      </c>
      <c r="N97" s="30">
        <f t="shared" si="15"/>
        <v>-3.0508529808352591</v>
      </c>
      <c r="O97" s="23">
        <f t="shared" si="16"/>
        <v>-8.6671959682819866E-3</v>
      </c>
      <c r="P97" s="7"/>
      <c r="Q97" s="31">
        <f t="shared" si="17"/>
        <v>42871.74414721311</v>
      </c>
      <c r="R97" s="7" t="s">
        <v>124</v>
      </c>
      <c r="S97" s="31">
        <f t="shared" si="18"/>
        <v>64822.077150586229</v>
      </c>
      <c r="T97" s="22">
        <f t="shared" si="19"/>
        <v>0.57147114730594506</v>
      </c>
      <c r="U97" s="7"/>
      <c r="V97" s="4"/>
    </row>
    <row r="98" spans="1:22" ht="15" customHeight="1">
      <c r="A98" s="7"/>
      <c r="B98" s="24">
        <v>30</v>
      </c>
      <c r="C98" s="21">
        <v>170</v>
      </c>
      <c r="D98" s="25">
        <v>205</v>
      </c>
      <c r="E98" s="21">
        <v>1.65</v>
      </c>
      <c r="F98" s="1"/>
      <c r="G98" s="28">
        <f t="shared" si="20"/>
        <v>380.69943214887292</v>
      </c>
      <c r="H98" s="21">
        <f t="shared" si="21"/>
        <v>1.6026730208259226</v>
      </c>
      <c r="I98" s="29">
        <f t="shared" si="22"/>
        <v>1.6366635815965611</v>
      </c>
      <c r="J98" s="22">
        <f t="shared" si="23"/>
        <v>-2.8683017681259006E-2</v>
      </c>
      <c r="K98" s="3"/>
      <c r="L98" s="36">
        <v>383</v>
      </c>
      <c r="M98" s="5" t="s">
        <v>125</v>
      </c>
      <c r="N98" s="30">
        <f t="shared" si="15"/>
        <v>2.3005678511270844</v>
      </c>
      <c r="O98" s="23">
        <f t="shared" si="16"/>
        <v>6.0067045721333796E-3</v>
      </c>
      <c r="P98" s="7"/>
      <c r="Q98" s="31">
        <f t="shared" si="17"/>
        <v>54801.942249220352</v>
      </c>
      <c r="R98" s="7" t="s">
        <v>126</v>
      </c>
      <c r="S98" s="31">
        <f t="shared" si="18"/>
        <v>82860.536680821169</v>
      </c>
      <c r="T98" s="22">
        <f t="shared" si="19"/>
        <v>0.54250323496160235</v>
      </c>
      <c r="U98" s="7"/>
      <c r="V98" s="4"/>
    </row>
    <row r="99" spans="1:22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5"/>
      <c r="N99" s="7"/>
      <c r="O99" s="7"/>
      <c r="P99" s="7"/>
      <c r="Q99" s="7"/>
      <c r="R99" s="7"/>
      <c r="S99" s="7"/>
      <c r="T99" s="7"/>
      <c r="U99" s="7"/>
    </row>
    <row r="100" spans="1:22" ht="15.75" customHeight="1">
      <c r="B100" s="37">
        <v>30</v>
      </c>
      <c r="C100" s="37">
        <v>185</v>
      </c>
      <c r="D100">
        <v>215</v>
      </c>
      <c r="E100" s="37">
        <v>1.3</v>
      </c>
      <c r="L100">
        <v>300</v>
      </c>
      <c r="M100" s="6"/>
    </row>
    <row r="101" spans="1:22" ht="15.75" customHeight="1">
      <c r="M101" s="6"/>
    </row>
    <row r="102" spans="1:22" ht="15.75" customHeight="1">
      <c r="M102" s="6"/>
    </row>
    <row r="103" spans="1:22" ht="15.75" customHeight="1">
      <c r="M103" s="6"/>
    </row>
    <row r="104" spans="1:22" ht="15.75" customHeight="1">
      <c r="M104" s="6"/>
    </row>
    <row r="105" spans="1:22" ht="15.75" customHeight="1">
      <c r="M105" s="6"/>
    </row>
    <row r="106" spans="1:22" ht="15.75" customHeight="1">
      <c r="M106" s="6"/>
    </row>
    <row r="107" spans="1:22" ht="15.75" customHeight="1">
      <c r="M107" s="6"/>
    </row>
    <row r="108" spans="1:22" ht="15.75" customHeight="1">
      <c r="M108" s="6"/>
    </row>
    <row r="109" spans="1:22" ht="15.75" customHeight="1">
      <c r="M109" s="6"/>
    </row>
    <row r="110" spans="1:22" ht="15.75" customHeight="1">
      <c r="M110" s="6"/>
    </row>
    <row r="111" spans="1:22" ht="15.75" customHeight="1">
      <c r="M111" s="6"/>
    </row>
    <row r="112" spans="1:22" ht="15.75" customHeight="1">
      <c r="M112" s="6"/>
    </row>
    <row r="113" spans="13:13" ht="15.75" customHeight="1">
      <c r="M113" s="6"/>
    </row>
    <row r="114" spans="13:13" ht="15.75" customHeight="1">
      <c r="M114" s="6"/>
    </row>
  </sheetData>
  <mergeCells count="4">
    <mergeCell ref="Q2:T2"/>
    <mergeCell ref="B2:E2"/>
    <mergeCell ref="G2:J2"/>
    <mergeCell ref="L2:O2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Simulações_Modelo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Felipe</cp:lastModifiedBy>
  <dcterms:created xsi:type="dcterms:W3CDTF">2019-02-15T13:39:24Z</dcterms:created>
  <dcterms:modified xsi:type="dcterms:W3CDTF">2019-04-08T13:59:36Z</dcterms:modified>
</cp:coreProperties>
</file>