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\Documents\Uni\2022 Sem 2\MECH3460\Assignment 4\"/>
    </mc:Choice>
  </mc:AlternateContent>
  <xr:revisionPtr revIDLastSave="0" documentId="13_ncr:1_{1EE95553-8B30-4B44-AA2F-F202512FC918}" xr6:coauthVersionLast="47" xr6:coauthVersionMax="47" xr10:uidLastSave="{00000000-0000-0000-0000-000000000000}"/>
  <bookViews>
    <workbookView xWindow="-108" yWindow="-108" windowWidth="23256" windowHeight="12456" xr2:uid="{15EF83F4-30A6-4A60-9395-BF93604B542C}"/>
  </bookViews>
  <sheets>
    <sheet name="Sheet1" sheetId="1" r:id="rId1"/>
  </sheets>
  <definedNames>
    <definedName name="A">Sheet1!$D$7</definedName>
    <definedName name="AOA">Sheet1!$D$12</definedName>
    <definedName name="b_l">Sheet1!$D$8</definedName>
    <definedName name="CD">Sheet1!$D$10</definedName>
    <definedName name="CL">Sheet1!$D$9</definedName>
    <definedName name="F_wind">Sheet1!$D$25</definedName>
    <definedName name="FB">Sheet1!$D$11</definedName>
    <definedName name="FD">Sheet1!$D$24</definedName>
    <definedName name="FGN_x">Sheet1!$D$39</definedName>
    <definedName name="FGN_y">Sheet1!$D$30</definedName>
    <definedName name="FGN_z">Sheet1!$D$36</definedName>
    <definedName name="FL">Sheet1!$D$23</definedName>
    <definedName name="Frope_x">Sheet1!$D$38</definedName>
    <definedName name="Frope_z">Sheet1!$D$35</definedName>
    <definedName name="FW_x">Sheet1!$D$33</definedName>
    <definedName name="FW_z">Sheet1!$D$32</definedName>
    <definedName name="m_h">Sheet1!$D$15</definedName>
    <definedName name="MGN_x">Sheet1!$D$41</definedName>
    <definedName name="MGN_z">Sheet1!$D$42</definedName>
    <definedName name="q">Sheet1!$D$22</definedName>
    <definedName name="r_l">Sheet1!$D$14</definedName>
    <definedName name="rho">Sheet1!$D$20</definedName>
    <definedName name="s_l">Sheet1!$D$13</definedName>
    <definedName name="theta_m">Sheet1!$D$31</definedName>
    <definedName name="V_wind">Sheet1!$D$21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1" l="1"/>
  <c r="D31" i="1"/>
  <c r="D12" i="1"/>
  <c r="D30" i="1"/>
  <c r="D24" i="1"/>
  <c r="D22" i="1" a="1"/>
  <c r="D22" i="1" s="1"/>
  <c r="D23" i="1" s="1" a="1"/>
  <c r="D23" i="1" s="1"/>
  <c r="D25" i="1" l="1"/>
  <c r="D33" i="1" s="1"/>
  <c r="D32" i="1" l="1"/>
  <c r="D41" i="1" s="1"/>
  <c r="D35" i="1" l="1"/>
  <c r="D38" i="1" s="1"/>
  <c r="D39" i="1" s="1"/>
  <c r="D3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<sst xmlns="http://schemas.openxmlformats.org/spreadsheetml/2006/main" count="110" uniqueCount="85">
  <si>
    <t>Sail Parameters:</t>
  </si>
  <si>
    <t>Description</t>
  </si>
  <si>
    <t>Value</t>
  </si>
  <si>
    <t>Symbol</t>
  </si>
  <si>
    <t>Expression</t>
  </si>
  <si>
    <t>Units</t>
  </si>
  <si>
    <t>Sail area</t>
  </si>
  <si>
    <t>m^2</t>
  </si>
  <si>
    <t>A</t>
  </si>
  <si>
    <t>Boom length</t>
  </si>
  <si>
    <t>m</t>
  </si>
  <si>
    <t>b_l</t>
  </si>
  <si>
    <t>Coefficient of lift</t>
  </si>
  <si>
    <t>n/a</t>
  </si>
  <si>
    <t>CL</t>
  </si>
  <si>
    <t>Coefficient of drag</t>
  </si>
  <si>
    <t>CD</t>
  </si>
  <si>
    <t>Density of air</t>
  </si>
  <si>
    <t>kg/m^3</t>
  </si>
  <si>
    <t>rho</t>
  </si>
  <si>
    <t>Wind speed</t>
  </si>
  <si>
    <t>m/s</t>
  </si>
  <si>
    <t>V_wind</t>
  </si>
  <si>
    <t>Wind forces:</t>
  </si>
  <si>
    <t>Dynamic pressure</t>
  </si>
  <si>
    <t>0.5*rho*(V_wind)^2</t>
  </si>
  <si>
    <t>Lift force</t>
  </si>
  <si>
    <t>Pa</t>
  </si>
  <si>
    <t>q</t>
  </si>
  <si>
    <t>CL*A*q</t>
  </si>
  <si>
    <t>N</t>
  </si>
  <si>
    <t>FL</t>
  </si>
  <si>
    <t>Drag force</t>
  </si>
  <si>
    <t>0.5*rho*(V_wind)^2*A*CD</t>
  </si>
  <si>
    <t>Resultant wind force</t>
  </si>
  <si>
    <t>FD</t>
  </si>
  <si>
    <t>SQRT((FL)^2+(FD)^2)</t>
  </si>
  <si>
    <t>F_wind</t>
  </si>
  <si>
    <t>Goose neck reaction forces:</t>
  </si>
  <si>
    <t>Weight of Boom</t>
  </si>
  <si>
    <t>FB</t>
  </si>
  <si>
    <t>(See force diagram)</t>
  </si>
  <si>
    <t>Goose neck force (y)</t>
  </si>
  <si>
    <t>Goose neck force (z)</t>
  </si>
  <si>
    <t>Wind force (x)</t>
  </si>
  <si>
    <t>Wind force (z)</t>
  </si>
  <si>
    <t>FW_x</t>
  </si>
  <si>
    <t>FW_z</t>
  </si>
  <si>
    <t>FGN_y</t>
  </si>
  <si>
    <t>Angle of attack</t>
  </si>
  <si>
    <t>RADIANS(30)</t>
  </si>
  <si>
    <t>rad</t>
  </si>
  <si>
    <t>AOA</t>
  </si>
  <si>
    <t>Angle with mast</t>
  </si>
  <si>
    <t>theta_m</t>
  </si>
  <si>
    <t>COS(theta_m)*F_wind</t>
  </si>
  <si>
    <t>SIN(theta_m)*F_wind</t>
  </si>
  <si>
    <t>Rope force (z)</t>
  </si>
  <si>
    <t>Sail length</t>
  </si>
  <si>
    <t>s_l</t>
  </si>
  <si>
    <t>(s_l/3*FW_z)/b_l</t>
  </si>
  <si>
    <t>Frope_z</t>
  </si>
  <si>
    <t>FW_z-Frope_z</t>
  </si>
  <si>
    <t>FGN_z</t>
  </si>
  <si>
    <t>Rope distance from mast</t>
  </si>
  <si>
    <t>r_l</t>
  </si>
  <si>
    <t>Rope force (x)</t>
  </si>
  <si>
    <t>Frope_z/TAN(ATAN(r_l/b_l))</t>
  </si>
  <si>
    <t>Frope_x</t>
  </si>
  <si>
    <t>Goose neck force (x)</t>
  </si>
  <si>
    <t>Frope_x+FW_x</t>
  </si>
  <si>
    <t>FGN_x</t>
  </si>
  <si>
    <t>Goose neck moment (x)</t>
  </si>
  <si>
    <t>Mast height</t>
  </si>
  <si>
    <t>m_h</t>
  </si>
  <si>
    <t>FW_z*(m_h/3)</t>
  </si>
  <si>
    <t>Nm</t>
  </si>
  <si>
    <t>MGN_x</t>
  </si>
  <si>
    <t>Goose neck moment (z)</t>
  </si>
  <si>
    <t>FB*b_l/2</t>
  </si>
  <si>
    <t>MGN_z</t>
  </si>
  <si>
    <t>Wind Force Analysis</t>
  </si>
  <si>
    <t>APPENDIX 3.</t>
  </si>
  <si>
    <t>(“The lift coefficient”, n.d.).</t>
  </si>
  <si>
    <t>(“The drag coefficient”, n.d.)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</si>
</sst>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714C-E571-4D19-92F7-474A8546E62E}">
  <dimension ref="A1:J42"/>
  <sheetViews>
    <sheetView tabSelected="1" topLeftCell="A8" workbookViewId="0">
      <selection activeCell="K34" sqref="K34"/>
    </sheetView>
  </sheetViews>
  <sheetFormatPr defaultRowHeight="14.4" x14ac:dyDescent="0.3"/>
  <cols>
    <col min="1" max="1" width="9.44140625" customWidth="1"/>
    <col min="2" max="2" width="10.44140625" customWidth="1"/>
    <col min="3" max="3" width="10.88671875" customWidth="1"/>
    <col min="9" max="9" width="8.88671875" customWidth="1"/>
  </cols>
  <sheetData>
    <row r="1" spans="1:7" ht="21" x14ac:dyDescent="0.4">
      <c r="A1" s="12" t="s">
        <v>82</v>
      </c>
    </row>
    <row r="3" spans="1:7" x14ac:dyDescent="0.3">
      <c r="A3" s="1" t="s">
        <v>81</v>
      </c>
    </row>
    <row r="5" spans="1:7" x14ac:dyDescent="0.3">
      <c r="A5" s="6" t="s">
        <v>0</v>
      </c>
      <c r="B5" s="7"/>
    </row>
    <row r="6" spans="1:7" x14ac:dyDescent="0.3">
      <c r="B6" s="2" t="s">
        <v>1</v>
      </c>
      <c r="D6" s="2" t="s">
        <v>2</v>
      </c>
      <c r="E6" s="2" t="s">
        <v>5</v>
      </c>
      <c r="F6" s="2" t="s">
        <v>3</v>
      </c>
      <c r="G6" s="2" t="s">
        <v>4</v>
      </c>
    </row>
    <row r="7" spans="1:7" x14ac:dyDescent="0.3">
      <c r="C7" s="4" t="s">
        <v>6</v>
      </c>
      <c r="D7" s="5">
        <v>23.45</v>
      </c>
      <c r="E7" s="5" t="s">
        <v>7</v>
      </c>
      <c r="F7" s="5" t="s">
        <v>8</v>
      </c>
    </row>
    <row r="8" spans="1:7" x14ac:dyDescent="0.3">
      <c r="C8" s="4" t="s">
        <v>9</v>
      </c>
      <c r="D8" s="5">
        <v>3.5</v>
      </c>
      <c r="E8" s="5" t="s">
        <v>10</v>
      </c>
      <c r="F8" s="5" t="s">
        <v>11</v>
      </c>
    </row>
    <row r="9" spans="1:7" x14ac:dyDescent="0.3">
      <c r="C9" s="4" t="s">
        <v>12</v>
      </c>
      <c r="D9" s="5">
        <v>0.85</v>
      </c>
      <c r="E9" s="5" t="s">
        <v>13</v>
      </c>
      <c r="F9" s="5" t="s">
        <v>14</v>
      </c>
    </row>
    <row r="10" spans="1:7" x14ac:dyDescent="0.3">
      <c r="C10" s="4" t="s">
        <v>15</v>
      </c>
      <c r="D10" s="5">
        <v>0.3</v>
      </c>
      <c r="E10" s="5" t="s">
        <v>13</v>
      </c>
      <c r="F10" s="5" t="s">
        <v>16</v>
      </c>
    </row>
    <row r="11" spans="1:7" x14ac:dyDescent="0.3">
      <c r="C11" s="4" t="s">
        <v>39</v>
      </c>
      <c r="D11" s="5">
        <v>72.099999999999994</v>
      </c>
      <c r="E11" s="5" t="s">
        <v>30</v>
      </c>
      <c r="F11" s="5" t="s">
        <v>40</v>
      </c>
    </row>
    <row r="12" spans="1:7" x14ac:dyDescent="0.3">
      <c r="C12" s="4" t="s">
        <v>49</v>
      </c>
      <c r="D12">
        <f>RADIANS(30)</f>
        <v>0.52359877559829882</v>
      </c>
      <c r="E12" s="5" t="s">
        <v>51</v>
      </c>
      <c r="F12" s="5" t="s">
        <v>52</v>
      </c>
      <c r="G12" t="s">
        <v>50</v>
      </c>
    </row>
    <row r="13" spans="1:7" x14ac:dyDescent="0.3">
      <c r="C13" s="4" t="s">
        <v>58</v>
      </c>
      <c r="D13" s="5">
        <v>3.25</v>
      </c>
      <c r="E13" s="5" t="s">
        <v>10</v>
      </c>
      <c r="F13" s="5" t="s">
        <v>59</v>
      </c>
    </row>
    <row r="14" spans="1:7" x14ac:dyDescent="0.3">
      <c r="C14" s="4" t="s">
        <v>64</v>
      </c>
      <c r="D14" s="5">
        <v>3</v>
      </c>
      <c r="E14" s="5" t="s">
        <v>10</v>
      </c>
      <c r="F14" s="5" t="s">
        <v>65</v>
      </c>
    </row>
    <row r="15" spans="1:7" x14ac:dyDescent="0.3">
      <c r="C15" s="4" t="s">
        <v>73</v>
      </c>
      <c r="D15" s="5">
        <v>13</v>
      </c>
      <c r="E15" s="5" t="s">
        <v>10</v>
      </c>
      <c r="F15" s="5" t="s">
        <v>74</v>
      </c>
    </row>
    <row r="18" spans="1:10" x14ac:dyDescent="0.3">
      <c r="A18" s="6" t="s">
        <v>23</v>
      </c>
      <c r="B18" s="7"/>
    </row>
    <row r="19" spans="1:10" x14ac:dyDescent="0.3">
      <c r="B19" s="2" t="s">
        <v>1</v>
      </c>
      <c r="D19" s="2" t="s">
        <v>2</v>
      </c>
      <c r="E19" s="2" t="s">
        <v>5</v>
      </c>
      <c r="F19" s="2" t="s">
        <v>3</v>
      </c>
      <c r="G19" s="2" t="s">
        <v>4</v>
      </c>
    </row>
    <row r="20" spans="1:10" x14ac:dyDescent="0.3">
      <c r="C20" s="4" t="s">
        <v>17</v>
      </c>
      <c r="D20" s="5">
        <v>1.2250000000000001</v>
      </c>
      <c r="E20" s="5" t="s">
        <v>18</v>
      </c>
      <c r="F20" s="5" t="s">
        <v>19</v>
      </c>
    </row>
    <row r="21" spans="1:10" x14ac:dyDescent="0.3">
      <c r="C21" s="4" t="s">
        <v>20</v>
      </c>
      <c r="D21" s="5">
        <v>16.670000000000002</v>
      </c>
      <c r="E21" s="5" t="s">
        <v>21</v>
      </c>
      <c r="F21" s="5" t="s">
        <v>22</v>
      </c>
    </row>
    <row r="22" spans="1:10" x14ac:dyDescent="0.3">
      <c r="C22" s="4" t="s">
        <v>24</v>
      </c>
      <c r="D22" s="5" cm="1">
        <f t="array" ref="D22">0.5*rho*(V_wind)^2</f>
        <v>170.20695125000003</v>
      </c>
      <c r="E22" s="5" t="s">
        <v>27</v>
      </c>
      <c r="F22" s="5" t="s">
        <v>28</v>
      </c>
      <c r="G22" t="s">
        <v>25</v>
      </c>
    </row>
    <row r="23" spans="1:10" x14ac:dyDescent="0.3">
      <c r="C23" s="4" t="s">
        <v>26</v>
      </c>
      <c r="D23" s="5" cm="1">
        <f t="array" ref="D23">CL*A*q</f>
        <v>3392.6500557906252</v>
      </c>
      <c r="E23" s="5" t="s">
        <v>30</v>
      </c>
      <c r="F23" s="5" t="s">
        <v>31</v>
      </c>
      <c r="G23" t="s">
        <v>29</v>
      </c>
      <c r="J23" s="3" t="s">
        <v>83</v>
      </c>
    </row>
    <row r="24" spans="1:10" x14ac:dyDescent="0.3">
      <c r="C24" s="4" t="s">
        <v>32</v>
      </c>
      <c r="D24">
        <f>0.5*rho*(V_wind)^2*A*CD</f>
        <v>1197.4059020437501</v>
      </c>
      <c r="E24" s="5" t="s">
        <v>30</v>
      </c>
      <c r="F24" s="5" t="s">
        <v>35</v>
      </c>
      <c r="G24" t="s">
        <v>33</v>
      </c>
      <c r="J24" t="s">
        <v>84</v>
      </c>
    </row>
    <row r="25" spans="1:10" x14ac:dyDescent="0.3">
      <c r="C25" s="4" t="s">
        <v>34</v>
      </c>
      <c r="D25">
        <f>SQRT((FL)^2+(FD)^2)</f>
        <v>3597.7569811349595</v>
      </c>
      <c r="E25" s="5" t="s">
        <v>30</v>
      </c>
      <c r="F25" s="5" t="s">
        <v>37</v>
      </c>
      <c r="G25" t="s">
        <v>36</v>
      </c>
    </row>
    <row r="28" spans="1:10" x14ac:dyDescent="0.3">
      <c r="A28" s="6" t="s">
        <v>38</v>
      </c>
      <c r="B28" s="7"/>
      <c r="C28" s="7"/>
      <c r="D28" t="s">
        <v>41</v>
      </c>
    </row>
    <row r="29" spans="1:10" x14ac:dyDescent="0.3">
      <c r="B29" s="2" t="s">
        <v>1</v>
      </c>
      <c r="D29" s="2" t="s">
        <v>2</v>
      </c>
      <c r="E29" s="2" t="s">
        <v>5</v>
      </c>
      <c r="F29" s="2" t="s">
        <v>3</v>
      </c>
      <c r="G29" s="2" t="s">
        <v>4</v>
      </c>
    </row>
    <row r="30" spans="1:10" x14ac:dyDescent="0.3">
      <c r="B30" s="8"/>
      <c r="C30" s="9" t="s">
        <v>42</v>
      </c>
      <c r="D30" s="10">
        <f>FB</f>
        <v>72.099999999999994</v>
      </c>
      <c r="E30" s="10" t="s">
        <v>30</v>
      </c>
      <c r="F30" s="10" t="s">
        <v>48</v>
      </c>
      <c r="G30" s="8" t="s">
        <v>40</v>
      </c>
    </row>
    <row r="31" spans="1:10" x14ac:dyDescent="0.3">
      <c r="C31" s="4" t="s">
        <v>53</v>
      </c>
      <c r="D31" s="5">
        <f>RADIANS(10)</f>
        <v>0.17453292519943295</v>
      </c>
      <c r="E31" s="5" t="s">
        <v>51</v>
      </c>
      <c r="F31" s="5" t="s">
        <v>54</v>
      </c>
    </row>
    <row r="32" spans="1:10" x14ac:dyDescent="0.3">
      <c r="C32" s="4" t="s">
        <v>45</v>
      </c>
      <c r="D32" s="5">
        <f>COS(theta_m)*F_wind</f>
        <v>3543.0989684755041</v>
      </c>
      <c r="E32" s="5"/>
      <c r="F32" s="5" t="s">
        <v>47</v>
      </c>
      <c r="G32" t="s">
        <v>55</v>
      </c>
    </row>
    <row r="33" spans="1:8" x14ac:dyDescent="0.3">
      <c r="C33" s="4" t="s">
        <v>44</v>
      </c>
      <c r="D33" s="5">
        <f>SIN(theta_m)*F_wind</f>
        <v>624.74394346256236</v>
      </c>
      <c r="E33" s="5"/>
      <c r="F33" s="5" t="s">
        <v>46</v>
      </c>
      <c r="G33" t="s">
        <v>56</v>
      </c>
    </row>
    <row r="34" spans="1:8" x14ac:dyDescent="0.3">
      <c r="C34" s="4"/>
      <c r="D34" s="5"/>
      <c r="E34" s="5"/>
      <c r="F34" s="5"/>
    </row>
    <row r="35" spans="1:8" x14ac:dyDescent="0.3">
      <c r="C35" s="4" t="s">
        <v>57</v>
      </c>
      <c r="D35" s="5">
        <f>(s_l/3*FW_z)/b_l</f>
        <v>1096.673490242418</v>
      </c>
      <c r="E35" s="5" t="s">
        <v>30</v>
      </c>
      <c r="F35" s="5" t="s">
        <v>61</v>
      </c>
      <c r="G35" t="s">
        <v>60</v>
      </c>
    </row>
    <row r="36" spans="1:8" x14ac:dyDescent="0.3">
      <c r="B36" s="8"/>
      <c r="C36" s="9" t="s">
        <v>43</v>
      </c>
      <c r="D36" s="10">
        <f>FW_z-Frope_z</f>
        <v>2446.4254782330863</v>
      </c>
      <c r="E36" s="10" t="s">
        <v>30</v>
      </c>
      <c r="F36" s="10" t="s">
        <v>63</v>
      </c>
      <c r="G36" s="8" t="s">
        <v>62</v>
      </c>
      <c r="H36" s="8"/>
    </row>
    <row r="38" spans="1:8" x14ac:dyDescent="0.3">
      <c r="C38" s="4" t="s">
        <v>66</v>
      </c>
      <c r="D38" s="5">
        <f>Frope_z/TAN(ATAN(r_l/b_l))</f>
        <v>1279.452405282821</v>
      </c>
      <c r="E38" s="5" t="s">
        <v>30</v>
      </c>
      <c r="F38" s="5" t="s">
        <v>68</v>
      </c>
      <c r="G38" t="s">
        <v>67</v>
      </c>
    </row>
    <row r="39" spans="1:8" x14ac:dyDescent="0.3">
      <c r="B39" s="8"/>
      <c r="C39" s="9" t="s">
        <v>69</v>
      </c>
      <c r="D39" s="8">
        <f>Frope_x+FW_x</f>
        <v>1904.1963487453834</v>
      </c>
      <c r="E39" s="10" t="s">
        <v>30</v>
      </c>
      <c r="F39" s="10" t="s">
        <v>71</v>
      </c>
      <c r="G39" s="8" t="s">
        <v>70</v>
      </c>
      <c r="H39" s="8"/>
    </row>
    <row r="41" spans="1:8" x14ac:dyDescent="0.3">
      <c r="A41" s="11"/>
      <c r="B41" s="8"/>
      <c r="C41" s="9" t="s">
        <v>72</v>
      </c>
      <c r="D41" s="10">
        <f>FW_z*(m_h/3)</f>
        <v>15353.42886339385</v>
      </c>
      <c r="E41" s="10" t="s">
        <v>76</v>
      </c>
      <c r="F41" s="10" t="s">
        <v>77</v>
      </c>
      <c r="G41" s="8" t="s">
        <v>75</v>
      </c>
      <c r="H41" s="8"/>
    </row>
    <row r="42" spans="1:8" x14ac:dyDescent="0.3">
      <c r="A42" s="11"/>
      <c r="B42" s="8"/>
      <c r="C42" s="9" t="s">
        <v>78</v>
      </c>
      <c r="D42" s="10">
        <f>FB*b_l/2</f>
        <v>126.17499999999998</v>
      </c>
      <c r="E42" s="10" t="s">
        <v>76</v>
      </c>
      <c r="F42" s="10" t="s">
        <v>80</v>
      </c>
      <c r="G42" s="8" t="s">
        <v>79</v>
      </c>
      <c r="H4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Sheet1</vt:lpstr>
      <vt:lpstr>A</vt:lpstr>
      <vt:lpstr>AOA</vt:lpstr>
      <vt:lpstr>b_l</vt:lpstr>
      <vt:lpstr>CD</vt:lpstr>
      <vt:lpstr>CL</vt:lpstr>
      <vt:lpstr>F_wind</vt:lpstr>
      <vt:lpstr>FB</vt:lpstr>
      <vt:lpstr>FD</vt:lpstr>
      <vt:lpstr>FGN_x</vt:lpstr>
      <vt:lpstr>FGN_y</vt:lpstr>
      <vt:lpstr>FGN_z</vt:lpstr>
      <vt:lpstr>FL</vt:lpstr>
      <vt:lpstr>Frope_x</vt:lpstr>
      <vt:lpstr>Frope_z</vt:lpstr>
      <vt:lpstr>FW_x</vt:lpstr>
      <vt:lpstr>FW_z</vt:lpstr>
      <vt:lpstr>m_h</vt:lpstr>
      <vt:lpstr>MGN_x</vt:lpstr>
      <vt:lpstr>MGN_z</vt:lpstr>
      <vt:lpstr>q</vt:lpstr>
      <vt:lpstr>r_l</vt:lpstr>
      <vt:lpstr>rho</vt:lpstr>
      <vt:lpstr>s_l</vt:lpstr>
      <vt:lpstr>theta_m</vt:lpstr>
      <vt:lpstr>V_wind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Shah</dc:creator>
  <cp:lastModifiedBy>Devansh Shah</cp:lastModifiedBy>
  <cp:lastPrinted>2022-11-09T04:10:38Z</cp:lastPrinted>
  <dcterms:created xsi:type="dcterms:W3CDTF">2022-11-05T13:33:07Z</dcterms:created>
  <dcterms:modified xsi:type="dcterms:W3CDTF">2022-11-09T04:11:07Z</dcterms:modified>
</cp:coreProperties>
</file>