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trainee.itd1\Downloads\"/>
    </mc:Choice>
  </mc:AlternateContent>
  <xr:revisionPtr revIDLastSave="0" documentId="8_{39363339-45E2-46AE-9FDA-372DF9FC3818}" xr6:coauthVersionLast="47" xr6:coauthVersionMax="47" xr10:uidLastSave="{00000000-0000-0000-0000-000000000000}"/>
  <bookViews>
    <workbookView xWindow="-110" yWindow="-110" windowWidth="19420" windowHeight="10300" activeTab="1" xr2:uid="{4E43C097-6E16-4445-9D50-C2B059BE08B7}"/>
  </bookViews>
  <sheets>
    <sheet name="Function List" sheetId="4" r:id="rId1"/>
    <sheet name="Schedule" sheetId="5" r:id="rId2"/>
    <sheet name="Documentatio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9" i="5" l="1"/>
  <c r="W9" i="5"/>
  <c r="G8" i="4"/>
  <c r="G9" i="4"/>
  <c r="G10" i="4"/>
  <c r="G11" i="4"/>
  <c r="G17" i="4"/>
  <c r="F12" i="4"/>
  <c r="F14" i="4"/>
  <c r="E14" i="4"/>
  <c r="E12" i="4"/>
  <c r="E6" i="4"/>
  <c r="E21" i="5"/>
  <c r="R9" i="5"/>
  <c r="F23" i="5"/>
  <c r="F15" i="5"/>
  <c r="F16" i="5"/>
  <c r="F17" i="5"/>
  <c r="F18" i="5"/>
  <c r="AB17" i="5"/>
  <c r="AB5" i="5"/>
  <c r="AC17" i="5" s="1"/>
  <c r="G7" i="4" l="1"/>
  <c r="G16" i="4"/>
  <c r="F6" i="4" l="1"/>
  <c r="F22" i="5"/>
  <c r="F21" i="5" s="1"/>
  <c r="F24" i="5"/>
  <c r="E19" i="5"/>
  <c r="E13" i="5"/>
  <c r="N9" i="5"/>
  <c r="H9" i="5"/>
  <c r="J9" i="5"/>
  <c r="F20" i="5"/>
  <c r="F19" i="5" s="1"/>
  <c r="AB27" i="5"/>
  <c r="F27" i="5"/>
  <c r="AB26" i="5"/>
  <c r="F26" i="5"/>
  <c r="AB25" i="5"/>
  <c r="F25" i="5"/>
  <c r="AB15" i="5"/>
  <c r="AB14" i="5"/>
  <c r="AB11" i="5"/>
  <c r="F11" i="5"/>
  <c r="AB10" i="5"/>
  <c r="F10" i="5"/>
  <c r="AG9" i="5"/>
  <c r="AA8" i="5"/>
  <c r="AA9" i="5" s="1"/>
  <c r="Z8" i="5"/>
  <c r="Z9" i="5" s="1"/>
  <c r="Y8" i="5"/>
  <c r="Y9" i="5" s="1"/>
  <c r="X8" i="5"/>
  <c r="X9" i="5" s="1"/>
  <c r="U8" i="5"/>
  <c r="U9" i="5" s="1"/>
  <c r="T8" i="5"/>
  <c r="T9" i="5" s="1"/>
  <c r="S8" i="5"/>
  <c r="S9" i="5" s="1"/>
  <c r="Q8" i="5"/>
  <c r="Q9" i="5" s="1"/>
  <c r="P8" i="5"/>
  <c r="P9" i="5" s="1"/>
  <c r="O8" i="5"/>
  <c r="O9" i="5" s="1"/>
  <c r="M8" i="5"/>
  <c r="M9" i="5" s="1"/>
  <c r="L8" i="5"/>
  <c r="L9" i="5" s="1"/>
  <c r="K8" i="5"/>
  <c r="K9" i="5" s="1"/>
  <c r="I8" i="5"/>
  <c r="I9" i="5" s="1"/>
  <c r="G8" i="5"/>
  <c r="G9" i="5" s="1"/>
  <c r="AE27" i="5"/>
  <c r="G15" i="4"/>
  <c r="G13" i="4"/>
  <c r="G6" i="4" l="1"/>
  <c r="AG11" i="5"/>
  <c r="AG12" i="5" s="1"/>
  <c r="E12" i="5"/>
  <c r="AE11" i="5"/>
  <c r="AG6" i="5"/>
  <c r="AG7" i="5" s="1"/>
  <c r="AE10" i="5"/>
  <c r="AC13" i="5"/>
  <c r="F14" i="5"/>
  <c r="AB18" i="5"/>
  <c r="AB24" i="5"/>
  <c r="AE12" i="5"/>
  <c r="AB20" i="5"/>
  <c r="AE24" i="5"/>
  <c r="AC10" i="5"/>
  <c r="AC11" i="5"/>
  <c r="AE14" i="5"/>
  <c r="AC15" i="5"/>
  <c r="AB16" i="5"/>
  <c r="AE19" i="5"/>
  <c r="AC20" i="5"/>
  <c r="AE15" i="5"/>
  <c r="AC16" i="5"/>
  <c r="AE20" i="5"/>
  <c r="AE16" i="5"/>
  <c r="AC18" i="5"/>
  <c r="AC24" i="5"/>
  <c r="AC25" i="5"/>
  <c r="AC26" i="5"/>
  <c r="AC27" i="5"/>
  <c r="AC14" i="5"/>
  <c r="AE18" i="5"/>
  <c r="AE25" i="5"/>
  <c r="AE26" i="5"/>
  <c r="H6" i="4"/>
  <c r="G14" i="4"/>
  <c r="G12" i="4"/>
  <c r="F13" i="5" l="1"/>
  <c r="F12" i="5" s="1"/>
  <c r="AD5" i="5"/>
  <c r="AC12" i="5"/>
  <c r="AB12" i="5"/>
  <c r="AB19" i="5"/>
  <c r="AC19" i="5"/>
  <c r="I6" i="4"/>
  <c r="J6" i="4" s="1"/>
</calcChain>
</file>

<file path=xl/sharedStrings.xml><?xml version="1.0" encoding="utf-8"?>
<sst xmlns="http://schemas.openxmlformats.org/spreadsheetml/2006/main" count="93" uniqueCount="58">
  <si>
    <t xml:space="preserve">Funtion List </t>
  </si>
  <si>
    <t>No</t>
  </si>
  <si>
    <t>Module &amp; Function Name</t>
  </si>
  <si>
    <t>ManDays</t>
  </si>
  <si>
    <t>Schedule (days)
* 70% MP allocated</t>
  </si>
  <si>
    <t>Total (Mandays)</t>
  </si>
  <si>
    <t>Total Days Allocated</t>
  </si>
  <si>
    <t>Total Month</t>
  </si>
  <si>
    <t>1.1</t>
  </si>
  <si>
    <t>1.2</t>
  </si>
  <si>
    <t>1.3</t>
  </si>
  <si>
    <t>1.4</t>
  </si>
  <si>
    <t>2.1</t>
  </si>
  <si>
    <t>Schedule</t>
  </si>
  <si>
    <t>Maintenance Management System</t>
  </si>
  <si>
    <t>Item</t>
  </si>
  <si>
    <t>Oct'24</t>
  </si>
  <si>
    <t>Nov'24</t>
  </si>
  <si>
    <t>Dec'24</t>
  </si>
  <si>
    <t>Jan'25</t>
  </si>
  <si>
    <t>Total Days</t>
  </si>
  <si>
    <t>Progress (%)</t>
  </si>
  <si>
    <t>W1</t>
  </si>
  <si>
    <t>W2</t>
  </si>
  <si>
    <t>W3</t>
  </si>
  <si>
    <t>W4</t>
  </si>
  <si>
    <t>W5</t>
  </si>
  <si>
    <t>Total Working Day</t>
  </si>
  <si>
    <t>Plan</t>
  </si>
  <si>
    <t xml:space="preserve">Actual </t>
  </si>
  <si>
    <t>1.</t>
  </si>
  <si>
    <t>UR</t>
  </si>
  <si>
    <t>2.</t>
  </si>
  <si>
    <t>SD</t>
  </si>
  <si>
    <t>3.</t>
  </si>
  <si>
    <t>Programming</t>
  </si>
  <si>
    <t>4.</t>
  </si>
  <si>
    <t>ST</t>
  </si>
  <si>
    <t>5.</t>
  </si>
  <si>
    <t>UT</t>
  </si>
  <si>
    <t>6.</t>
  </si>
  <si>
    <t>Go Live</t>
  </si>
  <si>
    <t>Man Power</t>
  </si>
  <si>
    <t>Document Management System (Step 1)</t>
  </si>
  <si>
    <t>Document Management</t>
  </si>
  <si>
    <t>Add Document</t>
  </si>
  <si>
    <t>Document Details</t>
  </si>
  <si>
    <t>Version Control</t>
  </si>
  <si>
    <t xml:space="preserve">Security </t>
  </si>
  <si>
    <t>Users and Role</t>
  </si>
  <si>
    <t>Dashboard</t>
  </si>
  <si>
    <t>Administration</t>
  </si>
  <si>
    <t>Document Show and Searching</t>
  </si>
  <si>
    <t>1.5</t>
  </si>
  <si>
    <t>Document Preview</t>
  </si>
  <si>
    <t>Master Division</t>
  </si>
  <si>
    <t>Master Department</t>
  </si>
  <si>
    <t>Sept'24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</si>
</sst>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%"/>
  </numFmts>
  <fonts count="1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2"/>
      <color theme="1"/>
      <name val="Tahoma"/>
      <family val="2"/>
    </font>
    <font>
      <b/>
      <sz val="14"/>
      <color theme="1"/>
      <name val="Aptos Narrow"/>
      <family val="2"/>
      <scheme val="minor"/>
    </font>
    <font>
      <b/>
      <sz val="12"/>
      <color theme="1"/>
      <name val="Tahoma"/>
      <family val="2"/>
    </font>
    <font>
      <b/>
      <sz val="14"/>
      <color theme="1"/>
      <name val="Tahoma"/>
      <family val="2"/>
    </font>
    <font>
      <b/>
      <sz val="16"/>
      <color theme="0"/>
      <name val="Tahoma"/>
      <family val="2"/>
    </font>
    <font>
      <sz val="11"/>
      <color theme="1"/>
      <name val="Tahoma"/>
      <family val="2"/>
    </font>
    <font>
      <sz val="10"/>
      <color theme="1"/>
      <name val="Tahoma"/>
      <family val="2"/>
    </font>
    <font>
      <b/>
      <sz val="18"/>
      <color theme="1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10"/>
      <color theme="3" tint="0.749992370372631"/>
      <name val="Tahoma"/>
      <family val="2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83CCEB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9" fontId="3" fillId="0" borderId="0" xfId="0" applyNumberFormat="1" applyFont="1"/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3" xfId="0" applyBorder="1"/>
    <xf numFmtId="164" fontId="6" fillId="2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3" fontId="3" fillId="0" borderId="1" xfId="1" applyFont="1" applyBorder="1" applyAlignment="1">
      <alignment horizontal="center" vertical="center" wrapText="1"/>
    </xf>
    <xf numFmtId="0" fontId="0" fillId="0" borderId="4" xfId="0" applyBorder="1"/>
    <xf numFmtId="16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64" fontId="3" fillId="0" borderId="1" xfId="0" applyNumberFormat="1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9" fillId="5" borderId="25" xfId="0" applyFont="1" applyFill="1" applyBorder="1" applyAlignment="1">
      <alignment horizontal="center" vertical="center"/>
    </xf>
    <xf numFmtId="0" fontId="9" fillId="5" borderId="26" xfId="0" applyFont="1" applyFill="1" applyBorder="1" applyAlignment="1">
      <alignment horizontal="center" vertical="center"/>
    </xf>
    <xf numFmtId="0" fontId="9" fillId="5" borderId="27" xfId="0" applyFont="1" applyFill="1" applyBorder="1" applyAlignment="1">
      <alignment horizontal="center" vertical="center"/>
    </xf>
    <xf numFmtId="0" fontId="9" fillId="5" borderId="28" xfId="0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37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165" fontId="3" fillId="0" borderId="0" xfId="2" applyNumberFormat="1" applyFont="1"/>
    <xf numFmtId="0" fontId="3" fillId="0" borderId="43" xfId="0" applyFont="1" applyBorder="1" applyAlignment="1">
      <alignment horizontal="center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/>
    </xf>
    <xf numFmtId="165" fontId="9" fillId="0" borderId="45" xfId="2" applyNumberFormat="1" applyFont="1" applyBorder="1" applyAlignment="1">
      <alignment horizontal="center" vertical="center"/>
    </xf>
    <xf numFmtId="0" fontId="9" fillId="0" borderId="20" xfId="1" applyNumberFormat="1" applyFont="1" applyBorder="1" applyAlignment="1">
      <alignment horizontal="center"/>
    </xf>
    <xf numFmtId="165" fontId="3" fillId="0" borderId="43" xfId="2" applyNumberFormat="1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9" fillId="0" borderId="9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8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165" fontId="9" fillId="0" borderId="47" xfId="2" applyNumberFormat="1" applyFont="1" applyBorder="1" applyAlignment="1">
      <alignment horizontal="center" vertical="center"/>
    </xf>
    <xf numFmtId="0" fontId="9" fillId="0" borderId="40" xfId="1" applyNumberFormat="1" applyFont="1" applyBorder="1" applyAlignment="1">
      <alignment horizontal="center" vertical="center"/>
    </xf>
    <xf numFmtId="165" fontId="3" fillId="0" borderId="46" xfId="2" applyNumberFormat="1" applyFont="1" applyBorder="1" applyAlignment="1">
      <alignment horizontal="center"/>
    </xf>
    <xf numFmtId="0" fontId="3" fillId="0" borderId="40" xfId="0" applyFont="1" applyBorder="1"/>
    <xf numFmtId="0" fontId="3" fillId="0" borderId="47" xfId="0" applyFont="1" applyBorder="1"/>
    <xf numFmtId="0" fontId="13" fillId="2" borderId="1" xfId="0" applyFont="1" applyFill="1" applyBorder="1" applyAlignment="1">
      <alignment horizontal="center" vertical="center"/>
    </xf>
    <xf numFmtId="0" fontId="3" fillId="0" borderId="50" xfId="0" applyFont="1" applyBorder="1" applyAlignment="1">
      <alignment horizontal="center"/>
    </xf>
    <xf numFmtId="0" fontId="3" fillId="0" borderId="51" xfId="0" applyFont="1" applyBorder="1"/>
    <xf numFmtId="0" fontId="3" fillId="0" borderId="52" xfId="0" applyFont="1" applyBorder="1"/>
    <xf numFmtId="1" fontId="1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3" fillId="2" borderId="40" xfId="0" applyNumberFormat="1" applyFont="1" applyFill="1" applyBorder="1" applyAlignment="1">
      <alignment horizontal="center"/>
    </xf>
    <xf numFmtId="164" fontId="3" fillId="0" borderId="44" xfId="0" applyNumberFormat="1" applyFont="1" applyBorder="1" applyAlignment="1">
      <alignment horizontal="center"/>
    </xf>
    <xf numFmtId="164" fontId="3" fillId="6" borderId="44" xfId="0" applyNumberFormat="1" applyFont="1" applyFill="1" applyBorder="1" applyAlignment="1">
      <alignment horizontal="center"/>
    </xf>
    <xf numFmtId="0" fontId="5" fillId="2" borderId="1" xfId="0" applyFont="1" applyFill="1" applyBorder="1"/>
    <xf numFmtId="0" fontId="3" fillId="2" borderId="1" xfId="0" applyFont="1" applyFill="1" applyBorder="1"/>
    <xf numFmtId="0" fontId="3" fillId="0" borderId="1" xfId="0" quotePrefix="1" applyFont="1" applyBorder="1" applyAlignment="1">
      <alignment horizontal="right"/>
    </xf>
    <xf numFmtId="0" fontId="3" fillId="0" borderId="1" xfId="0" applyFont="1" applyBorder="1"/>
    <xf numFmtId="164" fontId="3" fillId="0" borderId="40" xfId="0" applyNumberFormat="1" applyFont="1" applyBorder="1" applyAlignment="1">
      <alignment horizontal="center"/>
    </xf>
    <xf numFmtId="164" fontId="3" fillId="0" borderId="51" xfId="0" applyNumberFormat="1" applyFont="1" applyBorder="1" applyAlignment="1">
      <alignment horizontal="center"/>
    </xf>
    <xf numFmtId="0" fontId="9" fillId="0" borderId="16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164" fontId="13" fillId="2" borderId="1" xfId="1" applyNumberFormat="1" applyFont="1" applyFill="1" applyBorder="1" applyAlignment="1">
      <alignment horizontal="center" vertical="center"/>
    </xf>
    <xf numFmtId="165" fontId="13" fillId="2" borderId="1" xfId="2" applyNumberFormat="1" applyFont="1" applyFill="1" applyBorder="1" applyAlignment="1">
      <alignment horizontal="center" vertical="center"/>
    </xf>
    <xf numFmtId="0" fontId="13" fillId="2" borderId="1" xfId="1" applyNumberFormat="1" applyFont="1" applyFill="1" applyBorder="1" applyAlignment="1">
      <alignment horizontal="center" vertical="center"/>
    </xf>
    <xf numFmtId="165" fontId="9" fillId="0" borderId="1" xfId="2" applyNumberFormat="1" applyFont="1" applyBorder="1" applyAlignment="1">
      <alignment horizontal="center" vertical="center"/>
    </xf>
    <xf numFmtId="0" fontId="9" fillId="0" borderId="1" xfId="1" applyNumberFormat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/>
    </xf>
    <xf numFmtId="0" fontId="9" fillId="7" borderId="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3" fillId="0" borderId="46" xfId="0" applyFont="1" applyBorder="1" applyAlignment="1">
      <alignment horizontal="center" vertical="top"/>
    </xf>
    <xf numFmtId="0" fontId="5" fillId="4" borderId="19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10" fillId="5" borderId="23" xfId="0" applyFont="1" applyFill="1" applyBorder="1" applyAlignment="1">
      <alignment horizontal="center" vertical="center"/>
    </xf>
    <xf numFmtId="0" fontId="10" fillId="5" borderId="24" xfId="0" applyFont="1" applyFill="1" applyBorder="1" applyAlignment="1">
      <alignment horizontal="center" vertical="center"/>
    </xf>
    <xf numFmtId="0" fontId="10" fillId="5" borderId="34" xfId="0" applyFont="1" applyFill="1" applyBorder="1" applyAlignment="1">
      <alignment horizontal="center" vertical="center"/>
    </xf>
    <xf numFmtId="0" fontId="10" fillId="5" borderId="36" xfId="0" applyFont="1" applyFill="1" applyBorder="1" applyAlignment="1">
      <alignment horizontal="center" vertical="center"/>
    </xf>
    <xf numFmtId="165" fontId="10" fillId="5" borderId="13" xfId="2" applyNumberFormat="1" applyFont="1" applyFill="1" applyBorder="1" applyAlignment="1">
      <alignment horizontal="center" vertical="center"/>
    </xf>
    <xf numFmtId="165" fontId="10" fillId="5" borderId="15" xfId="2" applyNumberFormat="1" applyFont="1" applyFill="1" applyBorder="1" applyAlignment="1">
      <alignment horizontal="center" vertical="center"/>
    </xf>
    <xf numFmtId="165" fontId="10" fillId="5" borderId="23" xfId="2" applyNumberFormat="1" applyFont="1" applyFill="1" applyBorder="1" applyAlignment="1">
      <alignment horizontal="center" vertical="center"/>
    </xf>
    <xf numFmtId="165" fontId="10" fillId="5" borderId="24" xfId="2" applyNumberFormat="1" applyFont="1" applyFill="1" applyBorder="1" applyAlignment="1">
      <alignment horizontal="center" vertical="center"/>
    </xf>
    <xf numFmtId="165" fontId="10" fillId="5" borderId="34" xfId="2" applyNumberFormat="1" applyFont="1" applyFill="1" applyBorder="1" applyAlignment="1">
      <alignment horizontal="center" vertical="center"/>
    </xf>
    <xf numFmtId="165" fontId="10" fillId="5" borderId="36" xfId="2" applyNumberFormat="1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4" xfId="0" applyFont="1" applyBorder="1" applyAlignment="1">
      <alignment horizontal="left"/>
    </xf>
    <xf numFmtId="0" fontId="3" fillId="0" borderId="45" xfId="0" applyFont="1" applyBorder="1" applyAlignment="1">
      <alignment horizontal="left"/>
    </xf>
    <xf numFmtId="0" fontId="3" fillId="0" borderId="40" xfId="0" applyFont="1" applyBorder="1" applyAlignment="1">
      <alignment horizontal="left"/>
    </xf>
    <xf numFmtId="0" fontId="3" fillId="0" borderId="47" xfId="0" applyFont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lor theme="4"/>
      </font>
      <fill>
        <patternFill>
          <bgColor theme="4"/>
        </patternFill>
      </fill>
    </dxf>
  </dxfs>
  <tableStyles count="0" defaultTableStyle="TableStyleMedium2" defaultPivotStyle="PivotStyleLight16"/>
  <colors>
    <mruColors>
      <color rgb="FF83CC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147999</xdr:colOff>
      <xdr:row>9</xdr:row>
      <xdr:rowOff>6985</xdr:rowOff>
    </xdr:from>
    <xdr:to>
      <xdr:col>13</xdr:col>
      <xdr:colOff>147999</xdr:colOff>
      <xdr:row>27</xdr:row>
      <xdr:rowOff>1050</xdr:rowOff>
    </xdr:to>
    <xdr:sp macro="" textlink="">
      <xdr:nvSpPr>
        <xdr:cNvPr id="15" name="Freeform: Shape 14">
          <a:extLst>
            <a:ext uri="{FF2B5EF4-FFF2-40B4-BE49-F238E27FC236}">
              <a16:creationId xmlns:a16="http://schemas.microsoft.com/office/drawing/2014/main" id="{1DD823DE-357C-4CAB-B65F-2DA7D786EEB4}"/>
            </a:ext>
          </a:extLst>
        </xdr:cNvPr>
        <xdr:cNvSpPr/>
      </xdr:nvSpPr>
      <xdr:spPr>
        <a:xfrm>
          <a:off x="7094899" y="2007235"/>
          <a:ext cx="0" cy="3435765"/>
        </a:xfrm>
        <a:custGeom>
          <a:avLst/>
          <a:gdLst>
            <a:gd name="connsiteX0" fmla="*/ 0 w 0"/>
            <a:gd name="connsiteY0" fmla="*/ 0 h 2219533"/>
            <a:gd name="connsiteX1" fmla="*/ 0 w 0"/>
            <a:gd name="connsiteY1" fmla="*/ 2219533 h 2219533"/>
            <a:gd name="connsiteX0" fmla="*/ 55 w 55"/>
            <a:gd name="connsiteY0" fmla="*/ 0 h 10000"/>
            <a:gd name="connsiteX1" fmla="*/ 0 w 55"/>
            <a:gd name="connsiteY1" fmla="*/ 3097 h 10000"/>
            <a:gd name="connsiteX2" fmla="*/ 55 w 55"/>
            <a:gd name="connsiteY2" fmla="*/ 10000 h 10000"/>
            <a:gd name="connsiteX0" fmla="*/ 10000 w 10000"/>
            <a:gd name="connsiteY0" fmla="*/ 0 h 10000"/>
            <a:gd name="connsiteX1" fmla="*/ 0 w 10000"/>
            <a:gd name="connsiteY1" fmla="*/ 3097 h 10000"/>
            <a:gd name="connsiteX2" fmla="*/ 10000 w 10000"/>
            <a:gd name="connsiteY2" fmla="*/ 10000 h 10000"/>
            <a:gd name="connsiteX0" fmla="*/ 10000 w 16452"/>
            <a:gd name="connsiteY0" fmla="*/ 0 h 10000"/>
            <a:gd name="connsiteX1" fmla="*/ 16191 w 16452"/>
            <a:gd name="connsiteY1" fmla="*/ 2766 h 10000"/>
            <a:gd name="connsiteX2" fmla="*/ 0 w 16452"/>
            <a:gd name="connsiteY2" fmla="*/ 3097 h 10000"/>
            <a:gd name="connsiteX3" fmla="*/ 10000 w 16452"/>
            <a:gd name="connsiteY3" fmla="*/ 10000 h 10000"/>
            <a:gd name="connsiteX0" fmla="*/ 10000 w 16452"/>
            <a:gd name="connsiteY0" fmla="*/ 0 h 10000"/>
            <a:gd name="connsiteX1" fmla="*/ 16191 w 16452"/>
            <a:gd name="connsiteY1" fmla="*/ 2766 h 10000"/>
            <a:gd name="connsiteX2" fmla="*/ 0 w 16452"/>
            <a:gd name="connsiteY2" fmla="*/ 3097 h 10000"/>
            <a:gd name="connsiteX3" fmla="*/ 10000 w 16452"/>
            <a:gd name="connsiteY3" fmla="*/ 10000 h 10000"/>
            <a:gd name="connsiteX0" fmla="*/ 26273 w 32725"/>
            <a:gd name="connsiteY0" fmla="*/ 0 h 10000"/>
            <a:gd name="connsiteX1" fmla="*/ 32464 w 32725"/>
            <a:gd name="connsiteY1" fmla="*/ 2766 h 10000"/>
            <a:gd name="connsiteX2" fmla="*/ 16273 w 32725"/>
            <a:gd name="connsiteY2" fmla="*/ 3097 h 10000"/>
            <a:gd name="connsiteX3" fmla="*/ 154 w 32725"/>
            <a:gd name="connsiteY3" fmla="*/ 3321 h 10000"/>
            <a:gd name="connsiteX4" fmla="*/ 26273 w 32725"/>
            <a:gd name="connsiteY4" fmla="*/ 10000 h 10000"/>
            <a:gd name="connsiteX0" fmla="*/ 58457 w 58471"/>
            <a:gd name="connsiteY0" fmla="*/ 0 h 10000"/>
            <a:gd name="connsiteX1" fmla="*/ 34 w 58471"/>
            <a:gd name="connsiteY1" fmla="*/ 2815 h 10000"/>
            <a:gd name="connsiteX2" fmla="*/ 48457 w 58471"/>
            <a:gd name="connsiteY2" fmla="*/ 3097 h 10000"/>
            <a:gd name="connsiteX3" fmla="*/ 32338 w 58471"/>
            <a:gd name="connsiteY3" fmla="*/ 3321 h 10000"/>
            <a:gd name="connsiteX4" fmla="*/ 58457 w 58471"/>
            <a:gd name="connsiteY4" fmla="*/ 10000 h 10000"/>
            <a:gd name="connsiteX0" fmla="*/ 58457 w 58471"/>
            <a:gd name="connsiteY0" fmla="*/ 0 h 10000"/>
            <a:gd name="connsiteX1" fmla="*/ 34 w 58471"/>
            <a:gd name="connsiteY1" fmla="*/ 2815 h 10000"/>
            <a:gd name="connsiteX2" fmla="*/ 48457 w 58471"/>
            <a:gd name="connsiteY2" fmla="*/ 3097 h 10000"/>
            <a:gd name="connsiteX3" fmla="*/ 32338 w 58471"/>
            <a:gd name="connsiteY3" fmla="*/ 3321 h 10000"/>
            <a:gd name="connsiteX4" fmla="*/ 58457 w 58471"/>
            <a:gd name="connsiteY4" fmla="*/ 10000 h 10000"/>
            <a:gd name="connsiteX0" fmla="*/ 58457 w 58471"/>
            <a:gd name="connsiteY0" fmla="*/ 0 h 10000"/>
            <a:gd name="connsiteX1" fmla="*/ 34 w 58471"/>
            <a:gd name="connsiteY1" fmla="*/ 2815 h 10000"/>
            <a:gd name="connsiteX2" fmla="*/ 48457 w 58471"/>
            <a:gd name="connsiteY2" fmla="*/ 3097 h 10000"/>
            <a:gd name="connsiteX3" fmla="*/ 32338 w 58471"/>
            <a:gd name="connsiteY3" fmla="*/ 3321 h 10000"/>
            <a:gd name="connsiteX4" fmla="*/ 58457 w 58471"/>
            <a:gd name="connsiteY4" fmla="*/ 10000 h 10000"/>
            <a:gd name="connsiteX0" fmla="*/ 274173 w 3381657"/>
            <a:gd name="connsiteY0" fmla="*/ 0 h 10000"/>
            <a:gd name="connsiteX1" fmla="*/ 215750 w 3381657"/>
            <a:gd name="connsiteY1" fmla="*/ 2815 h 10000"/>
            <a:gd name="connsiteX2" fmla="*/ 3381656 w 3381657"/>
            <a:gd name="connsiteY2" fmla="*/ 3097 h 10000"/>
            <a:gd name="connsiteX3" fmla="*/ 248054 w 3381657"/>
            <a:gd name="connsiteY3" fmla="*/ 3321 h 10000"/>
            <a:gd name="connsiteX4" fmla="*/ 274173 w 3381657"/>
            <a:gd name="connsiteY4" fmla="*/ 10000 h 10000"/>
            <a:gd name="connsiteX0" fmla="*/ 274173 w 3381657"/>
            <a:gd name="connsiteY0" fmla="*/ 0 h 10000"/>
            <a:gd name="connsiteX1" fmla="*/ 215750 w 3381657"/>
            <a:gd name="connsiteY1" fmla="*/ 2815 h 10000"/>
            <a:gd name="connsiteX2" fmla="*/ 3381656 w 3381657"/>
            <a:gd name="connsiteY2" fmla="*/ 3097 h 10000"/>
            <a:gd name="connsiteX3" fmla="*/ 248054 w 3381657"/>
            <a:gd name="connsiteY3" fmla="*/ 3321 h 10000"/>
            <a:gd name="connsiteX4" fmla="*/ 274173 w 3381657"/>
            <a:gd name="connsiteY4" fmla="*/ 10000 h 10000"/>
            <a:gd name="connsiteX0" fmla="*/ 274173 w 3381662"/>
            <a:gd name="connsiteY0" fmla="*/ 0 h 10000"/>
            <a:gd name="connsiteX1" fmla="*/ 215750 w 3381662"/>
            <a:gd name="connsiteY1" fmla="*/ 2815 h 10000"/>
            <a:gd name="connsiteX2" fmla="*/ 3381656 w 3381662"/>
            <a:gd name="connsiteY2" fmla="*/ 3097 h 10000"/>
            <a:gd name="connsiteX3" fmla="*/ 248054 w 3381662"/>
            <a:gd name="connsiteY3" fmla="*/ 3321 h 10000"/>
            <a:gd name="connsiteX4" fmla="*/ 274173 w 3381662"/>
            <a:gd name="connsiteY4" fmla="*/ 10000 h 10000"/>
            <a:gd name="connsiteX0" fmla="*/ 274173 w 3381657"/>
            <a:gd name="connsiteY0" fmla="*/ 0 h 10000"/>
            <a:gd name="connsiteX1" fmla="*/ 215750 w 3381657"/>
            <a:gd name="connsiteY1" fmla="*/ 2815 h 10000"/>
            <a:gd name="connsiteX2" fmla="*/ 3381656 w 3381657"/>
            <a:gd name="connsiteY2" fmla="*/ 3097 h 10000"/>
            <a:gd name="connsiteX3" fmla="*/ 248054 w 3381657"/>
            <a:gd name="connsiteY3" fmla="*/ 3321 h 10000"/>
            <a:gd name="connsiteX4" fmla="*/ 274173 w 3381657"/>
            <a:gd name="connsiteY4" fmla="*/ 10000 h 10000"/>
            <a:gd name="connsiteX0" fmla="*/ 121432 w 1145211"/>
            <a:gd name="connsiteY0" fmla="*/ 0 h 10000"/>
            <a:gd name="connsiteX1" fmla="*/ 63009 w 1145211"/>
            <a:gd name="connsiteY1" fmla="*/ 2815 h 10000"/>
            <a:gd name="connsiteX2" fmla="*/ 1145211 w 1145211"/>
            <a:gd name="connsiteY2" fmla="*/ 3116 h 10000"/>
            <a:gd name="connsiteX3" fmla="*/ 95313 w 1145211"/>
            <a:gd name="connsiteY3" fmla="*/ 3321 h 10000"/>
            <a:gd name="connsiteX4" fmla="*/ 121432 w 1145211"/>
            <a:gd name="connsiteY4" fmla="*/ 10000 h 10000"/>
            <a:gd name="connsiteX0" fmla="*/ 80670 w 522953"/>
            <a:gd name="connsiteY0" fmla="*/ 0 h 10000"/>
            <a:gd name="connsiteX1" fmla="*/ 22247 w 522953"/>
            <a:gd name="connsiteY1" fmla="*/ 2815 h 10000"/>
            <a:gd name="connsiteX2" fmla="*/ 522953 w 522953"/>
            <a:gd name="connsiteY2" fmla="*/ 3106 h 10000"/>
            <a:gd name="connsiteX3" fmla="*/ 54551 w 522953"/>
            <a:gd name="connsiteY3" fmla="*/ 3321 h 10000"/>
            <a:gd name="connsiteX4" fmla="*/ 80670 w 522953"/>
            <a:gd name="connsiteY4" fmla="*/ 10000 h 10000"/>
            <a:gd name="connsiteX0" fmla="*/ 109654 w 551937"/>
            <a:gd name="connsiteY0" fmla="*/ 0 h 10000"/>
            <a:gd name="connsiteX1" fmla="*/ 18926 w 551937"/>
            <a:gd name="connsiteY1" fmla="*/ 2883 h 10000"/>
            <a:gd name="connsiteX2" fmla="*/ 551937 w 551937"/>
            <a:gd name="connsiteY2" fmla="*/ 3106 h 10000"/>
            <a:gd name="connsiteX3" fmla="*/ 83535 w 551937"/>
            <a:gd name="connsiteY3" fmla="*/ 3321 h 10000"/>
            <a:gd name="connsiteX4" fmla="*/ 109654 w 551937"/>
            <a:gd name="connsiteY4" fmla="*/ 10000 h 10000"/>
            <a:gd name="connsiteX0" fmla="*/ 109654 w 551951"/>
            <a:gd name="connsiteY0" fmla="*/ 0 h 10000"/>
            <a:gd name="connsiteX1" fmla="*/ 18926 w 551951"/>
            <a:gd name="connsiteY1" fmla="*/ 2883 h 10000"/>
            <a:gd name="connsiteX2" fmla="*/ 551937 w 551951"/>
            <a:gd name="connsiteY2" fmla="*/ 3106 h 10000"/>
            <a:gd name="connsiteX3" fmla="*/ 35074 w 551951"/>
            <a:gd name="connsiteY3" fmla="*/ 3204 h 10000"/>
            <a:gd name="connsiteX4" fmla="*/ 109654 w 551951"/>
            <a:gd name="connsiteY4" fmla="*/ 10000 h 10000"/>
            <a:gd name="connsiteX0" fmla="*/ 109654 w 109660"/>
            <a:gd name="connsiteY0" fmla="*/ 0 h 10000"/>
            <a:gd name="connsiteX1" fmla="*/ 18926 w 109660"/>
            <a:gd name="connsiteY1" fmla="*/ 2883 h 10000"/>
            <a:gd name="connsiteX2" fmla="*/ 35074 w 109660"/>
            <a:gd name="connsiteY2" fmla="*/ 3204 h 10000"/>
            <a:gd name="connsiteX3" fmla="*/ 109654 w 109660"/>
            <a:gd name="connsiteY3" fmla="*/ 10000 h 10000"/>
            <a:gd name="connsiteX0" fmla="*/ 95554 w 95555"/>
            <a:gd name="connsiteY0" fmla="*/ 0 h 10000"/>
            <a:gd name="connsiteX1" fmla="*/ 20974 w 95555"/>
            <a:gd name="connsiteY1" fmla="*/ 3204 h 10000"/>
            <a:gd name="connsiteX2" fmla="*/ 95554 w 95555"/>
            <a:gd name="connsiteY2" fmla="*/ 10000 h 10000"/>
            <a:gd name="connsiteX0" fmla="*/ -1 w 0"/>
            <a:gd name="connsiteY0" fmla="*/ 0 h 10000"/>
            <a:gd name="connsiteX1" fmla="*/ -1 w 0"/>
            <a:gd name="connsiteY1" fmla="*/ 10000 h 10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h="10000">
              <a:moveTo>
                <a:pt x="-1" y="0"/>
              </a:moveTo>
              <a:lnTo>
                <a:pt x="-1" y="10000"/>
              </a:lnTo>
            </a:path>
          </a:pathLst>
        </a:cu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154680</xdr:colOff>
      <xdr:row>13</xdr:row>
      <xdr:rowOff>124258</xdr:rowOff>
    </xdr:from>
    <xdr:to>
      <xdr:col>6</xdr:col>
      <xdr:colOff>204680</xdr:colOff>
      <xdr:row>23</xdr:row>
      <xdr:rowOff>128114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A5EE71-0E1B-4DB1-B9FC-57EE03ABA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680" y="2441451"/>
          <a:ext cx="4027105" cy="1786312"/>
        </a:xfrm>
        <a:prstGeom prst="rect">
          <a:avLst/>
        </a:prstGeom>
      </xdr:spPr>
    </xdr:pic>
    <xdr:clientData/>
  </xdr:twoCellAnchor>
  <xdr:twoCellAnchor editAs="oneCell">
    <xdr:from>
      <xdr:col>0</xdr:col>
      <xdr:colOff>159769</xdr:colOff>
      <xdr:row>0</xdr:row>
      <xdr:rowOff>52310</xdr:rowOff>
    </xdr:from>
    <xdr:to>
      <xdr:col>6</xdr:col>
      <xdr:colOff>194956</xdr:colOff>
      <xdr:row>13</xdr:row>
      <xdr:rowOff>68841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73C24C6-FBC0-4113-AC47-7B7729C5D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69" y="52310"/>
          <a:ext cx="4012292" cy="2333724"/>
        </a:xfrm>
        <a:prstGeom prst="rect">
          <a:avLst/>
        </a:prstGeom>
      </xdr:spPr>
    </xdr:pic>
    <xdr:clientData/>
  </xdr:twoCellAnchor>
  <xdr:twoCellAnchor editAs="oneCell">
    <xdr:from>
      <xdr:col>6</xdr:col>
      <xdr:colOff>649942</xdr:colOff>
      <xdr:row>0</xdr:row>
      <xdr:rowOff>97118</xdr:rowOff>
    </xdr:from>
    <xdr:to>
      <xdr:col>13</xdr:col>
      <xdr:colOff>70985</xdr:colOff>
      <xdr:row>12</xdr:row>
      <xdr:rowOff>104589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DDB92F-EE5F-498C-AFC0-850542CDF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94413" y="97118"/>
          <a:ext cx="4022925" cy="2159000"/>
        </a:xfrm>
        <a:prstGeom prst="rect">
          <a:avLst/>
        </a:prstGeom>
      </xdr:spPr>
    </xdr:pic>
    <xdr:clientData/>
  </xdr:twoCellAnchor>
  <xdr:twoCellAnchor editAs="oneCell">
    <xdr:from>
      <xdr:col>6</xdr:col>
      <xdr:colOff>605118</xdr:colOff>
      <xdr:row>14</xdr:row>
      <xdr:rowOff>14942</xdr:rowOff>
    </xdr:from>
    <xdr:to>
      <xdr:col>13</xdr:col>
      <xdr:colOff>50800</xdr:colOff>
      <xdr:row>26</xdr:row>
      <xdr:rowOff>8688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0A74F0-CA45-4A8D-9677-A15612AAA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67518" y="2504142"/>
          <a:ext cx="4068482" cy="2127346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28</xdr:row>
      <xdr:rowOff>1</xdr:rowOff>
    </xdr:from>
    <xdr:to>
      <xdr:col>12</xdr:col>
      <xdr:colOff>635001</xdr:colOff>
      <xdr:row>39</xdr:row>
      <xdr:rowOff>129581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6BD946-E735-4793-A6F9-8B8472AEF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22801" y="4978401"/>
          <a:ext cx="3937000" cy="2085380"/>
        </a:xfrm>
        <a:prstGeom prst="rect">
          <a:avLst/>
        </a:prstGeom>
      </xdr:spPr>
    </xdr:pic>
    <xdr:clientData/>
  </xdr:twoCellAnchor>
  <xdr:twoCellAnchor editAs="oneCell">
    <xdr:from>
      <xdr:col>13</xdr:col>
      <xdr:colOff>254000</xdr:colOff>
      <xdr:row>0</xdr:row>
      <xdr:rowOff>104588</xdr:rowOff>
    </xdr:from>
    <xdr:to>
      <xdr:col>19</xdr:col>
      <xdr:colOff>370389</xdr:colOff>
      <xdr:row>12</xdr:row>
      <xdr:rowOff>149412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1565E1C-1301-456A-B5F4-57F5F4DF9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00353" y="104588"/>
          <a:ext cx="4060860" cy="2196353"/>
        </a:xfrm>
        <a:prstGeom prst="rect">
          <a:avLst/>
        </a:prstGeom>
      </xdr:spPr>
    </xdr:pic>
    <xdr:clientData/>
  </xdr:twoCellAnchor>
  <xdr:twoCellAnchor editAs="oneCell">
    <xdr:from>
      <xdr:col>13</xdr:col>
      <xdr:colOff>44824</xdr:colOff>
      <xdr:row>14</xdr:row>
      <xdr:rowOff>22412</xdr:rowOff>
    </xdr:from>
    <xdr:to>
      <xdr:col>19</xdr:col>
      <xdr:colOff>356551</xdr:colOff>
      <xdr:row>26</xdr:row>
      <xdr:rowOff>126214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68805C1-BDA8-4AB3-ADFF-6AC550DEE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591177" y="2532530"/>
          <a:ext cx="4256198" cy="2255331"/>
        </a:xfrm>
        <a:prstGeom prst="rect">
          <a:avLst/>
        </a:prstGeom>
      </xdr:spPr>
    </xdr:pic>
    <xdr:clientData/>
  </xdr:twoCellAnchor>
  <xdr:twoCellAnchor editAs="oneCell">
    <xdr:from>
      <xdr:col>19</xdr:col>
      <xdr:colOff>453768</xdr:colOff>
      <xdr:row>0</xdr:row>
      <xdr:rowOff>87923</xdr:rowOff>
    </xdr:from>
    <xdr:to>
      <xdr:col>26</xdr:col>
      <xdr:colOff>258885</xdr:colOff>
      <xdr:row>12</xdr:row>
      <xdr:rowOff>149931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1F07A04-D994-4712-BE9B-79E7AC3D5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982806" y="87923"/>
          <a:ext cx="4421079" cy="2172162"/>
        </a:xfrm>
        <a:prstGeom prst="rect">
          <a:avLst/>
        </a:prstGeom>
      </xdr:spPr>
    </xdr:pic>
    <xdr:clientData/>
  </xdr:twoCellAnchor>
  <xdr:twoCellAnchor editAs="oneCell">
    <xdr:from>
      <xdr:col>19</xdr:col>
      <xdr:colOff>454270</xdr:colOff>
      <xdr:row>14</xdr:row>
      <xdr:rowOff>9771</xdr:rowOff>
    </xdr:from>
    <xdr:to>
      <xdr:col>26</xdr:col>
      <xdr:colOff>368300</xdr:colOff>
      <xdr:row>26</xdr:row>
      <xdr:rowOff>126341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ECD1C2C-F4BC-4C3E-8C8F-56C3EFA8A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001870" y="2498971"/>
          <a:ext cx="4536830" cy="225017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419101</xdr:colOff>
      <xdr:row>27</xdr:row>
      <xdr:rowOff>57150</xdr:rowOff>
    </xdr:from>
    <xdr:to>
      <xdr:col>26</xdr:col>
      <xdr:colOff>378747</xdr:colOff>
      <xdr:row>40</xdr:row>
      <xdr:rowOff>4885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18AC84B-454D-4E9C-8809-F36591F02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948139" y="4804996"/>
          <a:ext cx="4575608" cy="2233735"/>
        </a:xfrm>
        <a:prstGeom prst="rect">
          <a:avLst/>
        </a:prstGeom>
      </xdr:spPr>
    </xdr:pic>
    <xdr:clientData/>
  </xdr:twoCellAnchor>
  <xdr:twoCellAnchor editAs="oneCell">
    <xdr:from>
      <xdr:col>19</xdr:col>
      <xdr:colOff>415194</xdr:colOff>
      <xdr:row>40</xdr:row>
      <xdr:rowOff>117230</xdr:rowOff>
    </xdr:from>
    <xdr:to>
      <xdr:col>26</xdr:col>
      <xdr:colOff>408216</xdr:colOff>
      <xdr:row>53</xdr:row>
      <xdr:rowOff>95442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406671B-D2A7-4AB1-A95D-D189AAD36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997265" y="7374373"/>
          <a:ext cx="4628522" cy="23367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9FD3-3D28-4D59-B772-A9A8C3B2EF10}">
  <dimension ref="A1:J17"/>
  <sheetViews>
    <sheetView showGridLines="0" topLeftCell="A5" workbookViewId="0">
      <selection activeCell="C12" sqref="C12"/>
    </sheetView>
  </sheetViews>
  <sheetFormatPr defaultRowHeight="15"/>
  <cols>
    <col min="1" max="1" width="5.33203125" customWidth="1"/>
    <col min="2" max="2" width="5" customWidth="1"/>
    <col min="3" max="3" width="30.08203125" bestFit="1" customWidth="1"/>
    <col min="4" max="4" width="1.58203125" customWidth="1"/>
    <col min="5" max="6" width="13.4140625" style="2" customWidth="1"/>
    <col min="7" max="7" width="16.9140625" style="2" customWidth="1"/>
    <col min="8" max="8" width="13.6640625" style="2" customWidth="1"/>
    <col min="9" max="9" width="14" style="2" customWidth="1"/>
    <col min="10" max="10" width="10.58203125" style="3" customWidth="1"/>
  </cols>
  <sheetData>
    <row r="1" spans="1:10" ht="20">
      <c r="A1" s="1" t="s">
        <v>43</v>
      </c>
    </row>
    <row r="2" spans="1:10" ht="20">
      <c r="A2" s="1" t="s">
        <v>0</v>
      </c>
    </row>
    <row r="3" spans="1:10">
      <c r="G3" s="4">
        <v>0.8</v>
      </c>
    </row>
    <row r="5" spans="1:10" ht="75" customHeight="1">
      <c r="A5" s="5" t="s">
        <v>1</v>
      </c>
      <c r="B5" s="5" t="s">
        <v>2</v>
      </c>
      <c r="C5" s="5"/>
      <c r="E5" s="6" t="s">
        <v>3</v>
      </c>
      <c r="F5" s="70" t="s">
        <v>42</v>
      </c>
      <c r="G5" s="7" t="s">
        <v>4</v>
      </c>
      <c r="H5" s="8" t="s">
        <v>5</v>
      </c>
      <c r="I5" s="8" t="s">
        <v>6</v>
      </c>
      <c r="J5" s="8" t="s">
        <v>7</v>
      </c>
    </row>
    <row r="6" spans="1:10" ht="17.5">
      <c r="A6" s="9">
        <v>1</v>
      </c>
      <c r="B6" s="75" t="s">
        <v>44</v>
      </c>
      <c r="C6" s="76"/>
      <c r="E6" s="71">
        <f>SUM(E7:E11)</f>
        <v>24</v>
      </c>
      <c r="F6" s="71">
        <f>SUM(F7:F11)</f>
        <v>5</v>
      </c>
      <c r="G6" s="10">
        <f>SUM(G7:G11)</f>
        <v>30</v>
      </c>
      <c r="H6" s="14">
        <f>E6+E12+E14</f>
        <v>49</v>
      </c>
      <c r="I6" s="11">
        <f>G6+G12+G14</f>
        <v>48.75</v>
      </c>
      <c r="J6" s="12">
        <f>I6/22</f>
        <v>2.2159090909090908</v>
      </c>
    </row>
    <row r="7" spans="1:10">
      <c r="A7" s="13"/>
      <c r="B7" s="77" t="s">
        <v>8</v>
      </c>
      <c r="C7" s="78" t="s">
        <v>52</v>
      </c>
      <c r="E7" s="14">
        <v>5</v>
      </c>
      <c r="F7" s="14">
        <v>1</v>
      </c>
      <c r="G7" s="14">
        <f>(E7*F7)/$G$3</f>
        <v>6.25</v>
      </c>
      <c r="H7" s="15"/>
      <c r="I7" s="15"/>
      <c r="J7" s="16"/>
    </row>
    <row r="8" spans="1:10">
      <c r="A8" s="13"/>
      <c r="B8" s="77" t="s">
        <v>9</v>
      </c>
      <c r="C8" s="78" t="s">
        <v>45</v>
      </c>
      <c r="E8" s="14">
        <v>5</v>
      </c>
      <c r="F8" s="14">
        <v>1</v>
      </c>
      <c r="G8" s="14">
        <f t="shared" ref="G8:G11" si="0">(E8*F8)/$G$3</f>
        <v>6.25</v>
      </c>
      <c r="H8" s="15"/>
      <c r="I8" s="15"/>
      <c r="J8" s="16"/>
    </row>
    <row r="9" spans="1:10">
      <c r="A9" s="13"/>
      <c r="B9" s="77" t="s">
        <v>10</v>
      </c>
      <c r="C9" s="78" t="s">
        <v>46</v>
      </c>
      <c r="E9" s="14">
        <v>6</v>
      </c>
      <c r="F9" s="14">
        <v>1</v>
      </c>
      <c r="G9" s="14">
        <f t="shared" si="0"/>
        <v>7.5</v>
      </c>
      <c r="H9" s="15"/>
      <c r="I9" s="15"/>
      <c r="J9" s="16"/>
    </row>
    <row r="10" spans="1:10">
      <c r="A10" s="13"/>
      <c r="B10" s="77" t="s">
        <v>11</v>
      </c>
      <c r="C10" s="78" t="s">
        <v>54</v>
      </c>
      <c r="E10" s="14">
        <v>3</v>
      </c>
      <c r="F10" s="14">
        <v>1</v>
      </c>
      <c r="G10" s="14">
        <f t="shared" si="0"/>
        <v>3.75</v>
      </c>
      <c r="H10" s="15"/>
      <c r="I10" s="15"/>
      <c r="J10" s="16"/>
    </row>
    <row r="11" spans="1:10">
      <c r="A11" s="13"/>
      <c r="B11" s="77" t="s">
        <v>53</v>
      </c>
      <c r="C11" s="78" t="s">
        <v>47</v>
      </c>
      <c r="E11" s="14">
        <v>5</v>
      </c>
      <c r="F11" s="14">
        <v>1</v>
      </c>
      <c r="G11" s="14">
        <f t="shared" si="0"/>
        <v>6.25</v>
      </c>
      <c r="H11" s="15"/>
      <c r="I11" s="15"/>
      <c r="J11" s="16"/>
    </row>
    <row r="12" spans="1:10" ht="17.5">
      <c r="A12" s="9">
        <v>2</v>
      </c>
      <c r="B12" s="75" t="s">
        <v>48</v>
      </c>
      <c r="C12" s="76"/>
      <c r="E12" s="71">
        <f>SUM(E13:E13)</f>
        <v>8</v>
      </c>
      <c r="F12" s="71">
        <f>SUM(F13:F13)</f>
        <v>1</v>
      </c>
      <c r="G12" s="10">
        <f>SUM(G13:G13)</f>
        <v>10</v>
      </c>
      <c r="H12" s="15"/>
      <c r="I12" s="15"/>
      <c r="J12" s="16"/>
    </row>
    <row r="13" spans="1:10">
      <c r="A13" s="13"/>
      <c r="B13" s="77" t="s">
        <v>12</v>
      </c>
      <c r="C13" s="78" t="s">
        <v>49</v>
      </c>
      <c r="E13" s="14">
        <v>8</v>
      </c>
      <c r="F13" s="14">
        <v>1</v>
      </c>
      <c r="G13" s="14">
        <f t="shared" ref="G13" si="1">(E13*F13)/$G$3</f>
        <v>10</v>
      </c>
      <c r="H13" s="15"/>
      <c r="I13" s="15"/>
      <c r="J13" s="16"/>
    </row>
    <row r="14" spans="1:10" ht="17.5">
      <c r="A14" s="9">
        <v>3</v>
      </c>
      <c r="B14" s="75" t="s">
        <v>51</v>
      </c>
      <c r="C14" s="76"/>
      <c r="D14" s="18"/>
      <c r="E14" s="71">
        <f>SUM(E15:E17)</f>
        <v>17</v>
      </c>
      <c r="F14" s="71">
        <f>SUM(F15:F15)</f>
        <v>1</v>
      </c>
      <c r="G14" s="10">
        <f>SUM(G15:G15)</f>
        <v>8.75</v>
      </c>
      <c r="H14" s="15"/>
      <c r="I14" s="15"/>
      <c r="J14" s="16"/>
    </row>
    <row r="15" spans="1:10">
      <c r="A15" s="19"/>
      <c r="B15" s="77">
        <v>3.1</v>
      </c>
      <c r="C15" s="78" t="s">
        <v>50</v>
      </c>
      <c r="E15" s="17">
        <v>7</v>
      </c>
      <c r="F15" s="17">
        <v>1</v>
      </c>
      <c r="G15" s="14">
        <f t="shared" ref="G15:G17" si="2">(E15*F15)/$G$3</f>
        <v>8.75</v>
      </c>
    </row>
    <row r="16" spans="1:10">
      <c r="B16" s="77">
        <v>3.2</v>
      </c>
      <c r="C16" s="78" t="s">
        <v>55</v>
      </c>
      <c r="E16" s="17">
        <v>5</v>
      </c>
      <c r="F16" s="17">
        <v>1</v>
      </c>
      <c r="G16" s="14">
        <f t="shared" si="2"/>
        <v>6.25</v>
      </c>
    </row>
    <row r="17" spans="2:7">
      <c r="B17" s="77">
        <v>3.3</v>
      </c>
      <c r="C17" s="78" t="s">
        <v>56</v>
      </c>
      <c r="E17" s="17">
        <v>5</v>
      </c>
      <c r="F17" s="17">
        <v>1</v>
      </c>
      <c r="G17" s="14">
        <f t="shared" si="2"/>
        <v>6.25</v>
      </c>
    </row>
  </sheetData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DF59E-2A19-46AC-B0DA-BB8311F7DDB3}">
  <dimension ref="B1:AG29"/>
  <sheetViews>
    <sheetView tabSelected="1" topLeftCell="A4" zoomScaleNormal="87" workbookViewId="0">
      <pane ySplit="6" topLeftCell="A13" activePane="bottomLeft" state="frozen"/>
      <selection activeCell="C17" sqref="C17"/>
      <selection pane="bottomLeft" activeCell="O16" sqref="O16"/>
    </sheetView>
  </sheetViews>
  <sheetFormatPr defaultColWidth="8.9140625" defaultRowHeight="15"/>
  <cols>
    <col min="1" max="1" width="1.9140625" style="2" customWidth="1"/>
    <col min="2" max="2" width="4.08203125" style="2" customWidth="1"/>
    <col min="3" max="3" width="5.08203125" style="2" customWidth="1"/>
    <col min="4" max="4" width="36.9140625" style="2" bestFit="1" customWidth="1"/>
    <col min="5" max="5" width="8.83203125" style="69" customWidth="1"/>
    <col min="6" max="6" width="5.75" style="69" customWidth="1"/>
    <col min="7" max="27" width="4.08203125" style="2" customWidth="1"/>
    <col min="28" max="28" width="5.9140625" style="2" customWidth="1"/>
    <col min="29" max="29" width="11.9140625" style="2" customWidth="1"/>
    <col min="30" max="30" width="3.9140625" style="2" customWidth="1"/>
    <col min="31" max="31" width="11.9140625" style="68" customWidth="1"/>
    <col min="32" max="32" width="4.08203125" style="2" customWidth="1"/>
    <col min="33" max="33" width="7.58203125" style="2" bestFit="1" customWidth="1"/>
    <col min="34" max="185" width="4.08203125" style="2" customWidth="1"/>
    <col min="186" max="16384" width="8.9140625" style="2"/>
  </cols>
  <sheetData>
    <row r="1" spans="2:33" s="15" customFormat="1" ht="20">
      <c r="B1" s="90" t="s">
        <v>13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</row>
    <row r="2" spans="2:33" s="15" customFormat="1">
      <c r="B2" s="92" t="s">
        <v>14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</row>
    <row r="3" spans="2:33" s="15" customFormat="1" ht="15.5" thickBot="1">
      <c r="B3" s="94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</row>
    <row r="4" spans="2:33" s="15" customFormat="1" ht="27.65" customHeight="1" thickBot="1">
      <c r="B4" s="96" t="s">
        <v>1</v>
      </c>
      <c r="C4" s="98" t="s">
        <v>15</v>
      </c>
      <c r="D4" s="99"/>
      <c r="E4" s="99"/>
      <c r="F4" s="100"/>
      <c r="G4" s="107" t="s">
        <v>57</v>
      </c>
      <c r="H4" s="107"/>
      <c r="I4" s="108"/>
      <c r="J4" s="109" t="s">
        <v>16</v>
      </c>
      <c r="K4" s="107"/>
      <c r="L4" s="107"/>
      <c r="M4" s="107"/>
      <c r="N4" s="108"/>
      <c r="O4" s="109" t="s">
        <v>17</v>
      </c>
      <c r="P4" s="107"/>
      <c r="Q4" s="107"/>
      <c r="R4" s="108"/>
      <c r="S4" s="109" t="s">
        <v>18</v>
      </c>
      <c r="T4" s="107"/>
      <c r="U4" s="107"/>
      <c r="V4" s="108"/>
      <c r="W4" s="109" t="s">
        <v>19</v>
      </c>
      <c r="X4" s="107"/>
      <c r="Y4" s="107"/>
      <c r="Z4" s="107"/>
      <c r="AA4" s="111"/>
      <c r="AB4" s="112" t="s">
        <v>20</v>
      </c>
      <c r="AC4" s="113"/>
      <c r="AD4" s="112" t="s">
        <v>21</v>
      </c>
      <c r="AE4" s="113"/>
    </row>
    <row r="5" spans="2:33" ht="16.25" customHeight="1" thickBot="1">
      <c r="B5" s="97"/>
      <c r="C5" s="101"/>
      <c r="D5" s="102"/>
      <c r="E5" s="102"/>
      <c r="F5" s="103"/>
      <c r="G5" s="21" t="s">
        <v>23</v>
      </c>
      <c r="H5" s="21" t="s">
        <v>24</v>
      </c>
      <c r="I5" s="22" t="s">
        <v>25</v>
      </c>
      <c r="J5" s="20" t="s">
        <v>22</v>
      </c>
      <c r="K5" s="21" t="s">
        <v>23</v>
      </c>
      <c r="L5" s="21" t="s">
        <v>24</v>
      </c>
      <c r="M5" s="21" t="s">
        <v>25</v>
      </c>
      <c r="N5" s="22" t="s">
        <v>26</v>
      </c>
      <c r="O5" s="20" t="s">
        <v>22</v>
      </c>
      <c r="P5" s="21" t="s">
        <v>23</v>
      </c>
      <c r="Q5" s="21" t="s">
        <v>24</v>
      </c>
      <c r="R5" s="22" t="s">
        <v>25</v>
      </c>
      <c r="S5" s="20" t="s">
        <v>22</v>
      </c>
      <c r="T5" s="21" t="s">
        <v>23</v>
      </c>
      <c r="U5" s="21" t="s">
        <v>24</v>
      </c>
      <c r="V5" s="22" t="s">
        <v>25</v>
      </c>
      <c r="W5" s="20" t="s">
        <v>22</v>
      </c>
      <c r="X5" s="21" t="s">
        <v>23</v>
      </c>
      <c r="Y5" s="21" t="s">
        <v>24</v>
      </c>
      <c r="Z5" s="21" t="s">
        <v>25</v>
      </c>
      <c r="AA5" s="23" t="s">
        <v>26</v>
      </c>
      <c r="AB5" s="114">
        <f>SUM(G14:AA18, G20:AA20, G22:AA27)</f>
        <v>70</v>
      </c>
      <c r="AC5" s="115"/>
      <c r="AD5" s="120">
        <f>SUM(AE10:AE27)</f>
        <v>0.5</v>
      </c>
      <c r="AE5" s="121"/>
    </row>
    <row r="6" spans="2:33" ht="15.65" customHeight="1">
      <c r="B6" s="97"/>
      <c r="C6" s="101"/>
      <c r="D6" s="102"/>
      <c r="E6" s="102"/>
      <c r="F6" s="103"/>
      <c r="G6" s="28">
        <v>9</v>
      </c>
      <c r="H6" s="28">
        <v>16</v>
      </c>
      <c r="I6" s="29">
        <v>23</v>
      </c>
      <c r="J6" s="27">
        <v>30</v>
      </c>
      <c r="K6" s="28">
        <v>7</v>
      </c>
      <c r="L6" s="28">
        <v>14</v>
      </c>
      <c r="M6" s="28">
        <v>21</v>
      </c>
      <c r="N6" s="29">
        <v>28</v>
      </c>
      <c r="O6" s="24">
        <v>4</v>
      </c>
      <c r="P6" s="25">
        <v>11</v>
      </c>
      <c r="Q6" s="25">
        <v>18</v>
      </c>
      <c r="R6" s="26">
        <v>25</v>
      </c>
      <c r="S6" s="24">
        <v>2</v>
      </c>
      <c r="T6" s="25">
        <v>9</v>
      </c>
      <c r="U6" s="25">
        <v>16</v>
      </c>
      <c r="V6" s="26">
        <v>23</v>
      </c>
      <c r="W6" s="27">
        <v>30</v>
      </c>
      <c r="X6" s="28">
        <v>6</v>
      </c>
      <c r="Y6" s="28">
        <v>13</v>
      </c>
      <c r="Z6" s="28">
        <v>20</v>
      </c>
      <c r="AA6" s="30">
        <v>27</v>
      </c>
      <c r="AB6" s="116"/>
      <c r="AC6" s="117"/>
      <c r="AD6" s="122"/>
      <c r="AE6" s="123"/>
      <c r="AG6" s="2">
        <f>AB5/2</f>
        <v>35</v>
      </c>
    </row>
    <row r="7" spans="2:33" ht="16.25" customHeight="1" thickBot="1">
      <c r="B7" s="97"/>
      <c r="C7" s="104"/>
      <c r="D7" s="105"/>
      <c r="E7" s="105"/>
      <c r="F7" s="106"/>
      <c r="G7" s="32">
        <v>13</v>
      </c>
      <c r="H7" s="32">
        <v>20</v>
      </c>
      <c r="I7" s="33">
        <v>27</v>
      </c>
      <c r="J7" s="31">
        <v>4</v>
      </c>
      <c r="K7" s="32">
        <v>11</v>
      </c>
      <c r="L7" s="32">
        <v>18</v>
      </c>
      <c r="M7" s="32">
        <v>25</v>
      </c>
      <c r="N7" s="33">
        <v>1</v>
      </c>
      <c r="O7" s="31">
        <v>8</v>
      </c>
      <c r="P7" s="32">
        <v>15</v>
      </c>
      <c r="Q7" s="32">
        <v>22</v>
      </c>
      <c r="R7" s="33">
        <v>29</v>
      </c>
      <c r="S7" s="31">
        <v>6</v>
      </c>
      <c r="T7" s="32">
        <v>13</v>
      </c>
      <c r="U7" s="32">
        <v>20</v>
      </c>
      <c r="V7" s="33">
        <v>27</v>
      </c>
      <c r="W7" s="31">
        <v>3</v>
      </c>
      <c r="X7" s="32">
        <v>10</v>
      </c>
      <c r="Y7" s="32">
        <v>17</v>
      </c>
      <c r="Z7" s="32">
        <v>24</v>
      </c>
      <c r="AA7" s="34">
        <v>31</v>
      </c>
      <c r="AB7" s="116"/>
      <c r="AC7" s="117"/>
      <c r="AD7" s="122"/>
      <c r="AE7" s="123"/>
      <c r="AG7" s="2">
        <f>AG6*5</f>
        <v>175</v>
      </c>
    </row>
    <row r="8" spans="2:33" ht="16.25" customHeight="1" thickBot="1">
      <c r="B8" s="97"/>
      <c r="C8" s="126" t="s">
        <v>27</v>
      </c>
      <c r="D8" s="127"/>
      <c r="E8" s="127"/>
      <c r="F8" s="128"/>
      <c r="G8" s="36">
        <f t="shared" ref="G8:M8" si="0">G7-G6+1</f>
        <v>5</v>
      </c>
      <c r="H8" s="36">
        <v>4</v>
      </c>
      <c r="I8" s="37">
        <f t="shared" si="0"/>
        <v>5</v>
      </c>
      <c r="J8" s="35">
        <v>5</v>
      </c>
      <c r="K8" s="36">
        <f t="shared" si="0"/>
        <v>5</v>
      </c>
      <c r="L8" s="36">
        <f t="shared" si="0"/>
        <v>5</v>
      </c>
      <c r="M8" s="36">
        <f t="shared" si="0"/>
        <v>5</v>
      </c>
      <c r="N8" s="37">
        <v>5</v>
      </c>
      <c r="O8" s="35">
        <f t="shared" ref="O8:Q8" si="1">O7-O6+1</f>
        <v>5</v>
      </c>
      <c r="P8" s="36">
        <f t="shared" si="1"/>
        <v>5</v>
      </c>
      <c r="Q8" s="36">
        <f t="shared" si="1"/>
        <v>5</v>
      </c>
      <c r="R8" s="37">
        <v>4</v>
      </c>
      <c r="S8" s="35">
        <f t="shared" ref="S8:U8" si="2">S7-S6+1</f>
        <v>5</v>
      </c>
      <c r="T8" s="36">
        <f t="shared" si="2"/>
        <v>5</v>
      </c>
      <c r="U8" s="36">
        <f t="shared" si="2"/>
        <v>5</v>
      </c>
      <c r="V8" s="36">
        <v>4</v>
      </c>
      <c r="W8" s="35">
        <v>4</v>
      </c>
      <c r="X8" s="36">
        <f t="shared" ref="X8:AA8" si="3">X7-X6+1</f>
        <v>5</v>
      </c>
      <c r="Y8" s="36">
        <f t="shared" si="3"/>
        <v>5</v>
      </c>
      <c r="Z8" s="36">
        <f t="shared" si="3"/>
        <v>5</v>
      </c>
      <c r="AA8" s="38">
        <f t="shared" si="3"/>
        <v>5</v>
      </c>
      <c r="AB8" s="118"/>
      <c r="AC8" s="119"/>
      <c r="AD8" s="124"/>
      <c r="AE8" s="125"/>
    </row>
    <row r="9" spans="2:33" ht="16.25" customHeight="1" thickBot="1">
      <c r="B9" s="129"/>
      <c r="C9" s="130"/>
      <c r="D9" s="130"/>
      <c r="E9" s="131"/>
      <c r="F9" s="39"/>
      <c r="G9" s="81">
        <f t="shared" ref="G9:L9" si="4">SUM(G14:G18,G20,G24,G10:G12)-G8</f>
        <v>0</v>
      </c>
      <c r="H9" s="81">
        <f t="shared" si="4"/>
        <v>0</v>
      </c>
      <c r="I9" s="81">
        <f t="shared" si="4"/>
        <v>0</v>
      </c>
      <c r="J9" s="81">
        <f t="shared" si="4"/>
        <v>0</v>
      </c>
      <c r="K9" s="81">
        <f t="shared" si="4"/>
        <v>0</v>
      </c>
      <c r="L9" s="81">
        <f t="shared" si="4"/>
        <v>0</v>
      </c>
      <c r="M9" s="81">
        <f>SUM(M14:M18,O20,M24,M10:M12)-M8</f>
        <v>0</v>
      </c>
      <c r="N9" s="81">
        <f>SUM(N14:N18,N20,P24,N10:N12)-N8</f>
        <v>0</v>
      </c>
      <c r="O9" s="81">
        <f>SUM(O14:O18,O20,O24,O10:O12)-O8</f>
        <v>0</v>
      </c>
      <c r="P9" s="81">
        <f>SUM(P14:P18,P20,P24,P10:P12)-P8</f>
        <v>0</v>
      </c>
      <c r="Q9" s="81">
        <f>SUM(Q14:Q18,Q20,Q24,Q10:Q12)-Q8</f>
        <v>0</v>
      </c>
      <c r="R9" s="81">
        <f>SUM(R14:R18,R20,R22,R10:R12)-R8</f>
        <v>0</v>
      </c>
      <c r="S9" s="81">
        <f>SUM(S14:S18,S20,S22:S24,S10:S12)-S8</f>
        <v>0</v>
      </c>
      <c r="T9" s="81">
        <f>SUM(T14:T18,T20,T22:T24,T10:T12)-T8</f>
        <v>0</v>
      </c>
      <c r="U9" s="81">
        <f t="shared" ref="U9:AA9" si="5">SUM(U14:U18,U20,U22:U27,U10:U12)-U8</f>
        <v>0</v>
      </c>
      <c r="V9" s="81">
        <f t="shared" si="5"/>
        <v>0</v>
      </c>
      <c r="W9" s="81">
        <f t="shared" si="5"/>
        <v>0</v>
      </c>
      <c r="X9" s="81">
        <f t="shared" si="5"/>
        <v>0</v>
      </c>
      <c r="Y9" s="81">
        <f t="shared" si="5"/>
        <v>0</v>
      </c>
      <c r="Z9" s="81">
        <f t="shared" si="5"/>
        <v>-2</v>
      </c>
      <c r="AA9" s="81">
        <f t="shared" si="5"/>
        <v>-5</v>
      </c>
      <c r="AB9" s="132" t="s">
        <v>28</v>
      </c>
      <c r="AC9" s="133"/>
      <c r="AD9" s="133" t="s">
        <v>29</v>
      </c>
      <c r="AE9" s="133"/>
      <c r="AG9" s="40">
        <f>39/164</f>
        <v>0.23780487804878048</v>
      </c>
    </row>
    <row r="10" spans="2:33" ht="15.5" thickBot="1">
      <c r="B10" s="41" t="s">
        <v>30</v>
      </c>
      <c r="C10" s="134" t="s">
        <v>31</v>
      </c>
      <c r="D10" s="135"/>
      <c r="E10" s="73">
        <v>5</v>
      </c>
      <c r="F10" s="73">
        <f>ROUND(SUM(G10:AA10)-E10,1)</f>
        <v>0</v>
      </c>
      <c r="G10" s="43">
        <v>5</v>
      </c>
      <c r="H10" s="43"/>
      <c r="I10" s="44"/>
      <c r="J10" s="42"/>
      <c r="K10" s="43"/>
      <c r="L10" s="43"/>
      <c r="M10" s="43"/>
      <c r="N10" s="44"/>
      <c r="O10" s="42"/>
      <c r="P10" s="43"/>
      <c r="Q10" s="43"/>
      <c r="R10" s="44"/>
      <c r="S10" s="42"/>
      <c r="T10" s="43"/>
      <c r="U10" s="43"/>
      <c r="V10" s="44"/>
      <c r="W10" s="45"/>
      <c r="X10" s="46"/>
      <c r="Y10" s="46"/>
      <c r="Z10" s="46"/>
      <c r="AA10" s="47"/>
      <c r="AB10" s="48">
        <f>E10</f>
        <v>5</v>
      </c>
      <c r="AC10" s="49">
        <f t="shared" ref="AC10:AC18" si="6">E10/$AB$5*100%</f>
        <v>7.1428571428571425E-2</v>
      </c>
      <c r="AD10" s="50">
        <v>5</v>
      </c>
      <c r="AE10" s="51">
        <f>AD10/$AB$5*100%</f>
        <v>7.1428571428571425E-2</v>
      </c>
    </row>
    <row r="11" spans="2:33">
      <c r="B11" s="52" t="s">
        <v>32</v>
      </c>
      <c r="C11" s="136" t="s">
        <v>33</v>
      </c>
      <c r="D11" s="137"/>
      <c r="E11" s="79">
        <v>19</v>
      </c>
      <c r="F11" s="73">
        <f>ROUND(SUM(G11:AA11)-E11,1)</f>
        <v>0</v>
      </c>
      <c r="G11" s="54"/>
      <c r="H11" s="54">
        <v>4</v>
      </c>
      <c r="I11" s="55">
        <v>5</v>
      </c>
      <c r="J11" s="53">
        <v>5</v>
      </c>
      <c r="K11" s="54">
        <v>5</v>
      </c>
      <c r="L11" s="54"/>
      <c r="M11" s="54"/>
      <c r="N11" s="55"/>
      <c r="O11" s="53"/>
      <c r="P11" s="54"/>
      <c r="Q11" s="54"/>
      <c r="R11" s="55"/>
      <c r="S11" s="53"/>
      <c r="T11" s="54"/>
      <c r="U11" s="54"/>
      <c r="V11" s="55"/>
      <c r="W11" s="53"/>
      <c r="X11" s="54"/>
      <c r="Y11" s="54"/>
      <c r="Z11" s="54"/>
      <c r="AA11" s="56"/>
      <c r="AB11" s="57">
        <f>E11</f>
        <v>19</v>
      </c>
      <c r="AC11" s="58">
        <f t="shared" si="6"/>
        <v>0.27142857142857141</v>
      </c>
      <c r="AD11" s="59">
        <v>19</v>
      </c>
      <c r="AE11" s="60">
        <f>AD11/$AB$5*100%</f>
        <v>0.27142857142857141</v>
      </c>
      <c r="AG11" s="2">
        <f>SUM(AB10,AB11,AB25:AB27)</f>
        <v>49</v>
      </c>
    </row>
    <row r="12" spans="2:33">
      <c r="B12" s="110" t="s">
        <v>34</v>
      </c>
      <c r="C12" s="61" t="s">
        <v>35</v>
      </c>
      <c r="D12" s="62"/>
      <c r="E12" s="79">
        <f>E13+E19+E21</f>
        <v>45</v>
      </c>
      <c r="F12" s="79">
        <f>F13+F19+F21</f>
        <v>0</v>
      </c>
      <c r="G12" s="54"/>
      <c r="H12" s="54"/>
      <c r="I12" s="55"/>
      <c r="J12" s="53"/>
      <c r="K12" s="54"/>
      <c r="L12" s="54"/>
      <c r="M12" s="54"/>
      <c r="N12" s="55"/>
      <c r="O12" s="53"/>
      <c r="P12" s="54"/>
      <c r="Q12" s="54"/>
      <c r="R12" s="55"/>
      <c r="S12" s="53"/>
      <c r="T12" s="54"/>
      <c r="U12" s="54"/>
      <c r="V12" s="55"/>
      <c r="W12" s="53"/>
      <c r="X12" s="54"/>
      <c r="Y12" s="54"/>
      <c r="Z12" s="54"/>
      <c r="AA12" s="56"/>
      <c r="AB12" s="57">
        <f>E12</f>
        <v>45</v>
      </c>
      <c r="AC12" s="58">
        <f t="shared" si="6"/>
        <v>0.6428571428571429</v>
      </c>
      <c r="AD12" s="59"/>
      <c r="AE12" s="60">
        <f>AD12/$AB$5*100%</f>
        <v>0</v>
      </c>
      <c r="AG12" s="2">
        <f>55+AG11</f>
        <v>104</v>
      </c>
    </row>
    <row r="13" spans="2:33">
      <c r="B13" s="110"/>
      <c r="C13" s="75" t="s">
        <v>44</v>
      </c>
      <c r="D13" s="76"/>
      <c r="E13" s="71">
        <f>SUM(E14:E18)</f>
        <v>24</v>
      </c>
      <c r="F13" s="72">
        <f>SUM(F14:F18)</f>
        <v>0</v>
      </c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83"/>
      <c r="AC13" s="84">
        <f t="shared" si="6"/>
        <v>0.34285714285714286</v>
      </c>
      <c r="AD13" s="85"/>
      <c r="AE13" s="85"/>
    </row>
    <row r="14" spans="2:33">
      <c r="B14" s="110"/>
      <c r="C14" s="77" t="s">
        <v>8</v>
      </c>
      <c r="D14" s="78" t="s">
        <v>52</v>
      </c>
      <c r="E14" s="14">
        <v>5</v>
      </c>
      <c r="F14" s="73">
        <f>ROUND(SUM(G14:AA14)-E14,1)</f>
        <v>0</v>
      </c>
      <c r="G14" s="54"/>
      <c r="H14" s="54"/>
      <c r="I14" s="54"/>
      <c r="J14" s="54"/>
      <c r="K14" s="78"/>
      <c r="L14" s="54">
        <v>5</v>
      </c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7">
        <f t="shared" ref="AB14:AB18" si="7">E14</f>
        <v>5</v>
      </c>
      <c r="AC14" s="86">
        <f t="shared" si="6"/>
        <v>7.1428571428571425E-2</v>
      </c>
      <c r="AD14" s="87">
        <v>5</v>
      </c>
      <c r="AE14" s="88">
        <f t="shared" ref="AE14:AE27" si="8">AD14/$AB$5*100%</f>
        <v>7.1428571428571425E-2</v>
      </c>
    </row>
    <row r="15" spans="2:33">
      <c r="B15" s="110"/>
      <c r="C15" s="77" t="s">
        <v>9</v>
      </c>
      <c r="D15" s="78" t="s">
        <v>45</v>
      </c>
      <c r="E15" s="14">
        <v>5</v>
      </c>
      <c r="F15" s="73">
        <f>ROUND(SUM(G15:AA15)-E15,1)</f>
        <v>0</v>
      </c>
      <c r="G15" s="54"/>
      <c r="H15" s="54"/>
      <c r="I15" s="54"/>
      <c r="J15" s="54"/>
      <c r="K15" s="78"/>
      <c r="L15" s="54"/>
      <c r="M15" s="54">
        <v>5</v>
      </c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7">
        <f t="shared" si="7"/>
        <v>5</v>
      </c>
      <c r="AC15" s="86">
        <f t="shared" si="6"/>
        <v>7.1428571428571425E-2</v>
      </c>
      <c r="AD15" s="87">
        <v>1</v>
      </c>
      <c r="AE15" s="88">
        <f t="shared" si="8"/>
        <v>1.4285714285714285E-2</v>
      </c>
    </row>
    <row r="16" spans="2:33">
      <c r="B16" s="110"/>
      <c r="C16" s="77" t="s">
        <v>10</v>
      </c>
      <c r="D16" s="78" t="s">
        <v>46</v>
      </c>
      <c r="E16" s="14">
        <v>6</v>
      </c>
      <c r="F16" s="73">
        <f>ROUND(SUM(G16:AA16)-E16,1)</f>
        <v>0</v>
      </c>
      <c r="G16" s="54"/>
      <c r="H16" s="54"/>
      <c r="I16" s="54"/>
      <c r="J16" s="54"/>
      <c r="K16" s="78"/>
      <c r="L16" s="54"/>
      <c r="M16" s="54"/>
      <c r="N16" s="54">
        <v>5</v>
      </c>
      <c r="O16" s="54">
        <v>1</v>
      </c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7">
        <f t="shared" si="7"/>
        <v>6</v>
      </c>
      <c r="AC16" s="86">
        <f t="shared" si="6"/>
        <v>8.5714285714285715E-2</v>
      </c>
      <c r="AD16" s="87">
        <v>5</v>
      </c>
      <c r="AE16" s="88">
        <f t="shared" si="8"/>
        <v>7.1428571428571425E-2</v>
      </c>
    </row>
    <row r="17" spans="2:31">
      <c r="B17" s="110"/>
      <c r="C17" s="77" t="s">
        <v>11</v>
      </c>
      <c r="D17" s="78" t="s">
        <v>54</v>
      </c>
      <c r="E17" s="14">
        <v>3</v>
      </c>
      <c r="F17" s="73">
        <f>ROUND(SUM(G17:AA17)-E17,1)</f>
        <v>0</v>
      </c>
      <c r="G17" s="54"/>
      <c r="H17" s="54"/>
      <c r="I17" s="54"/>
      <c r="J17" s="54"/>
      <c r="K17" s="78"/>
      <c r="L17" s="54"/>
      <c r="M17" s="54"/>
      <c r="N17" s="54"/>
      <c r="O17" s="54">
        <v>3</v>
      </c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7">
        <f t="shared" si="7"/>
        <v>3</v>
      </c>
      <c r="AC17" s="86">
        <f t="shared" si="6"/>
        <v>4.2857142857142858E-2</v>
      </c>
      <c r="AD17" s="87"/>
      <c r="AE17" s="88"/>
    </row>
    <row r="18" spans="2:31">
      <c r="B18" s="110"/>
      <c r="C18" s="77" t="s">
        <v>53</v>
      </c>
      <c r="D18" s="78" t="s">
        <v>47</v>
      </c>
      <c r="E18" s="14">
        <v>5</v>
      </c>
      <c r="F18" s="73">
        <f>ROUND(SUM(G18:AA18)-E18,1)</f>
        <v>0</v>
      </c>
      <c r="G18" s="54"/>
      <c r="H18" s="54"/>
      <c r="I18" s="54"/>
      <c r="J18" s="54"/>
      <c r="K18" s="54"/>
      <c r="L18" s="54"/>
      <c r="M18" s="78"/>
      <c r="N18" s="54"/>
      <c r="O18" s="54">
        <v>1</v>
      </c>
      <c r="P18" s="54">
        <v>4</v>
      </c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7">
        <f t="shared" si="7"/>
        <v>5</v>
      </c>
      <c r="AC18" s="86">
        <f t="shared" si="6"/>
        <v>7.1428571428571425E-2</v>
      </c>
      <c r="AD18" s="87"/>
      <c r="AE18" s="88">
        <f t="shared" si="8"/>
        <v>0</v>
      </c>
    </row>
    <row r="19" spans="2:31">
      <c r="B19" s="110"/>
      <c r="C19" s="75" t="s">
        <v>48</v>
      </c>
      <c r="D19" s="76"/>
      <c r="E19" s="71">
        <f>SUM(E20:E20)</f>
        <v>8</v>
      </c>
      <c r="F19" s="72">
        <f>SUM(F20)</f>
        <v>0</v>
      </c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83">
        <f>E19</f>
        <v>8</v>
      </c>
      <c r="AC19" s="84">
        <f>E19/$AB$5*100%</f>
        <v>0.11428571428571428</v>
      </c>
      <c r="AD19" s="85"/>
      <c r="AE19" s="85">
        <f>AD19/$AB$5*100%</f>
        <v>0</v>
      </c>
    </row>
    <row r="20" spans="2:31">
      <c r="B20" s="110"/>
      <c r="C20" s="77" t="s">
        <v>12</v>
      </c>
      <c r="D20" s="78" t="s">
        <v>49</v>
      </c>
      <c r="E20" s="14">
        <v>8</v>
      </c>
      <c r="F20" s="73">
        <f>ROUND(SUM(G20:AA20)-E20,1)</f>
        <v>0</v>
      </c>
      <c r="G20" s="54"/>
      <c r="H20" s="54"/>
      <c r="I20" s="54"/>
      <c r="J20" s="54"/>
      <c r="K20" s="54"/>
      <c r="L20" s="54"/>
      <c r="M20" s="78"/>
      <c r="N20" s="54"/>
      <c r="O20" s="54"/>
      <c r="P20" s="54">
        <v>1</v>
      </c>
      <c r="Q20" s="54">
        <v>5</v>
      </c>
      <c r="R20" s="54">
        <v>2</v>
      </c>
      <c r="S20" s="54"/>
      <c r="T20" s="54"/>
      <c r="U20" s="54"/>
      <c r="V20" s="54"/>
      <c r="W20" s="54"/>
      <c r="X20" s="54"/>
      <c r="Y20" s="54"/>
      <c r="Z20" s="54"/>
      <c r="AA20" s="54"/>
      <c r="AB20" s="57">
        <f>E20</f>
        <v>8</v>
      </c>
      <c r="AC20" s="86">
        <f>E20/$AB$5*100%</f>
        <v>0.11428571428571428</v>
      </c>
      <c r="AD20" s="87"/>
      <c r="AE20" s="88">
        <f>AD20/$AB$5*100%</f>
        <v>0</v>
      </c>
    </row>
    <row r="21" spans="2:31">
      <c r="B21" s="110"/>
      <c r="C21" s="75" t="s">
        <v>51</v>
      </c>
      <c r="D21" s="76"/>
      <c r="E21" s="71">
        <f>SUM(E22:E24)</f>
        <v>13</v>
      </c>
      <c r="F21" s="74">
        <f>SUM(F22)</f>
        <v>0</v>
      </c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</row>
    <row r="22" spans="2:31">
      <c r="B22" s="110"/>
      <c r="C22" s="77">
        <v>3.1</v>
      </c>
      <c r="D22" s="78" t="s">
        <v>50</v>
      </c>
      <c r="E22" s="17">
        <v>7</v>
      </c>
      <c r="F22" s="17">
        <f>ROUND(SUM(G22:AA22)-E22,1)</f>
        <v>0</v>
      </c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>
        <v>2</v>
      </c>
      <c r="S22" s="89">
        <v>5</v>
      </c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</row>
    <row r="23" spans="2:31">
      <c r="B23" s="110"/>
      <c r="C23" s="77">
        <v>3.2</v>
      </c>
      <c r="D23" s="78" t="s">
        <v>55</v>
      </c>
      <c r="E23" s="17">
        <v>3</v>
      </c>
      <c r="F23" s="17">
        <f>ROUND(SUM(G23:AA23)-E23,1)</f>
        <v>0</v>
      </c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>
        <v>3</v>
      </c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</row>
    <row r="24" spans="2:31">
      <c r="B24" s="110"/>
      <c r="C24" s="77">
        <v>3.3</v>
      </c>
      <c r="D24" s="78" t="s">
        <v>56</v>
      </c>
      <c r="E24" s="17">
        <v>3</v>
      </c>
      <c r="F24" s="17">
        <f>ROUND(SUM(G24:AA24)-E24,1)</f>
        <v>0</v>
      </c>
      <c r="G24" s="54"/>
      <c r="H24" s="54"/>
      <c r="I24" s="54"/>
      <c r="J24" s="54"/>
      <c r="K24" s="54"/>
      <c r="L24" s="54"/>
      <c r="M24" s="54"/>
      <c r="N24" s="78"/>
      <c r="O24" s="54"/>
      <c r="P24" s="54"/>
      <c r="Q24" s="54"/>
      <c r="R24" s="54"/>
      <c r="S24" s="54"/>
      <c r="T24" s="54">
        <v>2</v>
      </c>
      <c r="U24" s="54">
        <v>1</v>
      </c>
      <c r="V24" s="54"/>
      <c r="W24" s="54"/>
      <c r="X24" s="54"/>
      <c r="Y24" s="54"/>
      <c r="Z24" s="54"/>
      <c r="AA24" s="54"/>
      <c r="AB24" s="57">
        <f>E22</f>
        <v>7</v>
      </c>
      <c r="AC24" s="86">
        <f>E22/$AB$5*100%</f>
        <v>0.1</v>
      </c>
      <c r="AD24" s="87"/>
      <c r="AE24" s="88">
        <f t="shared" si="8"/>
        <v>0</v>
      </c>
    </row>
    <row r="25" spans="2:31">
      <c r="B25" s="52" t="s">
        <v>36</v>
      </c>
      <c r="C25" s="61" t="s">
        <v>37</v>
      </c>
      <c r="D25" s="62"/>
      <c r="E25" s="73">
        <v>4</v>
      </c>
      <c r="F25" s="73">
        <f>ROUND(SUM(G25:AA25)-E25,1)</f>
        <v>0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>
        <v>4</v>
      </c>
      <c r="V25" s="54"/>
      <c r="W25" s="54"/>
      <c r="X25" s="54"/>
      <c r="Y25" s="54"/>
      <c r="Z25" s="54"/>
      <c r="AA25" s="54"/>
      <c r="AB25" s="57">
        <f t="shared" ref="AB25:AB27" si="9">E25</f>
        <v>4</v>
      </c>
      <c r="AC25" s="86">
        <f t="shared" ref="AC25:AC26" si="10">E25/$AB$5*100%</f>
        <v>5.7142857142857141E-2</v>
      </c>
      <c r="AD25" s="87"/>
      <c r="AE25" s="88">
        <f t="shared" si="8"/>
        <v>0</v>
      </c>
    </row>
    <row r="26" spans="2:31">
      <c r="B26" s="52" t="s">
        <v>38</v>
      </c>
      <c r="C26" s="61" t="s">
        <v>39</v>
      </c>
      <c r="D26" s="62"/>
      <c r="E26" s="79">
        <v>20</v>
      </c>
      <c r="F26" s="73">
        <f>ROUND(SUM(G26:AA26)-E26,1)</f>
        <v>0</v>
      </c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>
        <v>4</v>
      </c>
      <c r="W26" s="54">
        <v>4</v>
      </c>
      <c r="X26" s="54">
        <v>5</v>
      </c>
      <c r="Y26" s="54">
        <v>5</v>
      </c>
      <c r="Z26" s="54">
        <v>2</v>
      </c>
      <c r="AA26" s="54"/>
      <c r="AB26" s="57">
        <f t="shared" si="9"/>
        <v>20</v>
      </c>
      <c r="AC26" s="86">
        <f t="shared" si="10"/>
        <v>0.2857142857142857</v>
      </c>
      <c r="AD26" s="87"/>
      <c r="AE26" s="88">
        <f t="shared" si="8"/>
        <v>0</v>
      </c>
    </row>
    <row r="27" spans="2:31" ht="15.5" thickBot="1">
      <c r="B27" s="64" t="s">
        <v>40</v>
      </c>
      <c r="C27" s="65" t="s">
        <v>41</v>
      </c>
      <c r="D27" s="66"/>
      <c r="E27" s="80">
        <v>1</v>
      </c>
      <c r="F27" s="80">
        <f>ROUND(SUM(G27:AA27)-E27,0)</f>
        <v>0</v>
      </c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>
        <v>1</v>
      </c>
      <c r="AA27" s="54"/>
      <c r="AB27" s="57">
        <f t="shared" si="9"/>
        <v>1</v>
      </c>
      <c r="AC27" s="86">
        <f>E27/$AB$5*100%</f>
        <v>1.4285714285714285E-2</v>
      </c>
      <c r="AD27" s="87"/>
      <c r="AE27" s="88">
        <f t="shared" si="8"/>
        <v>0</v>
      </c>
    </row>
    <row r="29" spans="2:31">
      <c r="E29" s="67"/>
      <c r="F29" s="67"/>
    </row>
  </sheetData>
  <mergeCells count="21">
    <mergeCell ref="B12:B24"/>
    <mergeCell ref="W4:AA4"/>
    <mergeCell ref="AB4:AC4"/>
    <mergeCell ref="AD4:AE4"/>
    <mergeCell ref="AB5:AC8"/>
    <mergeCell ref="AD5:AE8"/>
    <mergeCell ref="C8:F8"/>
    <mergeCell ref="B9:E9"/>
    <mergeCell ref="AB9:AC9"/>
    <mergeCell ref="AD9:AE9"/>
    <mergeCell ref="C10:D10"/>
    <mergeCell ref="C11:D11"/>
    <mergeCell ref="B1:AE1"/>
    <mergeCell ref="B2:AE2"/>
    <mergeCell ref="B3:AE3"/>
    <mergeCell ref="B4:B8"/>
    <mergeCell ref="C4:F7"/>
    <mergeCell ref="G4:I4"/>
    <mergeCell ref="J4:N4"/>
    <mergeCell ref="O4:R4"/>
    <mergeCell ref="S4:V4"/>
  </mergeCells>
  <phoneticPr fontId="14" type="noConversion"/>
  <conditionalFormatting sqref="L14:AA17 N18:AA18 N20:AA20 O24:AA24 G10:AA12 G25:AA27 G14:J17 G18:L18 G20:L20 G24:M24 G21:AE23">
    <cfRule type="notContainsBlanks" dxfId="0" priority="2">
      <formula>LEN(TRIM(G10))&gt;0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96B2-A48E-4703-9C24-3CC858FDCC62}">
  <dimension ref="A1"/>
  <sheetViews>
    <sheetView topLeftCell="E26" zoomScale="70" zoomScaleNormal="70" workbookViewId="0">
      <selection activeCell="U42" sqref="U42"/>
    </sheetView>
  </sheetViews>
  <sheetFormatPr defaultRowHeight="1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Function List</vt:lpstr>
      <vt:lpstr>Schedule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 Sandi (HMMI)</dc:creator>
  <cp:lastModifiedBy>Trainee ITD1 (HMMI)</cp:lastModifiedBy>
  <dcterms:created xsi:type="dcterms:W3CDTF">2024-09-23T08:07:52Z</dcterms:created>
  <dcterms:modified xsi:type="dcterms:W3CDTF">2024-10-31T08:57:39Z</dcterms:modified>
</cp:coreProperties>
</file>