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601" documentId="13_ncr:1_{AEEB579E-5C30-4D64-9BD1-3B95267CB55C}" xr6:coauthVersionLast="47" xr6:coauthVersionMax="47" xr10:uidLastSave="{CB1F461F-5637-43E9-B246-E1274CD82991}"/>
  <bookViews>
    <workbookView xWindow="-108" yWindow="-108" windowWidth="23256" windowHeight="12576" tabRatio="767" activeTab="1"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9" i="12" l="1"/>
  <c r="G21" i="12" s="1"/>
  <c r="G20" i="12"/>
  <c r="G64" i="12"/>
  <c r="G42" i="12"/>
  <c r="G41" i="12"/>
  <c r="F53" i="14"/>
  <c r="F48" i="14"/>
  <c r="D51" i="14"/>
  <c r="D3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C41" i="12"/>
  <c r="D41" i="12"/>
  <c r="E41" i="12"/>
  <c r="F41" i="12"/>
  <c r="B42" i="12"/>
  <c r="B41" i="12"/>
  <c r="C32" i="12"/>
  <c r="D32" i="12"/>
  <c r="E32" i="12"/>
  <c r="F32" i="12"/>
  <c r="G32" i="12"/>
  <c r="B32" i="12"/>
  <c r="B9" i="12"/>
  <c r="D19" i="12" l="1"/>
  <c r="D21" i="12" s="1"/>
  <c r="B64" i="12"/>
  <c r="B66" i="12" s="1"/>
  <c r="G65" i="12"/>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F19" i="12"/>
  <c r="F21" i="12" s="1"/>
  <c r="C19" i="12"/>
  <c r="C20" i="12" s="1"/>
  <c r="E19" i="12"/>
  <c r="E20" i="12" s="1"/>
  <c r="B19" i="12"/>
  <c r="B20" i="12" s="1"/>
  <c r="F64" i="12"/>
  <c r="F65" i="12" s="1"/>
  <c r="E64" i="12"/>
  <c r="E65" i="12" s="1"/>
  <c r="D64" i="12"/>
  <c r="D66" i="12" s="1"/>
  <c r="C65" i="12" l="1"/>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<sst xmlns="http://schemas.openxmlformats.org/spreadsheetml/2006/main" count="90367" uniqueCount="285">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</sst>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15" xfId="0" quotePrefix="1" applyBorder="1" applyAlignment="1">
      <alignment horizontal="left"/>
    </xf>
    <xf numFmtId="0" fontId="0" fillId="0" borderId="13" xfId="0" applyBorder="1" applyAlignment="1">
      <alignment horizontal="left"/>
    </xf>
    <xf numFmtId="0" fontId="16" fillId="0" borderId="35" xfId="0"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16" xfId="0" applyBorder="1" applyAlignment="1">
      <alignment horizontal="center"/>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31" xfId="0" quotePrefix="1" applyBorder="1" applyAlignment="1">
      <alignment horizontal="left"/>
    </xf>
    <xf numFmtId="0" fontId="0" fillId="0" borderId="34" xfId="0" applyBorder="1" applyAlignment="1">
      <alignment horizontal="left"/>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22" xfId="0" applyFont="1" applyBorder="1" applyAlignment="1">
      <alignment horizontal="center"/>
    </xf>
    <xf numFmtId="0" fontId="16" fillId="0" borderId="52" xfId="0" applyFont="1" applyBorder="1" applyAlignment="1">
      <alignment horizontal="center"/>
    </xf>
    <xf numFmtId="0" fontId="16" fillId="0" borderId="23" xfId="0" applyFont="1" applyBorder="1" applyAlignment="1">
      <alignment horizontal="center"/>
    </xf>
    <xf numFmtId="0" fontId="16" fillId="0" borderId="54" xfId="0" applyFont="1" applyBorder="1" applyAlignment="1">
      <alignment horizontal="center"/>
    </xf>
    <xf numFmtId="0" fontId="0" fillId="0" borderId="12" xfId="0" quotePrefix="1" applyBorder="1" applyAlignment="1">
      <alignment horizontal="left"/>
    </xf>
    <xf numFmtId="0" fontId="0" fillId="0" borderId="12" xfId="0" applyBorder="1" applyAlignment="1">
      <alignment horizontal="center"/>
    </xf>
    <xf numFmtId="0" fontId="16" fillId="0" borderId="51" xfId="0" applyFont="1" applyBorder="1" applyAlignment="1">
      <alignment horizontal="center" wrapText="1"/>
    </xf>
    <xf numFmtId="0" fontId="16" fillId="0" borderId="23"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16" fillId="0" borderId="27" xfId="0" applyFont="1" applyBorder="1" applyAlignment="1">
      <alignment horizontal="center" wrapText="1"/>
    </xf>
    <xf numFmtId="0" fontId="0" fillId="0" borderId="32"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16" fillId="0" borderId="22" xfId="0" applyFont="1" applyBorder="1" applyAlignment="1">
      <alignment horizontal="center" wrapText="1"/>
    </xf>
    <xf numFmtId="0" fontId="16" fillId="0" borderId="26" xfId="0" applyFont="1" applyBorder="1" applyAlignment="1">
      <alignment horizontal="center" wrapText="1"/>
    </xf>
    <xf numFmtId="0" fontId="0" fillId="0" borderId="12" xfId="0" applyBorder="1" applyAlignment="1">
      <alignment horizontal="left"/>
    </xf>
    <xf numFmtId="0" fontId="0" fillId="0" borderId="30"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16" fillId="0" borderId="57" xfId="0" applyFont="1" applyBorder="1" applyAlignment="1">
      <alignment horizontal="center"/>
    </xf>
    <xf numFmtId="0" fontId="0" fillId="0" borderId="16"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32" xfId="0" applyBorder="1" applyAlignment="1">
      <alignment horizontal="center" wrapText="1"/>
    </xf>
    <xf numFmtId="0" fontId="16" fillId="0" borderId="57" xfId="0" applyFont="1" applyBorder="1" applyAlignment="1">
      <alignment horizontal="center" vertic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32" xfId="0" quotePrefix="1" applyBorder="1" applyAlignment="1">
      <alignment horizontal="left"/>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12" xfId="0" quotePrefix="1" applyBorder="1" applyAlignment="1">
      <alignment horizontal="center"/>
    </xf>
    <xf numFmtId="0" fontId="0" fillId="0" borderId="15" xfId="0" applyBorder="1" applyAlignment="1">
      <alignment horizontal="center" wrapText="1"/>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40">
      <pivotArea field="4" type="button" dataOnly="0" labelOnly="1" outline="0" axis="axisRow" fieldPosition="0"/>
    </format>
    <format dxfId="39">
      <pivotArea field="4" type="button" dataOnly="0" labelOnly="1" outline="0" axis="axisRow" fieldPosition="0"/>
    </format>
    <format dxfId="38">
      <pivotArea dataOnly="0" labelOnly="1" outline="0" fieldPosition="0">
        <references count="2">
          <reference field="4294967294" count="1">
            <x v="0"/>
          </reference>
          <reference field="26" count="0" selected="0"/>
        </references>
      </pivotArea>
    </format>
    <format dxfId="37">
      <pivotArea dataOnly="0" labelOnly="1" outline="0" fieldPosition="0">
        <references count="2">
          <reference field="4294967294" count="1">
            <x v="1"/>
          </reference>
          <reference field="26" count="0" selected="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6" type="button" dataOnly="0" labelOnly="1" outline="0" axis="axisCol" fieldPosition="0"/>
    </format>
    <format dxfId="32">
      <pivotArea field="-2" type="button" dataOnly="0" labelOnly="1" outline="0" axis="axisCol" fieldPosition="1"/>
    </format>
    <format dxfId="31">
      <pivotArea field="4" type="button" dataOnly="0" labelOnly="1" outline="0" axis="axisRow" fieldPosition="0"/>
    </format>
    <format dxfId="30">
      <pivotArea dataOnly="0" labelOnly="1" fieldPosition="0">
        <references count="1">
          <reference field="4" count="0"/>
        </references>
      </pivotArea>
    </format>
    <format dxfId="29">
      <pivotArea dataOnly="0" labelOnly="1" grandRow="1" outline="0" fieldPosition="0"/>
    </format>
    <format dxfId="28">
      <pivotArea dataOnly="0" labelOnly="1" fieldPosition="0">
        <references count="1">
          <reference field="26" count="0"/>
        </references>
      </pivotArea>
    </format>
    <format dxfId="27">
      <pivotArea dataOnly="0" labelOnly="1" outline="0" fieldPosition="0">
        <references count="2">
          <reference field="4294967294" count="2">
            <x v="0"/>
            <x v="1"/>
          </reference>
          <reference field="26" count="0" selected="0"/>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6" type="button" dataOnly="0" labelOnly="1" outline="0" axis="axisCol" fieldPosition="0"/>
    </format>
    <format dxfId="22">
      <pivotArea field="-2" type="button" dataOnly="0" labelOnly="1" outline="0" axis="axisCol" fieldPosition="1"/>
    </format>
    <format dxfId="21">
      <pivotArea field="4" type="button" dataOnly="0" labelOnly="1" outline="0" axis="axisRow" fieldPosition="0"/>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65">
      <pivotArea field="5" type="button" dataOnly="0" labelOnly="1" outline="0" axis="axisRow" fieldPosition="0"/>
    </format>
    <format dxfId="64">
      <pivotArea dataOnly="0" labelOnly="1" outline="0" fieldPosition="0">
        <references count="2">
          <reference field="4294967294" count="1">
            <x v="0"/>
          </reference>
          <reference field="26" count="0" selected="0"/>
        </references>
      </pivotArea>
    </format>
    <format dxfId="63">
      <pivotArea dataOnly="0" labelOnly="1" outline="0" fieldPosition="0">
        <references count="2">
          <reference field="4294967294" count="1">
            <x v="1"/>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5" type="button" dataOnly="0" labelOnly="1" outline="0" axis="axisRow" fieldPosition="0"/>
    </format>
    <format dxfId="55">
      <pivotArea dataOnly="0" labelOnly="1" grandRow="1" outline="0" fieldPosition="0"/>
    </format>
    <format dxfId="54">
      <pivotArea dataOnly="0" labelOnly="1" fieldPosition="0">
        <references count="1">
          <reference field="26" count="0"/>
        </references>
      </pivotArea>
    </format>
    <format dxfId="53">
      <pivotArea dataOnly="0" labelOnly="1" outline="0" fieldPosition="0">
        <references count="2">
          <reference field="4294967294" count="2">
            <x v="0"/>
            <x v="1"/>
          </reference>
          <reference field="26" count="0" selected="0"/>
        </references>
      </pivotArea>
    </format>
    <format dxfId="52">
      <pivotArea dataOnly="0" labelOnly="1" fieldPosition="0">
        <references count="1">
          <reference field="5"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fieldPosition="0">
        <references count="1">
          <reference field="26" count="0"/>
        </references>
      </pivotArea>
    </format>
    <format dxfId="42">
      <pivotArea dataOnly="0" labelOnly="1" outline="0" fieldPosition="0">
        <references count="2">
          <reference field="4294967294" count="2">
            <x v="0"/>
            <x v="1"/>
          </reference>
          <reference field="26" count="0" selected="0"/>
        </references>
      </pivotArea>
    </format>
    <format dxfId="41">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zoomScaleNormal="100" workbookViewId="0">
      <selection activeCell="B1" sqref="B1"/>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tabSelected="1" workbookViewId="0">
      <selection activeCell="I20" sqref="I20"/>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G18-G17</f>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G17-1.5*G19</f>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G26-G40</f>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G26+G40</f>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G63-G62</f>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58" zoomScale="85" zoomScaleNormal="85" workbookViewId="0">
      <selection activeCell="B76" sqref="B76"/>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302" t="s">
        <v>222</v>
      </c>
      <c r="B1" s="302"/>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303" t="s">
        <v>223</v>
      </c>
      <c r="B8" s="303"/>
    </row>
    <row r="9" spans="1:9" x14ac:dyDescent="0.3">
      <c r="A9" s="303"/>
      <c r="B9" s="303"/>
    </row>
    <row r="10" spans="1:9" ht="14.4" customHeight="1" x14ac:dyDescent="0.3">
      <c r="A10" s="303"/>
      <c r="B10" s="303"/>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28" t="s">
        <v>150</v>
      </c>
      <c r="B23" s="229"/>
      <c r="C23" s="228" t="s">
        <v>154</v>
      </c>
      <c r="D23" s="229"/>
      <c r="E23" s="228" t="s">
        <v>166</v>
      </c>
      <c r="F23" s="229"/>
    </row>
    <row r="24" spans="1:6" x14ac:dyDescent="0.3">
      <c r="A24" s="232" t="s">
        <v>153</v>
      </c>
      <c r="B24" s="233"/>
      <c r="C24" s="131" t="s">
        <v>156</v>
      </c>
      <c r="D24" s="132">
        <v>62</v>
      </c>
      <c r="E24" s="138" t="s">
        <v>171</v>
      </c>
      <c r="F24" s="132" t="s">
        <v>167</v>
      </c>
    </row>
    <row r="25" spans="1:6" ht="15" thickBot="1" x14ac:dyDescent="0.35">
      <c r="A25" s="234"/>
      <c r="B25" s="235"/>
      <c r="C25" s="133" t="s">
        <v>155</v>
      </c>
      <c r="D25" s="134">
        <v>62</v>
      </c>
      <c r="E25" s="128" t="s">
        <v>169</v>
      </c>
      <c r="F25" s="129">
        <f>_xlfn.T.DIST(D40,D27-1,1)</f>
        <v>0</v>
      </c>
    </row>
    <row r="26" spans="1:6" ht="15" thickBot="1" x14ac:dyDescent="0.35">
      <c r="A26" s="234"/>
      <c r="B26" s="235"/>
      <c r="C26" s="228" t="s">
        <v>157</v>
      </c>
      <c r="D26" s="229"/>
      <c r="E26" s="230" t="s">
        <v>170</v>
      </c>
      <c r="F26" s="231"/>
    </row>
    <row r="27" spans="1:6" ht="15" thickBot="1" x14ac:dyDescent="0.35">
      <c r="A27" s="234"/>
      <c r="B27" s="235"/>
      <c r="C27" s="131" t="s">
        <v>158</v>
      </c>
      <c r="D27" s="139">
        <f>B39</f>
        <v>8095</v>
      </c>
      <c r="E27" s="228" t="s">
        <v>168</v>
      </c>
      <c r="F27" s="229"/>
    </row>
    <row r="28" spans="1:6" x14ac:dyDescent="0.3">
      <c r="A28" s="234"/>
      <c r="B28" s="235"/>
      <c r="C28" s="130" t="s">
        <v>159</v>
      </c>
      <c r="D28" s="140">
        <v>0.05</v>
      </c>
      <c r="E28" s="232" t="s">
        <v>172</v>
      </c>
      <c r="F28" s="233"/>
    </row>
    <row r="29" spans="1:6" ht="15" thickBot="1" x14ac:dyDescent="0.35">
      <c r="A29" s="236"/>
      <c r="B29" s="237"/>
      <c r="C29" s="135" t="s">
        <v>160</v>
      </c>
      <c r="D29" s="141">
        <v>10</v>
      </c>
      <c r="E29" s="234"/>
      <c r="F29" s="235"/>
    </row>
    <row r="30" spans="1:6" ht="15" thickBot="1" x14ac:dyDescent="0.35">
      <c r="A30" s="279" t="s">
        <v>152</v>
      </c>
      <c r="B30" s="281"/>
      <c r="C30" s="228" t="s">
        <v>162</v>
      </c>
      <c r="D30" s="240"/>
      <c r="E30" s="234"/>
      <c r="F30" s="235"/>
    </row>
    <row r="31" spans="1:6" ht="15" thickBot="1" x14ac:dyDescent="0.35">
      <c r="A31" s="318" t="s">
        <v>75</v>
      </c>
      <c r="B31" s="319"/>
      <c r="C31" s="136" t="s">
        <v>163</v>
      </c>
      <c r="D31" s="142">
        <f>_xlfn.T.INV(0.05,D27-1)</f>
        <v>-1.6450419077302691</v>
      </c>
      <c r="E31" s="234"/>
      <c r="F31" s="235"/>
    </row>
    <row r="32" spans="1:6" ht="14.4" customHeight="1" x14ac:dyDescent="0.3">
      <c r="A32" s="112" t="s">
        <v>62</v>
      </c>
      <c r="B32" s="113">
        <v>54.103397158739966</v>
      </c>
      <c r="C32" s="241"/>
      <c r="D32" s="242"/>
      <c r="E32" s="234"/>
      <c r="F32" s="235"/>
    </row>
    <row r="33" spans="1:17" x14ac:dyDescent="0.3">
      <c r="A33" s="114" t="s">
        <v>66</v>
      </c>
      <c r="B33" s="115">
        <v>9.6284602570164779</v>
      </c>
      <c r="C33" s="241"/>
      <c r="D33" s="242"/>
      <c r="E33" s="234"/>
      <c r="F33" s="235"/>
    </row>
    <row r="34" spans="1:17" x14ac:dyDescent="0.3">
      <c r="A34" s="116" t="s">
        <v>79</v>
      </c>
      <c r="B34" s="117">
        <f>B33/B32</f>
        <v>0.17796406071815543</v>
      </c>
      <c r="C34" s="241"/>
      <c r="D34" s="242"/>
      <c r="E34" s="234"/>
      <c r="F34" s="235"/>
    </row>
    <row r="35" spans="1:17" ht="15" thickBot="1" x14ac:dyDescent="0.35">
      <c r="A35" s="118" t="s">
        <v>68</v>
      </c>
      <c r="B35" s="119">
        <v>-5.2670153380675266E-2</v>
      </c>
      <c r="C35" s="238" t="s">
        <v>164</v>
      </c>
      <c r="D35" s="239"/>
      <c r="E35" s="236"/>
      <c r="F35" s="237"/>
    </row>
    <row r="36" spans="1:17" x14ac:dyDescent="0.3">
      <c r="A36" s="118" t="s">
        <v>69</v>
      </c>
      <c r="B36" s="119">
        <v>-0.19943733941432928</v>
      </c>
      <c r="C36" s="312" t="s">
        <v>161</v>
      </c>
      <c r="D36" s="313"/>
      <c r="Q36" s="97">
        <f>B11/B13</f>
        <v>0.32423166401371373</v>
      </c>
    </row>
    <row r="37" spans="1:17" x14ac:dyDescent="0.3">
      <c r="A37" s="118" t="s">
        <v>71</v>
      </c>
      <c r="B37" s="120">
        <v>20</v>
      </c>
      <c r="C37" s="312"/>
      <c r="D37" s="313"/>
      <c r="Q37" s="97">
        <f>B12/B13</f>
        <v>0.67576833598628627</v>
      </c>
    </row>
    <row r="38" spans="1:17" ht="15" thickBot="1" x14ac:dyDescent="0.35">
      <c r="A38" s="118" t="s">
        <v>72</v>
      </c>
      <c r="B38" s="120">
        <v>100</v>
      </c>
      <c r="C38" s="314"/>
      <c r="D38" s="315"/>
    </row>
    <row r="39" spans="1:17" ht="15" thickBot="1" x14ac:dyDescent="0.35">
      <c r="A39" s="118" t="s">
        <v>74</v>
      </c>
      <c r="B39" s="120">
        <v>8095</v>
      </c>
      <c r="C39" s="228" t="s">
        <v>165</v>
      </c>
      <c r="D39" s="229"/>
    </row>
    <row r="40" spans="1:17" x14ac:dyDescent="0.3">
      <c r="A40" s="121" t="s">
        <v>151</v>
      </c>
      <c r="B40" s="122">
        <v>0.2097787315338934</v>
      </c>
      <c r="C40" s="298"/>
      <c r="D40" s="316">
        <f>(B32-D24)/(D29/SQRT(D27))</f>
        <v>-71.047487177370655</v>
      </c>
    </row>
    <row r="41" spans="1:17" x14ac:dyDescent="0.3">
      <c r="A41" s="123" t="s">
        <v>86</v>
      </c>
      <c r="B41" s="124">
        <f>B32-B40</f>
        <v>53.893618427206071</v>
      </c>
      <c r="C41" s="241"/>
      <c r="D41" s="317"/>
    </row>
    <row r="42" spans="1:17" ht="15" thickBot="1" x14ac:dyDescent="0.35">
      <c r="A42" s="125" t="s">
        <v>87</v>
      </c>
      <c r="B42" s="126">
        <f>B32+B40</f>
        <v>54.313175890273861</v>
      </c>
      <c r="C42" s="241"/>
      <c r="D42" s="317"/>
    </row>
    <row r="45" spans="1:17" ht="15" thickBot="1" x14ac:dyDescent="0.35">
      <c r="I45" s="106"/>
    </row>
    <row r="46" spans="1:17" ht="15" thickBot="1" x14ac:dyDescent="0.35">
      <c r="A46" s="252" t="s">
        <v>173</v>
      </c>
      <c r="B46" s="253"/>
      <c r="C46" s="228" t="s">
        <v>154</v>
      </c>
      <c r="D46" s="240"/>
      <c r="E46" s="232" t="s">
        <v>177</v>
      </c>
      <c r="F46" s="233"/>
    </row>
    <row r="47" spans="1:17" ht="15" thickBot="1" x14ac:dyDescent="0.35">
      <c r="A47" s="256" t="s">
        <v>281</v>
      </c>
      <c r="B47" s="257"/>
      <c r="C47" s="131" t="s">
        <v>278</v>
      </c>
      <c r="D47" s="153">
        <v>1.4999999999999999E-2</v>
      </c>
      <c r="E47" s="236"/>
      <c r="F47" s="237"/>
    </row>
    <row r="48" spans="1:17" ht="15" thickBot="1" x14ac:dyDescent="0.35">
      <c r="A48" s="258"/>
      <c r="B48" s="259"/>
      <c r="C48" s="133" t="s">
        <v>279</v>
      </c>
      <c r="D48" s="151">
        <v>1.4999999999999999E-2</v>
      </c>
      <c r="E48" s="265"/>
      <c r="F48" s="262">
        <f>(B52-D47)/SQRT((D48*(1-D48))/B54)</f>
        <v>-4.5976864781548974</v>
      </c>
    </row>
    <row r="49" spans="1:7" ht="15" thickBot="1" x14ac:dyDescent="0.35">
      <c r="A49" s="258"/>
      <c r="B49" s="259"/>
      <c r="C49" s="228" t="s">
        <v>162</v>
      </c>
      <c r="D49" s="229"/>
      <c r="E49" s="241"/>
      <c r="F49" s="263"/>
    </row>
    <row r="50" spans="1:7" ht="15" thickBot="1" x14ac:dyDescent="0.35">
      <c r="A50" s="260"/>
      <c r="B50" s="261"/>
      <c r="C50" s="152" t="s">
        <v>159</v>
      </c>
      <c r="D50" s="132">
        <v>0.05</v>
      </c>
      <c r="E50" s="231"/>
      <c r="F50" s="264"/>
    </row>
    <row r="51" spans="1:7" ht="15" thickBot="1" x14ac:dyDescent="0.35">
      <c r="A51" s="254" t="s">
        <v>174</v>
      </c>
      <c r="B51" s="255"/>
      <c r="C51" s="308" t="s">
        <v>163</v>
      </c>
      <c r="D51" s="310">
        <f>_xlfn.NORM.S.INV(1-D50)</f>
        <v>1.6448536269514715</v>
      </c>
      <c r="E51" s="228" t="s">
        <v>166</v>
      </c>
      <c r="F51" s="229"/>
    </row>
    <row r="52" spans="1:7" x14ac:dyDescent="0.3">
      <c r="A52" s="144" t="s">
        <v>62</v>
      </c>
      <c r="B52" s="145">
        <v>8.8159666952369285E-3</v>
      </c>
      <c r="C52" s="309"/>
      <c r="D52" s="311"/>
      <c r="E52" s="138" t="s">
        <v>171</v>
      </c>
      <c r="F52" s="132" t="s">
        <v>167</v>
      </c>
    </row>
    <row r="53" spans="1:7" x14ac:dyDescent="0.3">
      <c r="A53" s="118" t="s">
        <v>66</v>
      </c>
      <c r="B53" s="146">
        <v>9.3484306185875332E-2</v>
      </c>
      <c r="C53" s="304"/>
      <c r="D53" s="230"/>
      <c r="E53" s="128" t="s">
        <v>178</v>
      </c>
      <c r="F53" s="143">
        <f>_xlfn.NORM.S.DIST(F48,1)</f>
        <v>2.1360410469949126E-6</v>
      </c>
    </row>
    <row r="54" spans="1:7" ht="15" thickBot="1" x14ac:dyDescent="0.35">
      <c r="A54" s="118" t="s">
        <v>74</v>
      </c>
      <c r="B54" s="147">
        <v>8167</v>
      </c>
      <c r="C54" s="305"/>
      <c r="D54" s="300"/>
      <c r="E54" s="231" t="s">
        <v>179</v>
      </c>
      <c r="F54" s="231"/>
    </row>
    <row r="55" spans="1:7" ht="14.4" customHeight="1" thickBot="1" x14ac:dyDescent="0.35">
      <c r="A55" s="121" t="s">
        <v>151</v>
      </c>
      <c r="B55" s="148">
        <v>2.0277756243370143E-3</v>
      </c>
      <c r="C55" s="306"/>
      <c r="D55" s="307"/>
      <c r="E55" s="228" t="s">
        <v>168</v>
      </c>
      <c r="F55" s="229"/>
    </row>
    <row r="56" spans="1:7" ht="15" customHeight="1" thickBot="1" x14ac:dyDescent="0.35">
      <c r="A56" s="123" t="s">
        <v>86</v>
      </c>
      <c r="B56" s="149">
        <f>B52-B55</f>
        <v>6.7881910708999143E-3</v>
      </c>
      <c r="C56" s="269" t="s">
        <v>280</v>
      </c>
      <c r="D56" s="270"/>
      <c r="E56" s="271" t="s">
        <v>282</v>
      </c>
      <c r="F56" s="272"/>
      <c r="G56" s="273"/>
    </row>
    <row r="57" spans="1:7" ht="15" thickBot="1" x14ac:dyDescent="0.35">
      <c r="A57" s="125" t="s">
        <v>87</v>
      </c>
      <c r="B57" s="150">
        <f>B52+B55</f>
        <v>1.0843742319573944E-2</v>
      </c>
      <c r="C57" s="228" t="s">
        <v>176</v>
      </c>
      <c r="D57" s="240"/>
      <c r="E57" s="274"/>
      <c r="F57" s="275"/>
      <c r="G57" s="276"/>
    </row>
    <row r="60" spans="1:7" ht="15" thickBot="1" x14ac:dyDescent="0.35"/>
    <row r="61" spans="1:7" ht="15" thickBot="1" x14ac:dyDescent="0.35">
      <c r="A61" s="266" t="s">
        <v>180</v>
      </c>
      <c r="B61" s="267"/>
      <c r="C61" s="268"/>
    </row>
    <row r="62" spans="1:7" x14ac:dyDescent="0.3">
      <c r="A62" s="243" t="s">
        <v>259</v>
      </c>
      <c r="B62" s="244"/>
      <c r="C62" s="245"/>
    </row>
    <row r="63" spans="1:7" x14ac:dyDescent="0.3">
      <c r="A63" s="246"/>
      <c r="B63" s="247"/>
      <c r="C63" s="248"/>
    </row>
    <row r="64" spans="1:7" x14ac:dyDescent="0.3">
      <c r="A64" s="246"/>
      <c r="B64" s="247"/>
      <c r="C64" s="248"/>
    </row>
    <row r="65" spans="1:10" ht="15" thickBot="1" x14ac:dyDescent="0.35">
      <c r="A65" s="249"/>
      <c r="B65" s="250"/>
      <c r="C65" s="251"/>
    </row>
    <row r="66" spans="1:10" ht="15" thickBot="1" x14ac:dyDescent="0.35">
      <c r="A66" s="279" t="s">
        <v>182</v>
      </c>
      <c r="B66" s="280"/>
      <c r="C66" s="281"/>
      <c r="D66" s="282" t="s">
        <v>189</v>
      </c>
      <c r="E66" s="229"/>
      <c r="F66" s="294" t="s">
        <v>196</v>
      </c>
      <c r="G66" s="227"/>
      <c r="H66" s="227"/>
      <c r="I66" s="295" t="s">
        <v>204</v>
      </c>
      <c r="J66" s="286"/>
    </row>
    <row r="67" spans="1:10" ht="15" thickBot="1" x14ac:dyDescent="0.35">
      <c r="A67" s="173"/>
      <c r="B67" s="95" t="s">
        <v>39</v>
      </c>
      <c r="C67" s="183" t="s">
        <v>28</v>
      </c>
      <c r="D67" s="131" t="s">
        <v>190</v>
      </c>
      <c r="E67" s="162" t="s">
        <v>192</v>
      </c>
      <c r="F67" s="161"/>
      <c r="G67" s="87" t="s">
        <v>39</v>
      </c>
      <c r="H67" s="87" t="s">
        <v>28</v>
      </c>
      <c r="I67" s="296"/>
      <c r="J67" s="290"/>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282" t="s">
        <v>162</v>
      </c>
      <c r="E69" s="229"/>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98"/>
      <c r="E70" s="265"/>
      <c r="F70" s="158" t="s">
        <v>185</v>
      </c>
      <c r="G70" s="55">
        <v>2787</v>
      </c>
      <c r="H70" s="157">
        <v>3518</v>
      </c>
      <c r="I70" s="228" t="s">
        <v>162</v>
      </c>
      <c r="J70" s="229"/>
    </row>
    <row r="71" spans="1:10" x14ac:dyDescent="0.3">
      <c r="A71" s="185" t="s">
        <v>68</v>
      </c>
      <c r="B71" s="64">
        <v>-0.42317622372335695</v>
      </c>
      <c r="C71" s="186">
        <v>-0.5218270221831629</v>
      </c>
      <c r="D71" s="241"/>
      <c r="E71" s="284"/>
      <c r="F71" s="158" t="s">
        <v>197</v>
      </c>
      <c r="G71" s="64">
        <v>2157.7068374865435</v>
      </c>
      <c r="H71" s="55"/>
      <c r="I71" s="299"/>
      <c r="J71" s="300"/>
    </row>
    <row r="72" spans="1:10" x14ac:dyDescent="0.3">
      <c r="A72" s="187" t="s">
        <v>79</v>
      </c>
      <c r="B72" s="57">
        <f>B69/B68</f>
        <v>0.18949326908407918</v>
      </c>
      <c r="C72" s="188">
        <f>C69/C68</f>
        <v>0.18241552295089639</v>
      </c>
      <c r="D72" s="241"/>
      <c r="E72" s="284"/>
      <c r="F72" s="158" t="s">
        <v>198</v>
      </c>
      <c r="G72" s="55">
        <v>0</v>
      </c>
      <c r="H72" s="55"/>
      <c r="I72" s="299"/>
      <c r="J72" s="300"/>
    </row>
    <row r="73" spans="1:10" x14ac:dyDescent="0.3">
      <c r="A73" s="189" t="s">
        <v>69</v>
      </c>
      <c r="B73" s="65">
        <v>0.19240475706929369</v>
      </c>
      <c r="C73" s="190">
        <v>3.4213358354113113E-2</v>
      </c>
      <c r="D73" s="238" t="s">
        <v>193</v>
      </c>
      <c r="E73" s="283"/>
      <c r="F73" s="158" t="s">
        <v>186</v>
      </c>
      <c r="G73" s="55">
        <v>6303</v>
      </c>
      <c r="H73" s="55"/>
      <c r="I73" s="301"/>
      <c r="J73" s="298"/>
    </row>
    <row r="74" spans="1:10" x14ac:dyDescent="0.3">
      <c r="A74" s="185" t="s">
        <v>71</v>
      </c>
      <c r="B74" s="55">
        <v>125</v>
      </c>
      <c r="C74" s="120">
        <v>131</v>
      </c>
      <c r="D74" s="241" t="s">
        <v>232</v>
      </c>
      <c r="E74" s="284"/>
      <c r="F74" s="169" t="s">
        <v>199</v>
      </c>
      <c r="G74" s="170">
        <v>-11.805262033501462</v>
      </c>
      <c r="H74" s="170"/>
      <c r="I74" s="283" t="s">
        <v>233</v>
      </c>
      <c r="J74" s="297"/>
    </row>
    <row r="75" spans="1:10" ht="15" thickBot="1" x14ac:dyDescent="0.35">
      <c r="A75" s="185" t="s">
        <v>72</v>
      </c>
      <c r="B75" s="55">
        <v>408</v>
      </c>
      <c r="C75" s="120">
        <v>425</v>
      </c>
      <c r="D75" s="230" t="s">
        <v>194</v>
      </c>
      <c r="E75" s="231"/>
      <c r="F75" s="167" t="s">
        <v>200</v>
      </c>
      <c r="G75" s="171">
        <v>3.9597138458156102E-32</v>
      </c>
      <c r="H75" s="168"/>
      <c r="I75" s="291" t="s">
        <v>209</v>
      </c>
      <c r="J75" s="291"/>
    </row>
    <row r="76" spans="1:10" ht="14.4" customHeight="1" thickBot="1" x14ac:dyDescent="0.35">
      <c r="A76" s="185" t="s">
        <v>74</v>
      </c>
      <c r="B76" s="55">
        <v>2787</v>
      </c>
      <c r="C76" s="120">
        <v>3518</v>
      </c>
      <c r="D76" s="285" t="s">
        <v>195</v>
      </c>
      <c r="E76" s="286"/>
      <c r="F76" s="166" t="s">
        <v>201</v>
      </c>
      <c r="G76" s="65">
        <v>1.6450954157018187</v>
      </c>
      <c r="H76" s="172"/>
      <c r="I76" s="254" t="s">
        <v>168</v>
      </c>
      <c r="J76" s="255"/>
    </row>
    <row r="77" spans="1:10" ht="15" thickBot="1" x14ac:dyDescent="0.35">
      <c r="A77" s="191" t="s">
        <v>181</v>
      </c>
      <c r="B77" s="91">
        <v>1.7082643035738225</v>
      </c>
      <c r="C77" s="192">
        <v>1.5473905897177702</v>
      </c>
      <c r="D77" s="287"/>
      <c r="E77" s="288"/>
      <c r="F77" s="158" t="s">
        <v>202</v>
      </c>
      <c r="G77" s="94">
        <v>7.9194276916312204E-32</v>
      </c>
      <c r="H77" s="157"/>
      <c r="I77" s="254" t="s">
        <v>210</v>
      </c>
      <c r="J77" s="255"/>
    </row>
    <row r="78" spans="1:10" ht="15" thickBot="1" x14ac:dyDescent="0.35">
      <c r="A78" s="193" t="s">
        <v>108</v>
      </c>
      <c r="B78" s="77">
        <f>B68-B77</f>
        <v>241.00468869247928</v>
      </c>
      <c r="C78" s="194">
        <f>C68-C77</f>
        <v>255.07142692023106</v>
      </c>
      <c r="D78" s="289"/>
      <c r="E78" s="290"/>
      <c r="F78" s="158" t="s">
        <v>203</v>
      </c>
      <c r="G78" s="64">
        <v>1.9603404273604201</v>
      </c>
      <c r="H78" s="55"/>
      <c r="I78" s="292" t="s">
        <v>212</v>
      </c>
      <c r="J78" s="292"/>
    </row>
    <row r="79" spans="1:10" ht="14.4" customHeight="1" thickBot="1" x14ac:dyDescent="0.35">
      <c r="A79" s="195" t="s">
        <v>107</v>
      </c>
      <c r="B79" s="196">
        <f>B68+B77</f>
        <v>244.42121729962693</v>
      </c>
      <c r="C79" s="197">
        <f>C68+C77</f>
        <v>258.16620809966662</v>
      </c>
      <c r="I79" s="293" t="s">
        <v>211</v>
      </c>
      <c r="J79" s="293"/>
    </row>
    <row r="80" spans="1:10" ht="14.4" customHeight="1" thickBot="1" x14ac:dyDescent="0.35">
      <c r="A80" s="279" t="s">
        <v>183</v>
      </c>
      <c r="B80" s="280"/>
      <c r="C80" s="281"/>
      <c r="I80" s="277" t="s">
        <v>168</v>
      </c>
      <c r="J80" s="278"/>
    </row>
    <row r="81" spans="1:10" ht="14.4" customHeight="1" x14ac:dyDescent="0.3">
      <c r="A81" s="173"/>
      <c r="B81" s="95" t="s">
        <v>39</v>
      </c>
      <c r="C81" s="174" t="s">
        <v>28</v>
      </c>
      <c r="G81" s="243" t="s">
        <v>234</v>
      </c>
      <c r="H81" s="244"/>
      <c r="I81" s="244"/>
      <c r="J81" s="245"/>
    </row>
    <row r="82" spans="1:10" x14ac:dyDescent="0.3">
      <c r="A82" s="175" t="s">
        <v>62</v>
      </c>
      <c r="B82" s="67">
        <v>242.7129529960531</v>
      </c>
      <c r="C82" s="176">
        <v>256.61881750994883</v>
      </c>
      <c r="G82" s="246"/>
      <c r="H82" s="247"/>
      <c r="I82" s="247"/>
      <c r="J82" s="248"/>
    </row>
    <row r="83" spans="1:10" x14ac:dyDescent="0.3">
      <c r="A83" s="118" t="s">
        <v>184</v>
      </c>
      <c r="B83" s="93">
        <v>2115.307380616237</v>
      </c>
      <c r="C83" s="177">
        <v>2191.2936691159648</v>
      </c>
      <c r="G83" s="246"/>
      <c r="H83" s="247"/>
      <c r="I83" s="247"/>
      <c r="J83" s="248"/>
    </row>
    <row r="84" spans="1:10" x14ac:dyDescent="0.3">
      <c r="A84" s="118" t="s">
        <v>185</v>
      </c>
      <c r="B84" s="92">
        <v>2787</v>
      </c>
      <c r="C84" s="178">
        <v>3518</v>
      </c>
      <c r="G84" s="246"/>
      <c r="H84" s="247"/>
      <c r="I84" s="247"/>
      <c r="J84" s="248"/>
    </row>
    <row r="85" spans="1:10" ht="14.4" customHeight="1" x14ac:dyDescent="0.3">
      <c r="A85" s="118" t="s">
        <v>186</v>
      </c>
      <c r="B85" s="92">
        <v>2786</v>
      </c>
      <c r="C85" s="178">
        <v>3517</v>
      </c>
      <c r="G85" s="246"/>
      <c r="H85" s="247"/>
      <c r="I85" s="247"/>
      <c r="J85" s="248"/>
    </row>
    <row r="86" spans="1:10" x14ac:dyDescent="0.3">
      <c r="A86" s="116" t="s">
        <v>53</v>
      </c>
      <c r="B86" s="155">
        <v>0.96532354856371982</v>
      </c>
      <c r="C86" s="179"/>
      <c r="G86" s="246"/>
      <c r="H86" s="247"/>
      <c r="I86" s="247"/>
      <c r="J86" s="248"/>
    </row>
    <row r="87" spans="1:10" x14ac:dyDescent="0.3">
      <c r="A87" s="118" t="s">
        <v>187</v>
      </c>
      <c r="B87" s="93">
        <v>0.16310708850424438</v>
      </c>
      <c r="C87" s="178"/>
      <c r="G87" s="246"/>
      <c r="H87" s="247"/>
      <c r="I87" s="247"/>
      <c r="J87" s="248"/>
    </row>
    <row r="88" spans="1:10" ht="29.4" thickBot="1" x14ac:dyDescent="0.35">
      <c r="A88" s="180" t="s">
        <v>188</v>
      </c>
      <c r="B88" s="181">
        <v>0.94258947983627306</v>
      </c>
      <c r="C88" s="182"/>
      <c r="G88" s="249"/>
      <c r="H88" s="250"/>
      <c r="I88" s="250"/>
      <c r="J88" s="251"/>
    </row>
    <row r="91" spans="1:10" ht="15" thickBot="1" x14ac:dyDescent="0.35"/>
    <row r="92" spans="1:10" ht="15" thickBot="1" x14ac:dyDescent="0.35">
      <c r="A92" s="228" t="s">
        <v>215</v>
      </c>
      <c r="B92" s="320"/>
      <c r="C92" s="229"/>
      <c r="D92" s="228" t="s">
        <v>189</v>
      </c>
      <c r="E92" s="229"/>
      <c r="F92" s="213" t="s">
        <v>245</v>
      </c>
    </row>
    <row r="93" spans="1:10" ht="14.4" customHeight="1" x14ac:dyDescent="0.3">
      <c r="A93" s="321" t="s">
        <v>275</v>
      </c>
      <c r="B93" s="321"/>
      <c r="C93" s="321"/>
      <c r="D93" s="138" t="s">
        <v>237</v>
      </c>
      <c r="E93" s="139">
        <v>0</v>
      </c>
      <c r="F93" s="326" t="s">
        <v>276</v>
      </c>
    </row>
    <row r="94" spans="1:10" ht="15" thickBot="1" x14ac:dyDescent="0.35">
      <c r="A94" s="322"/>
      <c r="B94" s="322"/>
      <c r="C94" s="322"/>
      <c r="D94" s="163" t="s">
        <v>238</v>
      </c>
      <c r="E94" s="141">
        <v>0</v>
      </c>
      <c r="F94" s="327"/>
    </row>
    <row r="95" spans="1:10" ht="15" thickBot="1" x14ac:dyDescent="0.35">
      <c r="A95" s="322"/>
      <c r="B95" s="322"/>
      <c r="C95" s="323"/>
      <c r="D95" s="228" t="s">
        <v>162</v>
      </c>
      <c r="E95" s="240"/>
      <c r="F95" s="327"/>
    </row>
    <row r="96" spans="1:10" x14ac:dyDescent="0.3">
      <c r="A96" s="322"/>
      <c r="B96" s="322"/>
      <c r="C96" s="322"/>
      <c r="D96" s="138" t="s">
        <v>175</v>
      </c>
      <c r="E96" s="139">
        <v>1.66</v>
      </c>
      <c r="F96" s="327"/>
    </row>
    <row r="97" spans="1:6" ht="15" thickBot="1" x14ac:dyDescent="0.35">
      <c r="A97" s="324"/>
      <c r="B97" s="324"/>
      <c r="C97" s="324"/>
      <c r="D97" s="284"/>
      <c r="E97" s="242"/>
      <c r="F97" s="327"/>
    </row>
    <row r="98" spans="1:6" ht="15" thickBot="1" x14ac:dyDescent="0.35">
      <c r="A98" s="252" t="s">
        <v>235</v>
      </c>
      <c r="B98" s="325"/>
      <c r="C98" s="253"/>
      <c r="D98" s="241"/>
      <c r="E98" s="242"/>
      <c r="F98" s="327"/>
    </row>
    <row r="99" spans="1:6" x14ac:dyDescent="0.3">
      <c r="A99" s="211"/>
      <c r="B99" s="212" t="s">
        <v>76</v>
      </c>
      <c r="C99" s="212" t="s">
        <v>77</v>
      </c>
      <c r="D99" s="284"/>
      <c r="E99" s="242"/>
      <c r="F99" s="327"/>
    </row>
    <row r="100" spans="1:6" ht="15" thickBot="1" x14ac:dyDescent="0.35">
      <c r="A100" s="202" t="s">
        <v>62</v>
      </c>
      <c r="B100" s="203">
        <v>73.875</v>
      </c>
      <c r="C100" s="203">
        <v>71.986111111111114</v>
      </c>
      <c r="D100" s="329" t="s">
        <v>239</v>
      </c>
      <c r="E100" s="270"/>
      <c r="F100" s="327"/>
    </row>
    <row r="101" spans="1:6" ht="15" thickBot="1" x14ac:dyDescent="0.35">
      <c r="A101" s="198" t="s">
        <v>184</v>
      </c>
      <c r="B101" s="93">
        <v>38.42077464788732</v>
      </c>
      <c r="C101" s="159">
        <v>75.140649452269358</v>
      </c>
      <c r="D101" s="228" t="s">
        <v>240</v>
      </c>
      <c r="E101" s="240"/>
      <c r="F101" s="328"/>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330" t="s">
        <v>168</v>
      </c>
      <c r="E103" s="330"/>
      <c r="F103" s="225"/>
    </row>
    <row r="104" spans="1:6" ht="29.4" thickBot="1" x14ac:dyDescent="0.35">
      <c r="A104" s="199" t="s">
        <v>198</v>
      </c>
      <c r="B104" s="92">
        <v>0</v>
      </c>
      <c r="C104" s="160"/>
      <c r="D104" s="331" t="s">
        <v>243</v>
      </c>
      <c r="E104" s="332"/>
    </row>
    <row r="105" spans="1:6" x14ac:dyDescent="0.3">
      <c r="A105" s="198" t="s">
        <v>186</v>
      </c>
      <c r="B105" s="92">
        <v>71</v>
      </c>
      <c r="C105" s="92"/>
      <c r="D105" s="265" t="s">
        <v>167</v>
      </c>
      <c r="E105" s="265"/>
    </row>
    <row r="106" spans="1:6" x14ac:dyDescent="0.3">
      <c r="A106" s="204" t="s">
        <v>199</v>
      </c>
      <c r="B106" s="205">
        <v>1.6919761810614784</v>
      </c>
      <c r="C106" s="206"/>
      <c r="D106" s="284" t="s">
        <v>168</v>
      </c>
      <c r="E106" s="284"/>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322" t="s">
        <v>246</v>
      </c>
      <c r="E108" s="322"/>
    </row>
    <row r="109" spans="1:6" x14ac:dyDescent="0.3">
      <c r="A109" s="198" t="s">
        <v>202</v>
      </c>
      <c r="B109" s="200">
        <v>9.503525225996623E-2</v>
      </c>
      <c r="C109" s="92"/>
      <c r="D109" s="322"/>
      <c r="E109" s="322"/>
    </row>
    <row r="110" spans="1:6" ht="28.8" x14ac:dyDescent="0.3">
      <c r="A110" s="199" t="s">
        <v>203</v>
      </c>
      <c r="B110" s="200">
        <v>1.9939433678456266</v>
      </c>
      <c r="C110" s="92"/>
      <c r="D110" s="201"/>
      <c r="E110" s="201"/>
    </row>
    <row r="112" spans="1:6" ht="15" thickBot="1" x14ac:dyDescent="0.35"/>
    <row r="113" spans="1:6" ht="15" thickBot="1" x14ac:dyDescent="0.35">
      <c r="A113" s="266" t="s">
        <v>257</v>
      </c>
      <c r="B113" s="267"/>
      <c r="C113" s="268"/>
    </row>
    <row r="114" spans="1:6" x14ac:dyDescent="0.3">
      <c r="A114" s="243" t="s">
        <v>277</v>
      </c>
      <c r="B114" s="244"/>
      <c r="C114" s="245"/>
    </row>
    <row r="115" spans="1:6" x14ac:dyDescent="0.3">
      <c r="A115" s="246"/>
      <c r="B115" s="247"/>
      <c r="C115" s="248"/>
    </row>
    <row r="116" spans="1:6" x14ac:dyDescent="0.3">
      <c r="A116" s="246"/>
      <c r="B116" s="247"/>
      <c r="C116" s="248"/>
    </row>
    <row r="117" spans="1:6" ht="15" thickBot="1" x14ac:dyDescent="0.35">
      <c r="A117" s="249"/>
      <c r="B117" s="250"/>
      <c r="C117" s="251"/>
    </row>
    <row r="118" spans="1:6" ht="15" thickBot="1" x14ac:dyDescent="0.35">
      <c r="A118" s="228" t="s">
        <v>258</v>
      </c>
      <c r="B118" s="229"/>
      <c r="C118" s="333" t="s">
        <v>256</v>
      </c>
      <c r="D118" s="334"/>
      <c r="E118" s="228" t="s">
        <v>166</v>
      </c>
      <c r="F118" s="229"/>
    </row>
    <row r="119" spans="1:6" x14ac:dyDescent="0.3">
      <c r="A119" s="219" t="s">
        <v>247</v>
      </c>
      <c r="B119" s="132">
        <v>5519</v>
      </c>
      <c r="C119" s="265" t="s">
        <v>261</v>
      </c>
      <c r="D119" s="301"/>
      <c r="E119" s="265" t="s">
        <v>267</v>
      </c>
      <c r="F119" s="265"/>
    </row>
    <row r="120" spans="1:6" ht="15" thickBot="1" x14ac:dyDescent="0.35">
      <c r="A120" s="220" t="s">
        <v>248</v>
      </c>
      <c r="B120" s="26">
        <v>45</v>
      </c>
      <c r="C120" s="231" t="s">
        <v>262</v>
      </c>
      <c r="D120" s="335"/>
      <c r="E120" s="336" t="s">
        <v>268</v>
      </c>
      <c r="F120" s="284"/>
    </row>
    <row r="121" spans="1:6" ht="15" thickBot="1" x14ac:dyDescent="0.35">
      <c r="A121" s="221" t="s">
        <v>249</v>
      </c>
      <c r="B121" s="217">
        <f>B120/B119</f>
        <v>8.1536510237361845E-3</v>
      </c>
      <c r="C121" s="228" t="s">
        <v>162</v>
      </c>
      <c r="D121" s="229"/>
      <c r="E121" s="230" t="s">
        <v>269</v>
      </c>
      <c r="F121" s="231"/>
    </row>
    <row r="122" spans="1:6" ht="15" thickBot="1" x14ac:dyDescent="0.35">
      <c r="A122" s="228" t="s">
        <v>260</v>
      </c>
      <c r="B122" s="229"/>
      <c r="C122" s="152" t="s">
        <v>263</v>
      </c>
      <c r="D122" s="215">
        <v>0.05</v>
      </c>
      <c r="E122" s="228" t="s">
        <v>270</v>
      </c>
      <c r="F122" s="229"/>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84"/>
      <c r="D124" s="242"/>
      <c r="E124" s="284" t="s">
        <v>271</v>
      </c>
      <c r="F124" s="284"/>
    </row>
    <row r="125" spans="1:6" ht="15" thickBot="1" x14ac:dyDescent="0.35">
      <c r="A125" s="222" t="s">
        <v>252</v>
      </c>
      <c r="B125" s="218">
        <f>B124/B123</f>
        <v>1.0196374622356496E-2</v>
      </c>
      <c r="C125" s="284"/>
      <c r="D125" s="242"/>
      <c r="E125" s="231" t="s">
        <v>272</v>
      </c>
      <c r="F125" s="231"/>
    </row>
    <row r="126" spans="1:6" ht="15" thickBot="1" x14ac:dyDescent="0.35">
      <c r="A126" s="284" t="s">
        <v>255</v>
      </c>
      <c r="B126" s="284"/>
      <c r="C126" s="284"/>
      <c r="D126" s="242"/>
      <c r="E126" s="228" t="s">
        <v>242</v>
      </c>
      <c r="F126" s="229"/>
    </row>
    <row r="127" spans="1:6" ht="14.4" customHeight="1" thickBot="1" x14ac:dyDescent="0.35">
      <c r="A127" s="284" t="s">
        <v>253</v>
      </c>
      <c r="B127" s="284"/>
      <c r="C127" s="329" t="s">
        <v>264</v>
      </c>
      <c r="D127" s="270"/>
      <c r="E127" s="321" t="s">
        <v>273</v>
      </c>
      <c r="F127" s="321"/>
    </row>
    <row r="128" spans="1:6" ht="15" thickBot="1" x14ac:dyDescent="0.35">
      <c r="A128" s="223" t="s">
        <v>254</v>
      </c>
      <c r="B128" s="216">
        <f>(B124+B120)/(B119+B123)</f>
        <v>8.8159666952369285E-3</v>
      </c>
      <c r="C128" s="228" t="s">
        <v>265</v>
      </c>
      <c r="D128" s="229"/>
      <c r="E128" s="337"/>
      <c r="F128" s="322"/>
    </row>
    <row r="129" spans="1:6" x14ac:dyDescent="0.3">
      <c r="A129" s="201"/>
      <c r="B129" s="201"/>
      <c r="C129" s="137" t="s">
        <v>266</v>
      </c>
      <c r="D129" s="142">
        <f>(B121-B125)/SQRT((B128*(1-B128)*(1/B119+1/B123)))</f>
        <v>-0.92439033612538357</v>
      </c>
      <c r="E129" s="322"/>
      <c r="F129" s="322"/>
    </row>
    <row r="130" spans="1:6" x14ac:dyDescent="0.3">
      <c r="E130" s="322"/>
      <c r="F130" s="322"/>
    </row>
  </sheetData>
  <mergeCells count="96">
    <mergeCell ref="C128:D128"/>
    <mergeCell ref="E118:F118"/>
    <mergeCell ref="E119:F119"/>
    <mergeCell ref="E120:F120"/>
    <mergeCell ref="E121:F121"/>
    <mergeCell ref="E122:F122"/>
    <mergeCell ref="E124:F124"/>
    <mergeCell ref="E125:F125"/>
    <mergeCell ref="E126:F126"/>
    <mergeCell ref="E127:F130"/>
    <mergeCell ref="A122:B122"/>
    <mergeCell ref="A127:B127"/>
    <mergeCell ref="A126:B126"/>
    <mergeCell ref="C118:D118"/>
    <mergeCell ref="C120:D120"/>
    <mergeCell ref="C119:D119"/>
    <mergeCell ref="C121:D121"/>
    <mergeCell ref="C124:D126"/>
    <mergeCell ref="C127:D127"/>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92:C92"/>
    <mergeCell ref="A93:C97"/>
    <mergeCell ref="A98:C98"/>
    <mergeCell ref="D92:E92"/>
    <mergeCell ref="D95:E95"/>
    <mergeCell ref="A1:B1"/>
    <mergeCell ref="A8:B10"/>
    <mergeCell ref="C53:D55"/>
    <mergeCell ref="C51:C52"/>
    <mergeCell ref="D51:D52"/>
    <mergeCell ref="C36:D38"/>
    <mergeCell ref="C39:D39"/>
    <mergeCell ref="D40:D42"/>
    <mergeCell ref="C40:C42"/>
    <mergeCell ref="A30:B30"/>
    <mergeCell ref="A23:B23"/>
    <mergeCell ref="A31:B31"/>
    <mergeCell ref="A24:B29"/>
    <mergeCell ref="I66:J67"/>
    <mergeCell ref="I74:J74"/>
    <mergeCell ref="I70:J70"/>
    <mergeCell ref="D70:E72"/>
    <mergeCell ref="I71:J73"/>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23:F23"/>
    <mergeCell ref="E26:F26"/>
    <mergeCell ref="E27:F27"/>
    <mergeCell ref="E28:F35"/>
    <mergeCell ref="C35:D35"/>
    <mergeCell ref="C23:D23"/>
    <mergeCell ref="C26:D26"/>
    <mergeCell ref="C30:D30"/>
    <mergeCell ref="C32:D34"/>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38" t="s">
        <v>118</v>
      </c>
      <c r="B1" s="33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39" t="s">
        <v>128</v>
      </c>
      <c r="B2" s="339"/>
      <c r="C2" s="33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39" t="s">
        <v>130</v>
      </c>
      <c r="B2" s="339"/>
      <c r="C2" s="33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38" t="s">
        <v>117</v>
      </c>
      <c r="B1" s="338"/>
      <c r="C1" s="338"/>
      <c r="D1" s="338"/>
      <c r="E1" s="338"/>
    </row>
    <row r="2" spans="1:12" x14ac:dyDescent="0.3">
      <c r="A2" s="338" t="s">
        <v>131</v>
      </c>
      <c r="B2" s="338"/>
      <c r="C2" s="338"/>
      <c r="D2" s="338"/>
      <c r="E2" s="338"/>
    </row>
    <row r="3" spans="1:12" hidden="1" x14ac:dyDescent="0.3">
      <c r="A3" s="41"/>
      <c r="B3" s="42" t="s">
        <v>58</v>
      </c>
      <c r="C3" s="41"/>
      <c r="D3" s="41"/>
      <c r="E3" s="41"/>
    </row>
    <row r="4" spans="1:12" x14ac:dyDescent="0.3">
      <c r="A4" s="30"/>
      <c r="B4" s="313" t="s">
        <v>122</v>
      </c>
      <c r="C4" s="313"/>
      <c r="D4" s="263" t="s">
        <v>123</v>
      </c>
      <c r="E4" s="284"/>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263" t="s">
        <v>122</v>
      </c>
      <c r="C18" s="322"/>
      <c r="D18" s="263" t="s">
        <v>123</v>
      </c>
      <c r="E18" s="284"/>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263" t="s">
        <v>52</v>
      </c>
      <c r="C3" s="284"/>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38" t="s">
        <v>117</v>
      </c>
      <c r="B1" s="338"/>
      <c r="C1" s="338"/>
      <c r="D1" s="338"/>
      <c r="E1" s="338"/>
      <c r="F1" s="6"/>
      <c r="G1" s="6"/>
    </row>
    <row r="2" spans="1:7" x14ac:dyDescent="0.3">
      <c r="A2" s="338" t="s">
        <v>137</v>
      </c>
      <c r="B2" s="338"/>
      <c r="C2" s="338"/>
      <c r="D2" s="338"/>
      <c r="E2" s="338"/>
      <c r="F2" s="6"/>
      <c r="G2" s="6"/>
    </row>
    <row r="3" spans="1:7" hidden="1" x14ac:dyDescent="0.3">
      <c r="A3" s="16"/>
      <c r="B3" s="35" t="s">
        <v>58</v>
      </c>
      <c r="C3" s="16"/>
      <c r="D3" s="16"/>
      <c r="E3" s="44"/>
    </row>
    <row r="4" spans="1:7" x14ac:dyDescent="0.3">
      <c r="A4" s="30"/>
      <c r="B4" s="263" t="s">
        <v>122</v>
      </c>
      <c r="C4" s="322"/>
      <c r="D4" s="263" t="s">
        <v>138</v>
      </c>
      <c r="E4" s="284"/>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38" t="s">
        <v>117</v>
      </c>
      <c r="B1" s="338"/>
      <c r="C1" s="338"/>
    </row>
    <row r="2" spans="1:7" x14ac:dyDescent="0.3">
      <c r="A2" s="338" t="s">
        <v>140</v>
      </c>
      <c r="B2" s="338"/>
      <c r="C2" s="33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38" t="s">
        <v>117</v>
      </c>
      <c r="B13" s="338"/>
      <c r="C13" s="338"/>
      <c r="D13" s="2"/>
      <c r="E13" s="3"/>
      <c r="F13" s="2"/>
      <c r="G13" s="3"/>
    </row>
    <row r="14" spans="1:7" x14ac:dyDescent="0.3">
      <c r="A14" s="338" t="s">
        <v>143</v>
      </c>
      <c r="B14" s="338"/>
      <c r="C14" s="33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38" t="s">
        <v>117</v>
      </c>
      <c r="B1" s="338"/>
      <c r="C1" s="338"/>
      <c r="D1" s="338"/>
      <c r="E1" s="338"/>
    </row>
    <row r="2" spans="1:10" x14ac:dyDescent="0.3">
      <c r="A2" s="338" t="s">
        <v>145</v>
      </c>
      <c r="B2" s="338"/>
      <c r="C2" s="338"/>
      <c r="D2" s="338"/>
      <c r="E2" s="338"/>
    </row>
    <row r="3" spans="1:10" hidden="1" x14ac:dyDescent="0.3">
      <c r="A3" s="30"/>
      <c r="B3" s="28" t="s">
        <v>58</v>
      </c>
      <c r="C3" s="30"/>
      <c r="D3" s="30"/>
      <c r="E3" s="30"/>
    </row>
    <row r="4" spans="1:10" x14ac:dyDescent="0.3">
      <c r="A4" s="30"/>
      <c r="B4" s="263" t="s">
        <v>122</v>
      </c>
      <c r="C4" s="284"/>
      <c r="D4" s="263" t="s">
        <v>123</v>
      </c>
      <c r="E4" s="284"/>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2021-11-20T20:21:30Z</dcterms:modified>
</cp:coreProperties>
</file>