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306" documentId="13_ncr:1_{4057E891-0164-478D-9977-389FC614FB2A}" xr6:coauthVersionLast="47" xr6:coauthVersionMax="47" xr10:uidLastSave="{43D3E016-5FE8-4525-896F-E19309FAC1DE}"/>
  <bookViews>
    <workbookView xWindow="0" yWindow="0" windowWidth="28800" windowHeight="12225" xr2:uid="{DAAC2D03-AB54-4874-9581-4762B6C33932}"/>
  </bookViews>
  <sheets>
    <sheet name="Base" sheetId="1" r:id="rId1"/>
    <sheet name="ClassificaçãoABC_Aplicad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G4" i="1"/>
  <c r="F20" i="1"/>
  <c r="F4" i="1"/>
  <c r="E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27" i="1"/>
  <c r="E14" i="1"/>
  <c r="E10" i="1"/>
  <c r="E28" i="1"/>
  <c r="E7" i="1"/>
  <c r="E24" i="1"/>
  <c r="E20" i="1"/>
  <c r="E22" i="1"/>
  <c r="E15" i="1"/>
  <c r="E26" i="1"/>
  <c r="E12" i="1"/>
  <c r="E23" i="1"/>
  <c r="E6" i="1"/>
  <c r="E31" i="1"/>
  <c r="E33" i="1"/>
  <c r="E18" i="1"/>
  <c r="E13" i="1"/>
  <c r="E19" i="1"/>
  <c r="E25" i="1"/>
  <c r="E8" i="1"/>
  <c r="E29" i="1"/>
  <c r="E21" i="1"/>
  <c r="E9" i="1"/>
  <c r="E35" i="1"/>
  <c r="E34" i="1"/>
  <c r="E30" i="1"/>
  <c r="E16" i="1"/>
  <c r="E17" i="1"/>
  <c r="E11" i="1"/>
  <c r="E5" i="1"/>
  <c r="E32" i="1"/>
  <c r="E4" i="1"/>
  <c r="M5" i="1" l="1"/>
  <c r="M6" i="1"/>
  <c r="M4" i="1"/>
  <c r="M7" i="1" s="1"/>
  <c r="L5" i="1"/>
  <c r="L6" i="1"/>
  <c r="L4" i="1"/>
  <c r="L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tc={C8924EF2-6EDD-4457-B61B-24B4945DCCBC}</author>
    <author>GABRIEL PEREIRA DA SILVA</author>
  </authors>
  <commentList>
    <comment ref="E3" authorId="0" shapeId="0" xr:uid="{C8924EF2-6EDD-4457-B61B-24B4945DCCB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Valor Unitário * Consumo Unitário</t>
      </text>
    </comment>
    <comment ref="G5" authorId="1" shapeId="0" xr:uid="{B738A4AB-9AB5-41BD-9435-CA56731B93D7}">
      <text>
        <r>
          <rPr>
            <sz val="11"/>
            <color theme="1"/>
            <rFont val="Calibri"/>
            <family val="2"/>
            <scheme val="minor"/>
          </rPr>
          <t xml:space="preserve">GABRIEL PEREIRA DA SILVA:
A partir do segundo item + o acumulado do anterior
</t>
        </r>
      </text>
    </comment>
  </commentList>
</comments>
</file>

<file path=xl/sharedStrings.xml><?xml version="1.0" encoding="utf-8"?>
<sst xmlns="http://schemas.openxmlformats.org/spreadsheetml/2006/main" count="52" uniqueCount="52">
  <si>
    <t>Produtos em estoque</t>
  </si>
  <si>
    <t>SKU</t>
  </si>
  <si>
    <t>Valor Unitário</t>
  </si>
  <si>
    <t>Consumo unitário por produto</t>
  </si>
  <si>
    <t>Valor Total</t>
  </si>
  <si>
    <t>Porcentagem 
Individual</t>
  </si>
  <si>
    <t>Porcentagem 
Acumulada</t>
  </si>
  <si>
    <t>Classificação</t>
  </si>
  <si>
    <t>Classe</t>
  </si>
  <si>
    <t>Corte</t>
  </si>
  <si>
    <t>Proporção 
SKUs</t>
  </si>
  <si>
    <t>Proporção 
Valor</t>
  </si>
  <si>
    <t>A216</t>
  </si>
  <si>
    <t>A</t>
  </si>
  <si>
    <t>F032</t>
  </si>
  <si>
    <t>B</t>
  </si>
  <si>
    <t>T622</t>
  </si>
  <si>
    <t>C</t>
  </si>
  <si>
    <t>J776</t>
  </si>
  <si>
    <t>H546</t>
  </si>
  <si>
    <t>M396</t>
  </si>
  <si>
    <t>C064</t>
  </si>
  <si>
    <t>H711</t>
  </si>
  <si>
    <t>T676</t>
  </si>
  <si>
    <t>B315</t>
  </si>
  <si>
    <t>R556</t>
  </si>
  <si>
    <t>R221</t>
  </si>
  <si>
    <t>W029</t>
  </si>
  <si>
    <t>J721</t>
  </si>
  <si>
    <t>H345</t>
  </si>
  <si>
    <t>C094</t>
  </si>
  <si>
    <t>P112</t>
  </si>
  <si>
    <t>P310</t>
  </si>
  <si>
    <t>R116</t>
  </si>
  <si>
    <t>G622</t>
  </si>
  <si>
    <t>N245</t>
  </si>
  <si>
    <t>L020</t>
  </si>
  <si>
    <t>T045</t>
  </si>
  <si>
    <t>B615</t>
  </si>
  <si>
    <t>L022</t>
  </si>
  <si>
    <t>N078</t>
  </si>
  <si>
    <t>D345</t>
  </si>
  <si>
    <t>T552</t>
  </si>
  <si>
    <t>W033</t>
  </si>
  <si>
    <t>A200</t>
  </si>
  <si>
    <t>W027</t>
  </si>
  <si>
    <t>P014</t>
  </si>
  <si>
    <t>Total</t>
  </si>
  <si>
    <t>Análise dos Itens de Manutenção da Doce Sabor</t>
  </si>
  <si>
    <r>
      <t>Categoria A:</t>
    </r>
    <r>
      <rPr>
        <sz val="12"/>
        <color rgb="FF0D0D0D"/>
        <rFont val="Söhne"/>
        <charset val="1"/>
      </rPr>
      <t xml:space="preserve"> Itens de alta prioridade, com alto valor de consumo.</t>
    </r>
  </si>
  <si>
    <r>
      <t>Categoria B:</t>
    </r>
    <r>
      <rPr>
        <sz val="12"/>
        <color rgb="FF0D0D0D"/>
        <rFont val="Söhne"/>
        <charset val="1"/>
      </rPr>
      <t xml:space="preserve"> Itens de média prioridade, com valor de consumo moderado.</t>
    </r>
  </si>
  <si>
    <r>
      <t>Categoria C:</t>
    </r>
    <r>
      <rPr>
        <sz val="12"/>
        <color rgb="FF0D0D0D"/>
        <rFont val="Söhne"/>
        <charset val="1"/>
      </rPr>
      <t xml:space="preserve"> Itens de baixa prioridade, com baixo valor de consumo.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</si>
</sst>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D0D0D"/>
      <name val="Söhne"/>
      <charset val="1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Arial"/>
    </font>
    <font>
      <b/>
      <sz val="11"/>
      <color theme="0"/>
      <name val="Arial"/>
    </font>
    <font>
      <b/>
      <sz val="24"/>
      <color theme="0"/>
      <name val="Candara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5" fillId="5" borderId="10" xfId="0" applyFont="1" applyFill="1" applyBorder="1" applyAlignment="1">
      <alignment horizontal="right"/>
    </xf>
    <xf numFmtId="44" fontId="7" fillId="5" borderId="13" xfId="0" applyNumberFormat="1" applyFont="1" applyFill="1" applyBorder="1"/>
    <xf numFmtId="0" fontId="6" fillId="6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9" fontId="6" fillId="6" borderId="14" xfId="0" applyNumberFormat="1" applyFont="1" applyFill="1" applyBorder="1" applyAlignment="1">
      <alignment horizontal="center"/>
    </xf>
    <xf numFmtId="9" fontId="9" fillId="7" borderId="14" xfId="0" applyNumberFormat="1" applyFont="1" applyFill="1" applyBorder="1" applyAlignment="1">
      <alignment horizontal="center"/>
    </xf>
    <xf numFmtId="9" fontId="10" fillId="8" borderId="14" xfId="0" applyNumberFormat="1" applyFont="1" applyFill="1" applyBorder="1" applyAlignment="1">
      <alignment horizontal="center"/>
    </xf>
    <xf numFmtId="10" fontId="6" fillId="6" borderId="10" xfId="0" applyNumberFormat="1" applyFont="1" applyFill="1" applyBorder="1" applyAlignment="1">
      <alignment horizontal="center"/>
    </xf>
    <xf numFmtId="10" fontId="9" fillId="7" borderId="10" xfId="0" applyNumberFormat="1" applyFont="1" applyFill="1" applyBorder="1" applyAlignment="1">
      <alignment horizontal="center"/>
    </xf>
    <xf numFmtId="10" fontId="10" fillId="8" borderId="12" xfId="0" applyNumberFormat="1" applyFont="1" applyFill="1" applyBorder="1" applyAlignment="1">
      <alignment horizontal="center"/>
    </xf>
    <xf numFmtId="10" fontId="8" fillId="9" borderId="10" xfId="0" applyNumberFormat="1" applyFont="1" applyFill="1" applyBorder="1" applyAlignment="1">
      <alignment horizontal="center"/>
    </xf>
    <xf numFmtId="10" fontId="8" fillId="9" borderId="10" xfId="0" applyNumberFormat="1" applyFont="1" applyFill="1" applyBorder="1"/>
    <xf numFmtId="44" fontId="0" fillId="10" borderId="1" xfId="2" applyFont="1" applyFill="1" applyBorder="1" applyAlignment="1">
      <alignment horizontal="center" vertical="center"/>
    </xf>
    <xf numFmtId="164" fontId="0" fillId="10" borderId="1" xfId="1" applyNumberFormat="1" applyFont="1" applyFill="1" applyBorder="1" applyAlignment="1">
      <alignment horizontal="center" vertical="center"/>
    </xf>
    <xf numFmtId="164" fontId="0" fillId="10" borderId="9" xfId="1" applyNumberFormat="1" applyFont="1" applyFill="1" applyBorder="1" applyAlignment="1">
      <alignment horizontal="center" vertical="center"/>
    </xf>
    <xf numFmtId="44" fontId="0" fillId="10" borderId="2" xfId="2" applyFont="1" applyFill="1" applyBorder="1" applyAlignment="1">
      <alignment horizontal="center" vertical="center"/>
    </xf>
    <xf numFmtId="164" fontId="0" fillId="10" borderId="12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3" fillId="3" borderId="0" xfId="0" applyFont="1" applyFill="1"/>
    <xf numFmtId="0" fontId="0" fillId="0" borderId="8" xfId="0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44" fontId="0" fillId="10" borderId="1" xfId="0" applyNumberFormat="1" applyFont="1" applyFill="1" applyBorder="1"/>
    <xf numFmtId="10" fontId="0" fillId="10" borderId="1" xfId="0" applyNumberFormat="1" applyFont="1" applyFill="1" applyBorder="1" applyAlignment="1">
      <alignment horizontal="center" vertical="center"/>
    </xf>
    <xf numFmtId="44" fontId="0" fillId="10" borderId="11" xfId="0" applyNumberFormat="1" applyFont="1" applyFill="1" applyBorder="1"/>
    <xf numFmtId="0" fontId="5" fillId="0" borderId="1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theme="7" tint="-0.249977111117893"/>
      </font>
      <fill>
        <patternFill patternType="solid">
          <bgColor theme="7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Base!$J$4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Base!$K$4:$M$4</c:f>
              <c:numCache>
                <c:formatCode>0.00%</c:formatCode>
                <c:ptCount val="3"/>
                <c:pt idx="0" formatCode="0%">
                  <c:v>0.8</c:v>
                </c:pt>
                <c:pt idx="1">
                  <c:v>0.4375</c:v>
                </c:pt>
                <c:pt idx="2">
                  <c:v>0.77308667255007613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8-4F9D-9556-8C6429A13B7B}"/>
            </c:ext>
          </c:extLst>
        </c:ser>
        <c:ser>
          <c:idx val="1"/>
          <c:order val="1"/>
          <c:tx>
            <c:strRef>
              <c:f>Base!$J$5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BF8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Base!$K$5:$M$5</c:f>
              <c:numCache>
                <c:formatCode>0.00%</c:formatCode>
                <c:ptCount val="3"/>
                <c:pt idx="0" formatCode="0%">
                  <c:v>0.95</c:v>
                </c:pt>
                <c:pt idx="1">
                  <c:v>0.1875</c:v>
                </c:pt>
                <c:pt idx="2">
                  <c:v>0.16559322693385653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B8-4F9D-9556-8C6429A13B7B}"/>
            </c:ext>
          </c:extLst>
        </c:ser>
        <c:ser>
          <c:idx val="2"/>
          <c:order val="2"/>
          <c:tx>
            <c:strRef>
              <c:f>Base!$J$6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Base!$K$6:$M$6</c:f>
              <c:numCache>
                <c:formatCode>0.00%</c:formatCode>
                <c:ptCount val="3"/>
                <c:pt idx="0" formatCode="0%">
                  <c:v>1</c:v>
                </c:pt>
                <c:pt idx="1">
                  <c:v>0.375</c:v>
                </c:pt>
                <c:pt idx="2">
                  <c:v>6.1320100516067455E-2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B8-4F9D-9556-8C6429A1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010632"/>
        <c:axId val="1018033672"/>
      </c:barChart>
      <c:catAx>
        <c:axId val="1018010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33672"/>
        <c:crosses val="autoZero"/>
        <c:auto val="1"/>
        <c:lblAlgn val="ctr"/>
        <c:lblOffset val="100"/>
        <c:noMultiLvlLbl val="0"/>
      </c:catAx>
      <c:valAx>
        <c:axId val="10180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10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9</xdr:row>
      <xdr:rowOff>171450</xdr:rowOff>
    </xdr:from>
    <xdr:to>
      <xdr:col>19</xdr:col>
      <xdr:colOff>133350</xdr:colOff>
      <xdr:row>30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1C9299-4914-8722-C917-E40B080E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PEREIRA DA SILVA" id="{20B4D46F-4F02-4419-9BDC-81D2AE4DE45A}" userId="S::gabriel.silva796@fatec.sp.gov.br::238bcf64-9709-4b38-bae4-1416989ff8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5-13T11:06:25.56" personId="{20B4D46F-4F02-4419-9BDC-81D2AE4DE45A}" id="{C8924EF2-6EDD-4457-B61B-24B4945DCCBC}">
    <text>Valor Unitário * Consumo Unitário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4F8D-24C2-425A-8B5A-C39FA2E7DEE4}">
  <dimension ref="B1:M37"/>
  <sheetViews>
    <sheetView tabSelected="1" zoomScaleNormal="100" workbookViewId="0">
      <selection activeCell="J34" sqref="J34"/>
    </sheetView>
  </sheetViews>
  <sheetFormatPr defaultRowHeight="15"/>
  <cols>
    <col min="2" max="2" width="6.28515625" style="1" bestFit="1" customWidth="1"/>
    <col min="3" max="3" width="16.28515625" bestFit="1" customWidth="1"/>
    <col min="4" max="4" width="35.140625" bestFit="1" customWidth="1"/>
    <col min="5" max="5" width="14.85546875" bestFit="1" customWidth="1"/>
    <col min="6" max="6" width="16.42578125" customWidth="1"/>
    <col min="7" max="7" width="16.5703125" bestFit="1" customWidth="1"/>
    <col min="8" max="8" width="16" bestFit="1" customWidth="1"/>
    <col min="11" max="11" width="10.85546875" bestFit="1" customWidth="1"/>
    <col min="12" max="12" width="10.7109375" bestFit="1" customWidth="1"/>
    <col min="13" max="13" width="10.7109375" customWidth="1"/>
  </cols>
  <sheetData>
    <row r="1" spans="2:13" ht="31.5">
      <c r="B1" s="32" t="s">
        <v>0</v>
      </c>
      <c r="C1" s="33"/>
      <c r="D1" s="33"/>
      <c r="E1" s="33"/>
      <c r="F1" s="33"/>
      <c r="G1" s="33"/>
      <c r="H1" s="34"/>
    </row>
    <row r="2" spans="2:13">
      <c r="B2" s="26"/>
      <c r="C2" s="26"/>
      <c r="D2" s="26"/>
      <c r="E2" s="26"/>
      <c r="F2" s="26"/>
      <c r="G2" s="26"/>
      <c r="H2" s="26"/>
    </row>
    <row r="3" spans="2:13" ht="45.75">
      <c r="B3" s="21" t="s">
        <v>1</v>
      </c>
      <c r="C3" s="21" t="s">
        <v>2</v>
      </c>
      <c r="D3" s="21" t="s">
        <v>3</v>
      </c>
      <c r="E3" s="21" t="s">
        <v>4</v>
      </c>
      <c r="F3" s="22" t="s">
        <v>5</v>
      </c>
      <c r="G3" s="22" t="s">
        <v>6</v>
      </c>
      <c r="H3" s="21" t="s">
        <v>7</v>
      </c>
      <c r="J3" s="23" t="s">
        <v>8</v>
      </c>
      <c r="K3" s="23" t="s">
        <v>9</v>
      </c>
      <c r="L3" s="24" t="s">
        <v>10</v>
      </c>
      <c r="M3" s="24" t="s">
        <v>11</v>
      </c>
    </row>
    <row r="4" spans="2:13">
      <c r="B4" s="35" t="s">
        <v>12</v>
      </c>
      <c r="C4" s="16">
        <v>1</v>
      </c>
      <c r="D4" s="17">
        <v>12000</v>
      </c>
      <c r="E4" s="36">
        <f>C4*D4</f>
        <v>12000</v>
      </c>
      <c r="F4" s="37">
        <f>E4/$E$36</f>
        <v>9.5484057623673929E-2</v>
      </c>
      <c r="G4" s="37">
        <f>F4</f>
        <v>9.5484057623673929E-2</v>
      </c>
      <c r="H4" s="39" t="str">
        <f>IF(G4&lt;=$K$4,"A",IF(G4&lt;=$K$5,"B","C"))</f>
        <v>A</v>
      </c>
      <c r="J4" s="5" t="s">
        <v>13</v>
      </c>
      <c r="K4" s="8">
        <v>0.8</v>
      </c>
      <c r="L4" s="11">
        <f>COUNTIF($H$4:$H$35,J4)/COUNTA($H$4:$H$35)</f>
        <v>0.4375</v>
      </c>
      <c r="M4" s="11">
        <f>SUMIF($H$4:$H$35,J4,$F$4:$F$35)</f>
        <v>0.77308667255007613</v>
      </c>
    </row>
    <row r="5" spans="2:13">
      <c r="B5" s="35" t="s">
        <v>14</v>
      </c>
      <c r="C5" s="16">
        <v>123</v>
      </c>
      <c r="D5" s="17">
        <v>85</v>
      </c>
      <c r="E5" s="36">
        <f>C5*D5</f>
        <v>10455</v>
      </c>
      <c r="F5" s="37">
        <f t="shared" ref="F5:F35" si="0">E5/$E$36</f>
        <v>8.3190485204625908E-2</v>
      </c>
      <c r="G5" s="37">
        <f>F5+G4</f>
        <v>0.17867454282829984</v>
      </c>
      <c r="H5" s="39" t="str">
        <f t="shared" ref="H5:H35" si="1">IF(G5&lt;=$K$4,"A",IF(G5&lt;=$K$5,"B","C"))</f>
        <v>A</v>
      </c>
      <c r="J5" s="6" t="s">
        <v>15</v>
      </c>
      <c r="K5" s="9">
        <v>0.95</v>
      </c>
      <c r="L5" s="12">
        <f t="shared" ref="L5:L6" si="2">COUNTIF($H$4:$H$35,J5)/COUNTA($H$4:$H$35)</f>
        <v>0.1875</v>
      </c>
      <c r="M5" s="12">
        <f t="shared" ref="M5:M6" si="3">SUMIF($H$4:$H$35,J5,$F$4:$F$35)</f>
        <v>0.16559322693385653</v>
      </c>
    </row>
    <row r="6" spans="2:13">
      <c r="B6" s="35" t="s">
        <v>16</v>
      </c>
      <c r="C6" s="16">
        <v>19</v>
      </c>
      <c r="D6" s="17">
        <v>522</v>
      </c>
      <c r="E6" s="36">
        <f>C6*D6</f>
        <v>9918</v>
      </c>
      <c r="F6" s="37">
        <f t="shared" si="0"/>
        <v>7.8917573625966506E-2</v>
      </c>
      <c r="G6" s="37">
        <f t="shared" ref="G6:G35" si="4">F6+G5</f>
        <v>0.25759211645426633</v>
      </c>
      <c r="H6" s="39" t="str">
        <f t="shared" si="1"/>
        <v>A</v>
      </c>
      <c r="J6" s="7" t="s">
        <v>17</v>
      </c>
      <c r="K6" s="10">
        <v>1</v>
      </c>
      <c r="L6" s="13">
        <f t="shared" si="2"/>
        <v>0.375</v>
      </c>
      <c r="M6" s="13">
        <f t="shared" si="3"/>
        <v>6.1320100516067455E-2</v>
      </c>
    </row>
    <row r="7" spans="2:13">
      <c r="B7" s="35" t="s">
        <v>18</v>
      </c>
      <c r="C7" s="16">
        <v>3950</v>
      </c>
      <c r="D7" s="17">
        <v>2</v>
      </c>
      <c r="E7" s="36">
        <f>C7*D7</f>
        <v>7900</v>
      </c>
      <c r="F7" s="37">
        <f t="shared" si="0"/>
        <v>6.2860337935585334E-2</v>
      </c>
      <c r="G7" s="37">
        <f t="shared" si="4"/>
        <v>0.32045245438985165</v>
      </c>
      <c r="H7" s="39" t="str">
        <f t="shared" si="1"/>
        <v>A</v>
      </c>
      <c r="L7" s="14">
        <f>SUM(L4:L6)</f>
        <v>1</v>
      </c>
      <c r="M7" s="15">
        <f>SUM(M4:M6)</f>
        <v>1.0000000000000002</v>
      </c>
    </row>
    <row r="8" spans="2:13">
      <c r="B8" s="35" t="s">
        <v>19</v>
      </c>
      <c r="C8" s="16">
        <v>1450</v>
      </c>
      <c r="D8" s="17">
        <v>5</v>
      </c>
      <c r="E8" s="36">
        <f>C8*D8</f>
        <v>7250</v>
      </c>
      <c r="F8" s="37">
        <f t="shared" si="0"/>
        <v>5.7688284814302999E-2</v>
      </c>
      <c r="G8" s="37">
        <f t="shared" si="4"/>
        <v>0.37814073920415464</v>
      </c>
      <c r="H8" s="39" t="str">
        <f t="shared" si="1"/>
        <v>A</v>
      </c>
    </row>
    <row r="9" spans="2:13">
      <c r="B9" s="35" t="s">
        <v>20</v>
      </c>
      <c r="C9" s="16">
        <v>687</v>
      </c>
      <c r="D9" s="17">
        <v>10</v>
      </c>
      <c r="E9" s="36">
        <f>C9*D9</f>
        <v>6870</v>
      </c>
      <c r="F9" s="37">
        <f t="shared" si="0"/>
        <v>5.4664622989553324E-2</v>
      </c>
      <c r="G9" s="37">
        <f t="shared" si="4"/>
        <v>0.43280536219370797</v>
      </c>
      <c r="H9" s="39" t="str">
        <f t="shared" si="1"/>
        <v>A</v>
      </c>
    </row>
    <row r="10" spans="2:13">
      <c r="B10" s="35" t="s">
        <v>21</v>
      </c>
      <c r="C10" s="16">
        <v>4.25</v>
      </c>
      <c r="D10" s="17">
        <v>1468</v>
      </c>
      <c r="E10" s="36">
        <f>C10*D10</f>
        <v>6239</v>
      </c>
      <c r="F10" s="37">
        <f t="shared" si="0"/>
        <v>4.9643752959508472E-2</v>
      </c>
      <c r="G10" s="37">
        <f t="shared" si="4"/>
        <v>0.48244911515321642</v>
      </c>
      <c r="H10" s="39" t="str">
        <f t="shared" si="1"/>
        <v>A</v>
      </c>
    </row>
    <row r="11" spans="2:13">
      <c r="B11" s="35" t="s">
        <v>22</v>
      </c>
      <c r="C11" s="16">
        <v>1540</v>
      </c>
      <c r="D11" s="17">
        <v>4</v>
      </c>
      <c r="E11" s="36">
        <f>C11*D11</f>
        <v>6160</v>
      </c>
      <c r="F11" s="37">
        <f t="shared" si="0"/>
        <v>4.9015149580152614E-2</v>
      </c>
      <c r="G11" s="37">
        <f t="shared" si="4"/>
        <v>0.53146426473336905</v>
      </c>
      <c r="H11" s="39" t="str">
        <f t="shared" si="1"/>
        <v>A</v>
      </c>
    </row>
    <row r="12" spans="2:13">
      <c r="B12" s="35" t="s">
        <v>23</v>
      </c>
      <c r="C12" s="16">
        <v>1200</v>
      </c>
      <c r="D12" s="17">
        <v>5</v>
      </c>
      <c r="E12" s="36">
        <f>C12*D12</f>
        <v>6000</v>
      </c>
      <c r="F12" s="37">
        <f t="shared" si="0"/>
        <v>4.7742028811836965E-2</v>
      </c>
      <c r="G12" s="37">
        <f t="shared" si="4"/>
        <v>0.57920629354520603</v>
      </c>
      <c r="H12" s="39" t="str">
        <f t="shared" si="1"/>
        <v>A</v>
      </c>
    </row>
    <row r="13" spans="2:13">
      <c r="B13" s="35" t="s">
        <v>24</v>
      </c>
      <c r="C13" s="16">
        <v>2.2000000000000002</v>
      </c>
      <c r="D13" s="17">
        <v>2500</v>
      </c>
      <c r="E13" s="36">
        <f>C13*D13</f>
        <v>5500</v>
      </c>
      <c r="F13" s="37">
        <f t="shared" si="0"/>
        <v>4.3763526410850552E-2</v>
      </c>
      <c r="G13" s="37">
        <f t="shared" si="4"/>
        <v>0.6229698199560566</v>
      </c>
      <c r="H13" s="39" t="str">
        <f t="shared" si="1"/>
        <v>A</v>
      </c>
    </row>
    <row r="14" spans="2:13">
      <c r="B14" s="35" t="s">
        <v>25</v>
      </c>
      <c r="C14" s="16">
        <v>158</v>
      </c>
      <c r="D14" s="17">
        <v>32</v>
      </c>
      <c r="E14" s="36">
        <f>C14*D14</f>
        <v>5056</v>
      </c>
      <c r="F14" s="37">
        <f t="shared" si="0"/>
        <v>4.0230616278774618E-2</v>
      </c>
      <c r="G14" s="37">
        <f t="shared" si="4"/>
        <v>0.66320043623483127</v>
      </c>
      <c r="H14" s="39" t="str">
        <f t="shared" si="1"/>
        <v>A</v>
      </c>
    </row>
    <row r="15" spans="2:13">
      <c r="B15" s="35" t="s">
        <v>26</v>
      </c>
      <c r="C15" s="16">
        <v>12</v>
      </c>
      <c r="D15" s="17">
        <v>410</v>
      </c>
      <c r="E15" s="36">
        <f>C15*D15</f>
        <v>4920</v>
      </c>
      <c r="F15" s="37">
        <f t="shared" si="0"/>
        <v>3.9148463625706315E-2</v>
      </c>
      <c r="G15" s="37">
        <f t="shared" si="4"/>
        <v>0.70234889986053761</v>
      </c>
      <c r="H15" s="39" t="str">
        <f t="shared" si="1"/>
        <v>A</v>
      </c>
    </row>
    <row r="16" spans="2:13">
      <c r="B16" s="35" t="s">
        <v>27</v>
      </c>
      <c r="C16" s="16">
        <v>128</v>
      </c>
      <c r="D16" s="17">
        <v>35</v>
      </c>
      <c r="E16" s="36">
        <f>C16*D16</f>
        <v>4480</v>
      </c>
      <c r="F16" s="37">
        <f t="shared" si="0"/>
        <v>3.5647381512838264E-2</v>
      </c>
      <c r="G16" s="37">
        <f t="shared" si="4"/>
        <v>0.73799628137337592</v>
      </c>
      <c r="H16" s="39" t="str">
        <f t="shared" si="1"/>
        <v>A</v>
      </c>
    </row>
    <row r="17" spans="2:8">
      <c r="B17" s="35" t="s">
        <v>28</v>
      </c>
      <c r="C17" s="16">
        <v>45</v>
      </c>
      <c r="D17" s="17">
        <v>98</v>
      </c>
      <c r="E17" s="36">
        <f>C17*D17</f>
        <v>4410</v>
      </c>
      <c r="F17" s="37">
        <f t="shared" si="0"/>
        <v>3.5090391176700167E-2</v>
      </c>
      <c r="G17" s="37">
        <f t="shared" si="4"/>
        <v>0.77308667255007613</v>
      </c>
      <c r="H17" s="39" t="str">
        <f t="shared" si="1"/>
        <v>A</v>
      </c>
    </row>
    <row r="18" spans="2:8">
      <c r="B18" s="35" t="s">
        <v>29</v>
      </c>
      <c r="C18" s="16">
        <v>350</v>
      </c>
      <c r="D18" s="17">
        <v>12</v>
      </c>
      <c r="E18" s="36">
        <f>C18*D18</f>
        <v>4200</v>
      </c>
      <c r="F18" s="37">
        <f t="shared" si="0"/>
        <v>3.3419420168285877E-2</v>
      </c>
      <c r="G18" s="37">
        <f t="shared" si="4"/>
        <v>0.80650609271836204</v>
      </c>
      <c r="H18" s="39" t="str">
        <f t="shared" si="1"/>
        <v>B</v>
      </c>
    </row>
    <row r="19" spans="2:8">
      <c r="B19" s="35" t="s">
        <v>30</v>
      </c>
      <c r="C19" s="16">
        <v>51</v>
      </c>
      <c r="D19" s="17">
        <v>75</v>
      </c>
      <c r="E19" s="36">
        <f>C19*D19</f>
        <v>3825</v>
      </c>
      <c r="F19" s="37">
        <f t="shared" si="0"/>
        <v>3.0435543367546065E-2</v>
      </c>
      <c r="G19" s="37">
        <f t="shared" si="4"/>
        <v>0.8369416360859081</v>
      </c>
      <c r="H19" s="39" t="str">
        <f t="shared" si="1"/>
        <v>B</v>
      </c>
    </row>
    <row r="20" spans="2:8">
      <c r="B20" s="35" t="s">
        <v>31</v>
      </c>
      <c r="C20" s="16">
        <v>2.25</v>
      </c>
      <c r="D20" s="17">
        <v>1600</v>
      </c>
      <c r="E20" s="36">
        <f>C20*D20</f>
        <v>3600</v>
      </c>
      <c r="F20" s="37">
        <f>E20/$E$36</f>
        <v>2.8645217287102179E-2</v>
      </c>
      <c r="G20" s="37">
        <f t="shared" si="4"/>
        <v>0.86558685337301033</v>
      </c>
      <c r="H20" s="39" t="str">
        <f t="shared" si="1"/>
        <v>B</v>
      </c>
    </row>
    <row r="21" spans="2:8">
      <c r="B21" s="35" t="s">
        <v>32</v>
      </c>
      <c r="C21" s="16">
        <v>270</v>
      </c>
      <c r="D21" s="17">
        <v>12</v>
      </c>
      <c r="E21" s="36">
        <f>C21*D21</f>
        <v>3240</v>
      </c>
      <c r="F21" s="37">
        <f t="shared" si="0"/>
        <v>2.578069555839196E-2</v>
      </c>
      <c r="G21" s="37">
        <f t="shared" si="4"/>
        <v>0.89136754893140224</v>
      </c>
      <c r="H21" s="39" t="str">
        <f t="shared" si="1"/>
        <v>B</v>
      </c>
    </row>
    <row r="22" spans="2:8">
      <c r="B22" s="35" t="s">
        <v>33</v>
      </c>
      <c r="C22" s="16">
        <v>0.12</v>
      </c>
      <c r="D22" s="17">
        <v>25000</v>
      </c>
      <c r="E22" s="36">
        <f>C22*D22</f>
        <v>3000</v>
      </c>
      <c r="F22" s="37">
        <f t="shared" si="0"/>
        <v>2.3871014405918482E-2</v>
      </c>
      <c r="G22" s="37">
        <f t="shared" si="4"/>
        <v>0.91523856333732068</v>
      </c>
      <c r="H22" s="39" t="str">
        <f t="shared" si="1"/>
        <v>B</v>
      </c>
    </row>
    <row r="23" spans="2:8">
      <c r="B23" s="35" t="s">
        <v>34</v>
      </c>
      <c r="C23" s="16">
        <v>491</v>
      </c>
      <c r="D23" s="17">
        <v>6</v>
      </c>
      <c r="E23" s="36">
        <f>C23*D23</f>
        <v>2946</v>
      </c>
      <c r="F23" s="37">
        <f t="shared" si="0"/>
        <v>2.3441336146611948E-2</v>
      </c>
      <c r="G23" s="37">
        <f t="shared" si="4"/>
        <v>0.9386798994839326</v>
      </c>
      <c r="H23" s="39" t="str">
        <f t="shared" si="1"/>
        <v>B</v>
      </c>
    </row>
    <row r="24" spans="2:8">
      <c r="B24" s="35" t="s">
        <v>35</v>
      </c>
      <c r="C24" s="16">
        <v>0.5</v>
      </c>
      <c r="D24" s="17">
        <v>4000</v>
      </c>
      <c r="E24" s="36">
        <f>C24*D24</f>
        <v>2000</v>
      </c>
      <c r="F24" s="37">
        <f t="shared" si="0"/>
        <v>1.5914009603945654E-2</v>
      </c>
      <c r="G24" s="37">
        <f t="shared" si="4"/>
        <v>0.95459390908787822</v>
      </c>
      <c r="H24" s="39" t="str">
        <f t="shared" si="1"/>
        <v>C</v>
      </c>
    </row>
    <row r="25" spans="2:8">
      <c r="B25" s="35" t="s">
        <v>36</v>
      </c>
      <c r="C25" s="16">
        <v>5.3</v>
      </c>
      <c r="D25" s="17">
        <v>330</v>
      </c>
      <c r="E25" s="36">
        <f>C25*D25</f>
        <v>1749</v>
      </c>
      <c r="F25" s="37">
        <f t="shared" si="0"/>
        <v>1.3916801398650475E-2</v>
      </c>
      <c r="G25" s="37">
        <f t="shared" si="4"/>
        <v>0.9685107104865287</v>
      </c>
      <c r="H25" s="39" t="str">
        <f t="shared" si="1"/>
        <v>C</v>
      </c>
    </row>
    <row r="26" spans="2:8">
      <c r="B26" s="35" t="s">
        <v>37</v>
      </c>
      <c r="C26" s="16">
        <v>8.5</v>
      </c>
      <c r="D26" s="17">
        <v>124</v>
      </c>
      <c r="E26" s="36">
        <f>C26*D26</f>
        <v>1054</v>
      </c>
      <c r="F26" s="37">
        <f t="shared" si="0"/>
        <v>8.3866830612793607E-3</v>
      </c>
      <c r="G26" s="37">
        <f t="shared" si="4"/>
        <v>0.97689739354780802</v>
      </c>
      <c r="H26" s="39" t="str">
        <f t="shared" si="1"/>
        <v>C</v>
      </c>
    </row>
    <row r="27" spans="2:8">
      <c r="B27" s="35" t="s">
        <v>38</v>
      </c>
      <c r="C27" s="16">
        <v>0.25</v>
      </c>
      <c r="D27" s="17">
        <v>3500</v>
      </c>
      <c r="E27" s="36">
        <f>C27*D27</f>
        <v>875</v>
      </c>
      <c r="F27" s="37">
        <f t="shared" si="0"/>
        <v>6.9623792017262237E-3</v>
      </c>
      <c r="G27" s="37">
        <f t="shared" si="4"/>
        <v>0.98385977274953429</v>
      </c>
      <c r="H27" s="39" t="str">
        <f t="shared" si="1"/>
        <v>C</v>
      </c>
    </row>
    <row r="28" spans="2:8">
      <c r="B28" s="35" t="s">
        <v>39</v>
      </c>
      <c r="C28" s="16">
        <v>1.25</v>
      </c>
      <c r="D28" s="17">
        <v>440</v>
      </c>
      <c r="E28" s="36">
        <f>C28*D28</f>
        <v>550</v>
      </c>
      <c r="F28" s="37">
        <f t="shared" si="0"/>
        <v>4.3763526410850549E-3</v>
      </c>
      <c r="G28" s="37">
        <f t="shared" si="4"/>
        <v>0.98823612539061934</v>
      </c>
      <c r="H28" s="39" t="str">
        <f t="shared" si="1"/>
        <v>C</v>
      </c>
    </row>
    <row r="29" spans="2:8">
      <c r="B29" s="35" t="s">
        <v>40</v>
      </c>
      <c r="C29" s="16">
        <v>0.75</v>
      </c>
      <c r="D29" s="17">
        <v>624</v>
      </c>
      <c r="E29" s="36">
        <f>C29*D29</f>
        <v>468</v>
      </c>
      <c r="F29" s="37">
        <f t="shared" si="0"/>
        <v>3.7238782473232833E-3</v>
      </c>
      <c r="G29" s="37">
        <f t="shared" si="4"/>
        <v>0.99196000363794257</v>
      </c>
      <c r="H29" s="39" t="str">
        <f t="shared" si="1"/>
        <v>C</v>
      </c>
    </row>
    <row r="30" spans="2:8">
      <c r="B30" s="35" t="s">
        <v>41</v>
      </c>
      <c r="C30" s="16">
        <v>15.66</v>
      </c>
      <c r="D30" s="17">
        <v>25</v>
      </c>
      <c r="E30" s="36">
        <f>C30*D30</f>
        <v>391.5</v>
      </c>
      <c r="F30" s="37">
        <f t="shared" si="0"/>
        <v>3.115167379972362E-3</v>
      </c>
      <c r="G30" s="37">
        <f t="shared" si="4"/>
        <v>0.99507517101791498</v>
      </c>
      <c r="H30" s="39" t="str">
        <f t="shared" si="1"/>
        <v>C</v>
      </c>
    </row>
    <row r="31" spans="2:8">
      <c r="B31" s="35" t="s">
        <v>42</v>
      </c>
      <c r="C31" s="16">
        <v>26</v>
      </c>
      <c r="D31" s="17">
        <v>10</v>
      </c>
      <c r="E31" s="36">
        <f>C31*D31</f>
        <v>260</v>
      </c>
      <c r="F31" s="37">
        <f t="shared" si="0"/>
        <v>2.0688212485129353E-3</v>
      </c>
      <c r="G31" s="37">
        <f t="shared" si="4"/>
        <v>0.99714399226642791</v>
      </c>
      <c r="H31" s="39" t="str">
        <f t="shared" si="1"/>
        <v>C</v>
      </c>
    </row>
    <row r="32" spans="2:8">
      <c r="B32" s="35" t="s">
        <v>43</v>
      </c>
      <c r="C32" s="16">
        <v>15.41</v>
      </c>
      <c r="D32" s="17">
        <v>13</v>
      </c>
      <c r="E32" s="36">
        <f>C32*D32</f>
        <v>200.33</v>
      </c>
      <c r="F32" s="37">
        <f t="shared" si="0"/>
        <v>1.5940267719792166E-3</v>
      </c>
      <c r="G32" s="37">
        <f t="shared" si="4"/>
        <v>0.99873801903840709</v>
      </c>
      <c r="H32" s="39" t="str">
        <f t="shared" si="1"/>
        <v>C</v>
      </c>
    </row>
    <row r="33" spans="2:8">
      <c r="B33" s="35" t="s">
        <v>44</v>
      </c>
      <c r="C33" s="16">
        <v>0.32</v>
      </c>
      <c r="D33" s="17">
        <v>300</v>
      </c>
      <c r="E33" s="36">
        <f>C33*D33</f>
        <v>96</v>
      </c>
      <c r="F33" s="37">
        <f t="shared" si="0"/>
        <v>7.6387246098939148E-4</v>
      </c>
      <c r="G33" s="37">
        <f t="shared" si="4"/>
        <v>0.9995018914993965</v>
      </c>
      <c r="H33" s="39" t="str">
        <f t="shared" si="1"/>
        <v>C</v>
      </c>
    </row>
    <row r="34" spans="2:8">
      <c r="B34" s="35" t="s">
        <v>45</v>
      </c>
      <c r="C34" s="16">
        <v>9.41</v>
      </c>
      <c r="D34" s="18">
        <v>6</v>
      </c>
      <c r="E34" s="36">
        <f>C34*D34</f>
        <v>56.46</v>
      </c>
      <c r="F34" s="37">
        <f t="shared" si="0"/>
        <v>4.4925249111938586E-4</v>
      </c>
      <c r="G34" s="37">
        <f t="shared" si="4"/>
        <v>0.99995114399051588</v>
      </c>
      <c r="H34" s="39" t="str">
        <f t="shared" si="1"/>
        <v>C</v>
      </c>
    </row>
    <row r="35" spans="2:8">
      <c r="B35" s="35" t="s">
        <v>46</v>
      </c>
      <c r="C35" s="19">
        <v>6.14</v>
      </c>
      <c r="D35" s="20">
        <v>1</v>
      </c>
      <c r="E35" s="38">
        <f>C35*D35</f>
        <v>6.14</v>
      </c>
      <c r="F35" s="37">
        <f t="shared" si="0"/>
        <v>4.8856009484113156E-5</v>
      </c>
      <c r="G35" s="37">
        <f t="shared" si="4"/>
        <v>1</v>
      </c>
      <c r="H35" s="39" t="str">
        <f t="shared" si="1"/>
        <v>C</v>
      </c>
    </row>
    <row r="36" spans="2:8">
      <c r="D36" s="3" t="s">
        <v>47</v>
      </c>
      <c r="E36" s="4">
        <f>SUM(E4:E35)</f>
        <v>125675.43000000001</v>
      </c>
    </row>
    <row r="37" spans="2:8">
      <c r="G37" s="2"/>
    </row>
  </sheetData>
  <sortState xmlns:xlrd2="http://schemas.microsoft.com/office/spreadsheetml/2017/richdata2" ref="B4:E35">
    <sortCondition descending="1" ref="E4:E35"/>
  </sortState>
  <mergeCells count="2">
    <mergeCell ref="B1:H1"/>
    <mergeCell ref="B2:H2"/>
  </mergeCells>
  <phoneticPr fontId="2" type="noConversion"/>
  <conditionalFormatting sqref="H4:H35">
    <cfRule type="cellIs" dxfId="2" priority="3" operator="equal">
      <formula>"A"</formula>
    </cfRule>
  </conditionalFormatting>
  <conditionalFormatting sqref="H4:H35">
    <cfRule type="cellIs" dxfId="1" priority="2" operator="equal">
      <formula>"B"</formula>
    </cfRule>
  </conditionalFormatting>
  <conditionalFormatting sqref="H4:H35">
    <cfRule type="cellIs" dxfId="0" priority="1" operator="equal">
      <formula>"C"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87DB-9775-4C99-8BD1-5E7528C09CC7}">
  <dimension ref="A1:J9"/>
  <sheetViews>
    <sheetView workbookViewId="0">
      <selection activeCell="E10" sqref="E10"/>
    </sheetView>
  </sheetViews>
  <sheetFormatPr defaultRowHeight="15"/>
  <cols>
    <col min="8" max="8" width="11.42578125" customWidth="1"/>
  </cols>
  <sheetData>
    <row r="1" spans="1:10" ht="50.25" customHeight="1">
      <c r="A1" s="31" t="s">
        <v>48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0.5" customHeight="1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ht="19.5" customHeight="1">
      <c r="A3" s="27" t="s">
        <v>49</v>
      </c>
      <c r="B3" s="28"/>
      <c r="C3" s="28"/>
      <c r="D3" s="28"/>
      <c r="E3" s="28"/>
      <c r="F3" s="28"/>
      <c r="G3" s="28"/>
      <c r="H3" s="29"/>
    </row>
    <row r="4" spans="1:10" ht="15.75">
      <c r="A4" s="27" t="s">
        <v>50</v>
      </c>
      <c r="B4" s="28"/>
      <c r="C4" s="28"/>
      <c r="D4" s="28"/>
      <c r="E4" s="28"/>
      <c r="F4" s="28"/>
      <c r="G4" s="28"/>
      <c r="H4" s="29"/>
    </row>
    <row r="5" spans="1:10" ht="15.75">
      <c r="A5" s="27" t="s">
        <v>51</v>
      </c>
      <c r="B5" s="28"/>
      <c r="C5" s="28"/>
      <c r="D5" s="28"/>
      <c r="E5" s="28"/>
      <c r="F5" s="28"/>
      <c r="G5" s="28"/>
      <c r="H5" s="29"/>
    </row>
    <row r="6" spans="1:10" ht="15.75" customHeight="1">
      <c r="A6" s="25"/>
    </row>
    <row r="7" spans="1:10" ht="15.75" customHeight="1">
      <c r="A7" s="25"/>
    </row>
    <row r="8" spans="1:10" ht="15.75" customHeight="1">
      <c r="A8" s="25"/>
    </row>
    <row r="9" spans="1:10" ht="15" customHeight="1">
      <c r="A9" s="25"/>
    </row>
  </sheetData>
  <mergeCells count="5">
    <mergeCell ref="A3:H3"/>
    <mergeCell ref="A4:H4"/>
    <mergeCell ref="A5:H5"/>
    <mergeCell ref="A2:J2"/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D6D8427F20BF4C82911DF85838C059" ma:contentTypeVersion="11" ma:contentTypeDescription="Crie um novo documento." ma:contentTypeScope="" ma:versionID="9cccf68977a117ddef6fffec5f51dfb4">
  <xsd:schema xmlns:xsd="http://www.w3.org/2001/XMLSchema" xmlns:xs="http://www.w3.org/2001/XMLSchema" xmlns:p="http://schemas.microsoft.com/office/2006/metadata/properties" xmlns:ns2="eb25a17a-cb6f-44ff-8927-816265395966" xmlns:ns3="d47d0666-76ba-4200-8b5a-827151b9f692" targetNamespace="http://schemas.microsoft.com/office/2006/metadata/properties" ma:root="true" ma:fieldsID="ffbbef5e3ef6412887f920ffc76f1e79" ns2:_="" ns3:_="">
    <xsd:import namespace="eb25a17a-cb6f-44ff-8927-816265395966"/>
    <xsd:import namespace="d47d0666-76ba-4200-8b5a-827151b9f6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5a17a-cb6f-44ff-8927-8162653959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7d0666-76ba-4200-8b5a-827151b9f69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a4b5bb-c362-40bb-b6c7-8fa94558d746}" ma:internalName="TaxCatchAll" ma:showField="CatchAllData" ma:web="d47d0666-76ba-4200-8b5a-827151b9f6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7d0666-76ba-4200-8b5a-827151b9f692" xsi:nil="true"/>
    <lcf76f155ced4ddcb4097134ff3c332f xmlns="eb25a17a-cb6f-44ff-8927-8162653959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E363ED-DC23-4313-9DF7-5E936EE2132F}"/>
</file>

<file path=customXml/itemProps2.xml><?xml version="1.0" encoding="utf-8"?>
<ds:datastoreItem xmlns:ds="http://schemas.openxmlformats.org/officeDocument/2006/customXml" ds:itemID="{E36A9E9B-71BB-4017-8717-32FC4D785331}"/>
</file>

<file path=customXml/itemProps3.xml><?xml version="1.0" encoding="utf-8"?>
<ds:datastoreItem xmlns:ds="http://schemas.openxmlformats.org/officeDocument/2006/customXml" ds:itemID="{FBA429AE-38A0-40BC-8B41-DD1FD47331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 Yamada</dc:creator>
  <cp:keywords/>
  <dc:description/>
  <cp:lastModifiedBy>GABRIEL PEREIRA DA SILVA</cp:lastModifiedBy>
  <cp:revision/>
  <dcterms:created xsi:type="dcterms:W3CDTF">2020-10-13T18:52:19Z</dcterms:created>
  <dcterms:modified xsi:type="dcterms:W3CDTF">2024-05-28T23:03:27Z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0x0101004ED6D8427F20BF4C82911DF85838C059</vt:lpwstr>
  </property>
  <property fmtid="{D5CDD505-2E9C-101B-9397-08002B2CF9AE}" pid="3" name="MediaServiceImageTags">
    <vt:lpwstr/>
  </property>
</Properties>
</file>