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PW\projects\HERON\tests\integration_tests\mechanics\pyomo_options\"/>
    </mc:Choice>
  </mc:AlternateContent>
  <xr:revisionPtr revIDLastSave="0" documentId="13_ncr:1_{429CA567-7CEF-41EA-A0B2-E661DCAF2458}" xr6:coauthVersionLast="47" xr6:coauthVersionMax="47" xr10:uidLastSave="{00000000-0000-0000-0000-000000000000}"/>
  <bookViews>
    <workbookView xWindow="1110" yWindow="-15690" windowWidth="26745" windowHeight="14880" xr2:uid="{D0FB268D-148C-FA40-8069-E11220FC7D23}"/>
  </bookViews>
  <sheets>
    <sheet name="Case 1" sheetId="2" r:id="rId1"/>
    <sheet name="Case 2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23" i="2"/>
  <c r="K24" i="2"/>
  <c r="S13" i="2"/>
  <c r="S32" i="2" s="1"/>
  <c r="T13" i="2"/>
  <c r="T32" i="2" s="1"/>
  <c r="U13" i="2"/>
  <c r="U32" i="2" s="1"/>
  <c r="V13" i="2"/>
  <c r="V32" i="2" s="1"/>
  <c r="W13" i="2"/>
  <c r="W32" i="2" s="1"/>
  <c r="D13" i="2"/>
  <c r="D32" i="2" s="1"/>
  <c r="E13" i="2"/>
  <c r="E32" i="2" s="1"/>
  <c r="F13" i="2"/>
  <c r="F32" i="2" s="1"/>
  <c r="G13" i="2"/>
  <c r="H13" i="2"/>
  <c r="I13" i="2"/>
  <c r="J13" i="2"/>
  <c r="K13" i="2"/>
  <c r="L13" i="2"/>
  <c r="M13" i="2"/>
  <c r="N13" i="2"/>
  <c r="O13" i="2"/>
  <c r="P13" i="2"/>
  <c r="Q13" i="2"/>
  <c r="Q32" i="2" s="1"/>
  <c r="R13" i="2"/>
  <c r="R32" i="2" s="1"/>
  <c r="G32" i="2"/>
  <c r="H32" i="2"/>
  <c r="I32" i="2"/>
  <c r="J32" i="2"/>
  <c r="C13" i="2"/>
  <c r="C32" i="2" s="1"/>
  <c r="E29" i="1"/>
  <c r="F29" i="1"/>
  <c r="G29" i="1"/>
  <c r="H29" i="1"/>
  <c r="I29" i="1"/>
  <c r="J29" i="1"/>
  <c r="M29" i="1"/>
  <c r="N29" i="1"/>
  <c r="Q29" i="1"/>
  <c r="U29" i="1"/>
  <c r="D30" i="1"/>
  <c r="C30" i="1"/>
  <c r="W26" i="1"/>
  <c r="W29" i="1" s="1"/>
  <c r="V26" i="1"/>
  <c r="V29" i="1" s="1"/>
  <c r="U26" i="1"/>
  <c r="T26" i="1"/>
  <c r="S26" i="1"/>
  <c r="R26" i="1"/>
  <c r="R29" i="1" s="1"/>
  <c r="Q26" i="1"/>
  <c r="P26" i="1"/>
  <c r="P29" i="1" s="1"/>
  <c r="O26" i="1"/>
  <c r="O29" i="1" s="1"/>
  <c r="N26" i="1"/>
  <c r="M26" i="1"/>
  <c r="L26" i="1"/>
  <c r="L29" i="1" s="1"/>
  <c r="K26" i="1"/>
  <c r="K29" i="1" s="1"/>
  <c r="J26" i="1"/>
  <c r="I26" i="1"/>
  <c r="H26" i="1"/>
  <c r="G26" i="1"/>
  <c r="F26" i="1"/>
  <c r="E26" i="1"/>
  <c r="D26" i="1"/>
  <c r="D29" i="1" s="1"/>
  <c r="C26" i="1"/>
  <c r="Y25" i="1"/>
  <c r="Y24" i="1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N28" i="2"/>
  <c r="M28" i="2"/>
  <c r="L28" i="2"/>
  <c r="K28" i="2"/>
  <c r="J28" i="2"/>
  <c r="I28" i="2"/>
  <c r="W28" i="2"/>
  <c r="V28" i="2"/>
  <c r="U28" i="2"/>
  <c r="T28" i="2"/>
  <c r="S28" i="2"/>
  <c r="R28" i="2"/>
  <c r="Q28" i="2"/>
  <c r="P28" i="2"/>
  <c r="O28" i="2"/>
  <c r="H28" i="2"/>
  <c r="G28" i="2"/>
  <c r="F28" i="2"/>
  <c r="E28" i="2"/>
  <c r="D28" i="2"/>
  <c r="C28" i="2"/>
  <c r="Y26" i="2"/>
  <c r="C31" i="1"/>
  <c r="E11" i="1"/>
  <c r="E30" i="1" s="1"/>
  <c r="F11" i="1"/>
  <c r="F30" i="1" s="1"/>
  <c r="G11" i="1"/>
  <c r="G30" i="1" s="1"/>
  <c r="H11" i="1"/>
  <c r="H30" i="1" s="1"/>
  <c r="I11" i="1"/>
  <c r="I30" i="1" s="1"/>
  <c r="J11" i="1"/>
  <c r="J30" i="1" s="1"/>
  <c r="K30" i="1"/>
  <c r="L11" i="1"/>
  <c r="L30" i="1" s="1"/>
  <c r="M11" i="1"/>
  <c r="M30" i="1" s="1"/>
  <c r="N11" i="1"/>
  <c r="N30" i="1" s="1"/>
  <c r="O11" i="1"/>
  <c r="O30" i="1" s="1"/>
  <c r="P11" i="1"/>
  <c r="P30" i="1" s="1"/>
  <c r="Q11" i="1"/>
  <c r="Q30" i="1" s="1"/>
  <c r="R11" i="1"/>
  <c r="R30" i="1" s="1"/>
  <c r="S11" i="1"/>
  <c r="S30" i="1" s="1"/>
  <c r="T11" i="1"/>
  <c r="T30" i="1" s="1"/>
  <c r="U11" i="1"/>
  <c r="U30" i="1" s="1"/>
  <c r="V11" i="1"/>
  <c r="V30" i="1" s="1"/>
  <c r="W11" i="1"/>
  <c r="W30" i="1" s="1"/>
  <c r="D11" i="1"/>
  <c r="C11" i="1"/>
  <c r="Y26" i="1" l="1"/>
  <c r="C29" i="1"/>
  <c r="Y28" i="2"/>
  <c r="Y27" i="2"/>
  <c r="M32" i="2"/>
  <c r="L32" i="2"/>
  <c r="K32" i="2"/>
  <c r="C33" i="2"/>
  <c r="W23" i="2"/>
  <c r="W24" i="2" s="1"/>
  <c r="V23" i="2"/>
  <c r="V24" i="2" s="1"/>
  <c r="U23" i="2"/>
  <c r="U24" i="2" s="1"/>
  <c r="T23" i="2"/>
  <c r="T24" i="2" s="1"/>
  <c r="S23" i="2"/>
  <c r="S24" i="2" s="1"/>
  <c r="R23" i="2"/>
  <c r="R24" i="2" s="1"/>
  <c r="Q23" i="2"/>
  <c r="Q24" i="2" s="1"/>
  <c r="P23" i="2"/>
  <c r="P24" i="2" s="1"/>
  <c r="O23" i="2"/>
  <c r="O24" i="2" s="1"/>
  <c r="N23" i="2"/>
  <c r="N24" i="2" s="1"/>
  <c r="M23" i="2"/>
  <c r="M24" i="2" s="1"/>
  <c r="L23" i="2"/>
  <c r="L24" i="2" s="1"/>
  <c r="J23" i="2"/>
  <c r="J24" i="2" s="1"/>
  <c r="I23" i="2"/>
  <c r="I24" i="2" s="1"/>
  <c r="H23" i="2"/>
  <c r="H24" i="2" s="1"/>
  <c r="G23" i="2"/>
  <c r="G24" i="2" s="1"/>
  <c r="F23" i="2"/>
  <c r="F24" i="2" s="1"/>
  <c r="E23" i="2"/>
  <c r="E24" i="2" s="1"/>
  <c r="E31" i="2" s="1"/>
  <c r="D23" i="2"/>
  <c r="D24" i="2" s="1"/>
  <c r="D31" i="2" s="1"/>
  <c r="C23" i="2"/>
  <c r="C24" i="2" s="1"/>
  <c r="C31" i="2" s="1"/>
  <c r="Y22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Y19" i="2"/>
  <c r="Y18" i="2"/>
  <c r="Y16" i="2"/>
  <c r="Y15" i="2"/>
  <c r="Y8" i="2"/>
  <c r="Y6" i="2"/>
  <c r="Y8" i="1"/>
  <c r="Y13" i="1"/>
  <c r="Y14" i="1"/>
  <c r="Y16" i="1"/>
  <c r="Y17" i="1"/>
  <c r="Y20" i="1"/>
  <c r="Y6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D21" i="1"/>
  <c r="D22" i="1" s="1"/>
  <c r="E21" i="1"/>
  <c r="E22" i="1" s="1"/>
  <c r="F21" i="1"/>
  <c r="F22" i="1" s="1"/>
  <c r="G21" i="1"/>
  <c r="G22" i="1" s="1"/>
  <c r="H21" i="1"/>
  <c r="H22" i="1" s="1"/>
  <c r="I21" i="1"/>
  <c r="I22" i="1" s="1"/>
  <c r="J21" i="1"/>
  <c r="J22" i="1" s="1"/>
  <c r="K21" i="1"/>
  <c r="K22" i="1" s="1"/>
  <c r="L21" i="1"/>
  <c r="L22" i="1" s="1"/>
  <c r="M21" i="1"/>
  <c r="M22" i="1" s="1"/>
  <c r="N21" i="1"/>
  <c r="N22" i="1" s="1"/>
  <c r="O21" i="1"/>
  <c r="O22" i="1" s="1"/>
  <c r="P21" i="1"/>
  <c r="P22" i="1" s="1"/>
  <c r="Q21" i="1"/>
  <c r="Q22" i="1" s="1"/>
  <c r="R21" i="1"/>
  <c r="R22" i="1" s="1"/>
  <c r="S21" i="1"/>
  <c r="S22" i="1" s="1"/>
  <c r="S29" i="1" s="1"/>
  <c r="T21" i="1"/>
  <c r="T22" i="1" s="1"/>
  <c r="T29" i="1" s="1"/>
  <c r="U21" i="1"/>
  <c r="U22" i="1" s="1"/>
  <c r="V21" i="1"/>
  <c r="V22" i="1" s="1"/>
  <c r="W21" i="1"/>
  <c r="W22" i="1" s="1"/>
  <c r="C21" i="1"/>
  <c r="C22" i="1" s="1"/>
  <c r="S31" i="2" l="1"/>
  <c r="V31" i="2"/>
  <c r="N31" i="2"/>
  <c r="O31" i="2"/>
  <c r="R31" i="2"/>
  <c r="Q31" i="2"/>
  <c r="J31" i="2"/>
  <c r="I31" i="2"/>
  <c r="T31" i="2"/>
  <c r="K31" i="2"/>
  <c r="L31" i="2"/>
  <c r="M31" i="2"/>
  <c r="P31" i="2"/>
  <c r="F31" i="2"/>
  <c r="G31" i="2"/>
  <c r="U31" i="2"/>
  <c r="W31" i="2"/>
  <c r="H31" i="2"/>
  <c r="N32" i="2"/>
  <c r="Y18" i="1"/>
  <c r="Y31" i="1"/>
  <c r="Y30" i="1"/>
  <c r="Y22" i="1"/>
  <c r="Y21" i="1"/>
  <c r="Y20" i="2"/>
  <c r="Y33" i="2"/>
  <c r="Y24" i="2"/>
  <c r="Y23" i="2"/>
  <c r="P32" i="2" l="1"/>
  <c r="Y31" i="2"/>
  <c r="D40" i="2" s="1"/>
  <c r="Y29" i="1"/>
  <c r="O32" i="2" l="1"/>
  <c r="Y32" i="2" s="1"/>
  <c r="C40" i="2"/>
  <c r="E40" i="2"/>
  <c r="E38" i="1"/>
  <c r="D38" i="1"/>
  <c r="C38" i="1"/>
  <c r="B39" i="1" s="1"/>
  <c r="B41" i="2" l="1"/>
</calcChain>
</file>

<file path=xl/sharedStrings.xml><?xml version="1.0" encoding="utf-8"?>
<sst xmlns="http://schemas.openxmlformats.org/spreadsheetml/2006/main" count="346" uniqueCount="49">
  <si>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</si>
  <si>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</si>
  <si>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</si>
  <si>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</si>
  <si>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</si>
  <si>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</si>
  <si>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</si>
  <si>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</si>
  <si>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</si>
  <si>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</si>
  <si>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</si>
  <si>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</si>
  <si>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</si>
  <si>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</si>
  <si>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</si>
  <si>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</si>
  <si>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</si>
  <si>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</si>
  <si>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</si>
  <si>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</si>
  <si>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</si>
  <si>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</si>
  <si>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</si>
  <si>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</si>
  <si>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</si>
  <si>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</si>
  <si>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</si>
  <si>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</si>
  <si>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</si>
  <si>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</si>
  <si>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</si>
  <si>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</si>
  <si>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</si>
  <si>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</si>
  <si>
    <t>steam_offload</t>
  </si>
  <si>
    <t>charge</t>
  </si>
  <si>
    <t>discharge</t>
  </si>
  <si>
    <t>DEBUGG</t>
  </si>
  <si>
    <t>solution:</t>
  </si>
  <si>
    <t> </t>
  </si>
  <si>
    <t>objective</t>
  </si>
  <si>
    <t>value:</t>
  </si>
  <si>
    <t>component:</t>
  </si>
  <si>
    <t>tracker:</t>
  </si>
  <si>
    <t>resource</t>
  </si>
  <si>
    <t>time:</t>
  </si>
  <si>
    <t>steam_storage</t>
  </si>
  <si>
    <t>electr_market</t>
  </si>
  <si>
    <t>electr_flex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</si>
</sst>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11" fontId="0" fillId="6" borderId="0" xfId="0" applyNumberFormat="1" applyFill="1"/>
    <xf numFmtId="11" fontId="0" fillId="6" borderId="1" xfId="0" applyNumberFormat="1" applyFill="1" applyBorder="1"/>
    <xf numFmtId="11" fontId="0" fillId="3" borderId="0" xfId="0" applyNumberFormat="1" applyFill="1"/>
    <xf numFmtId="2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41"/>
  <sheetViews>
    <sheetView tabSelected="1" topLeftCell="G7" workbookViewId="0">
      <selection activeCell="Q24" sqref="Q24"/>
    </sheetView>
  </sheetViews>
  <sheetFormatPr defaultColWidth="11.19921875" defaultRowHeight="15.6" x14ac:dyDescent="0.3"/>
  <cols>
    <col min="1" max="1" width="15.296875" customWidth="1"/>
    <col min="2" max="2" width="12.69921875" customWidth="1"/>
    <col min="24" max="24" width="3.69921875" customWidth="1"/>
  </cols>
  <sheetData>
    <row r="1" spans="1:25" x14ac:dyDescent="0.3">
      <c r="A1" t="s">
        <v>24</v>
      </c>
      <c r="B1" t="s">
        <v>26</v>
      </c>
    </row>
    <row r="2" spans="1:25" x14ac:dyDescent="0.3">
      <c r="A2" t="s">
        <v>25</v>
      </c>
      <c r="B2">
        <v>1</v>
      </c>
    </row>
    <row r="4" spans="1:25" x14ac:dyDescent="0.3">
      <c r="A4" t="s">
        <v>19</v>
      </c>
    </row>
    <row r="5" spans="1:25" x14ac:dyDescent="0.3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6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6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3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7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7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3">
      <c r="J7" s="6"/>
      <c r="R7" s="6"/>
    </row>
    <row r="8" spans="1:25" x14ac:dyDescent="0.3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8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8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4" si="0">SUM(C8:W8)</f>
        <v>21</v>
      </c>
    </row>
    <row r="9" spans="1:25" x14ac:dyDescent="0.3">
      <c r="J9" s="6"/>
      <c r="R9" s="6"/>
    </row>
    <row r="10" spans="1:25" x14ac:dyDescent="0.3">
      <c r="A10" t="s">
        <v>27</v>
      </c>
      <c r="B10" s="11" t="s">
        <v>28</v>
      </c>
      <c r="C10" s="13">
        <v>1.33E-5</v>
      </c>
      <c r="D10" s="13">
        <v>1.452E-5</v>
      </c>
      <c r="E10" s="13">
        <v>1.466E-5</v>
      </c>
      <c r="F10" s="13">
        <v>1.4090000000000001E-5</v>
      </c>
      <c r="G10" s="13">
        <v>4.7659999999999998E-4</v>
      </c>
      <c r="H10" s="13">
        <v>5.3400000000000003E-2</v>
      </c>
      <c r="I10" s="13">
        <v>7.145E-2</v>
      </c>
      <c r="J10" s="14">
        <v>3.6500000000000002E-6</v>
      </c>
      <c r="K10" s="13">
        <v>0.93634990116751504</v>
      </c>
      <c r="L10" s="13">
        <v>0.86109946165371998</v>
      </c>
      <c r="M10" s="13">
        <v>0.77223131520949595</v>
      </c>
      <c r="N10" s="13">
        <v>0.66728433972616596</v>
      </c>
      <c r="O10" s="13">
        <v>0.54307304325157202</v>
      </c>
      <c r="P10" s="13">
        <v>0.39520370812781702</v>
      </c>
      <c r="Q10" s="13">
        <v>0.21746825849020501</v>
      </c>
      <c r="R10" s="13">
        <v>3.5847868250315799E-6</v>
      </c>
      <c r="S10" s="13">
        <v>0.82695861999684706</v>
      </c>
      <c r="T10" s="13">
        <v>0.64368960151130294</v>
      </c>
      <c r="U10" s="13">
        <v>0.44744262145145403</v>
      </c>
      <c r="V10" s="13">
        <v>0.23452321379270499</v>
      </c>
      <c r="W10" s="13">
        <v>3.5631038581655501E-6</v>
      </c>
      <c r="Y10" s="17"/>
    </row>
    <row r="11" spans="1:25" x14ac:dyDescent="0.3">
      <c r="B11" s="11" t="s">
        <v>35</v>
      </c>
      <c r="C11" s="13">
        <v>-817.51700000000005</v>
      </c>
      <c r="D11" s="13">
        <v>-825.70899999999995</v>
      </c>
      <c r="E11" s="13">
        <v>-825.88099999999997</v>
      </c>
      <c r="F11" s="13">
        <v>-826.37199999999996</v>
      </c>
      <c r="G11" s="13">
        <v>-826.92</v>
      </c>
      <c r="H11" s="13">
        <v>-827.245</v>
      </c>
      <c r="I11" s="13">
        <v>-826.68299999999999</v>
      </c>
      <c r="J11" s="14">
        <v>-825.5</v>
      </c>
      <c r="K11" s="13">
        <v>-138.105475583763</v>
      </c>
      <c r="L11" s="13">
        <v>-138.246195269363</v>
      </c>
      <c r="M11" s="13">
        <v>-138.28323966886799</v>
      </c>
      <c r="N11" s="13">
        <v>-138.23851799250701</v>
      </c>
      <c r="O11" s="13">
        <v>-138.14267240017099</v>
      </c>
      <c r="P11" s="13">
        <v>-138.03453143746901</v>
      </c>
      <c r="Q11" s="13">
        <v>-137.91549937700799</v>
      </c>
      <c r="R11" s="13">
        <v>-137.841087857053</v>
      </c>
      <c r="S11" s="13">
        <v>-156.04223005194501</v>
      </c>
      <c r="T11" s="13">
        <v>-154.867107771099</v>
      </c>
      <c r="U11" s="13">
        <v>-154.029520905933</v>
      </c>
      <c r="V11" s="13">
        <v>-153.38827188672499</v>
      </c>
      <c r="W11" s="13">
        <v>-152.84647659369401</v>
      </c>
    </row>
    <row r="12" spans="1:25" x14ac:dyDescent="0.3">
      <c r="B12" s="11" t="s">
        <v>36</v>
      </c>
      <c r="C12" s="13">
        <v>827.51700000000005</v>
      </c>
      <c r="D12" s="13">
        <v>825.70899999999995</v>
      </c>
      <c r="E12" s="13">
        <v>825.88099999999997</v>
      </c>
      <c r="F12" s="13">
        <v>826.37199999999996</v>
      </c>
      <c r="G12" s="13">
        <v>826.91600000000005</v>
      </c>
      <c r="H12" s="13">
        <v>826.71500000000003</v>
      </c>
      <c r="I12" s="13">
        <v>826.50199999999995</v>
      </c>
      <c r="J12" s="14">
        <v>826.21400000000006</v>
      </c>
      <c r="K12" s="13">
        <v>138.74197657208799</v>
      </c>
      <c r="L12" s="13">
        <v>138.998699664501</v>
      </c>
      <c r="M12" s="13">
        <v>139.17192113331001</v>
      </c>
      <c r="N12" s="13">
        <v>139.28798774734</v>
      </c>
      <c r="O12" s="13">
        <v>139.38478536491701</v>
      </c>
      <c r="P12" s="13">
        <v>139.513224788706</v>
      </c>
      <c r="Q12" s="13">
        <v>139.692853873384</v>
      </c>
      <c r="R12" s="13">
        <v>140.01573459408701</v>
      </c>
      <c r="S12" s="13">
        <v>157.772643851976</v>
      </c>
      <c r="T12" s="13">
        <v>156.69979795595501</v>
      </c>
      <c r="U12" s="13">
        <v>155.991990706531</v>
      </c>
      <c r="V12" s="13">
        <v>155.51746596331199</v>
      </c>
      <c r="W12" s="13">
        <v>155.19167310058299</v>
      </c>
    </row>
    <row r="13" spans="1:25" x14ac:dyDescent="0.3">
      <c r="A13">
        <v>1</v>
      </c>
      <c r="B13" s="2" t="s">
        <v>29</v>
      </c>
      <c r="C13" s="15">
        <f>C12+C11</f>
        <v>10</v>
      </c>
      <c r="D13" s="15">
        <f t="shared" ref="D13:R13" si="1">D12+D11</f>
        <v>0</v>
      </c>
      <c r="E13" s="15">
        <f t="shared" si="1"/>
        <v>0</v>
      </c>
      <c r="F13" s="15">
        <f t="shared" si="1"/>
        <v>0</v>
      </c>
      <c r="G13" s="15">
        <f t="shared" si="1"/>
        <v>-3.9999999999054126E-3</v>
      </c>
      <c r="H13" s="15">
        <f t="shared" si="1"/>
        <v>-0.52999999999997272</v>
      </c>
      <c r="I13" s="15">
        <f t="shared" si="1"/>
        <v>-0.18100000000004002</v>
      </c>
      <c r="J13" s="15">
        <f t="shared" si="1"/>
        <v>0.71400000000005548</v>
      </c>
      <c r="K13" s="15">
        <f t="shared" si="1"/>
        <v>0.6365009883249968</v>
      </c>
      <c r="L13" s="15">
        <f t="shared" si="1"/>
        <v>0.75250439513800416</v>
      </c>
      <c r="M13" s="15">
        <f t="shared" si="1"/>
        <v>0.88868146444201557</v>
      </c>
      <c r="N13" s="15">
        <f t="shared" si="1"/>
        <v>1.0494697548329839</v>
      </c>
      <c r="O13" s="15">
        <f t="shared" si="1"/>
        <v>1.2421129647460134</v>
      </c>
      <c r="P13" s="15">
        <f t="shared" si="1"/>
        <v>1.4786933512369842</v>
      </c>
      <c r="Q13" s="15">
        <f t="shared" si="1"/>
        <v>1.777354496376006</v>
      </c>
      <c r="R13" s="15">
        <f t="shared" si="1"/>
        <v>2.1746467370340099</v>
      </c>
      <c r="S13" s="15">
        <f>S12+S11</f>
        <v>1.7304138000309877</v>
      </c>
      <c r="T13" s="15">
        <f>T12+T11</f>
        <v>1.8326901848560055</v>
      </c>
      <c r="U13" s="15">
        <f>U12+U11</f>
        <v>1.9624698005980008</v>
      </c>
      <c r="V13" s="15">
        <f>V12+V11</f>
        <v>2.1291940765869981</v>
      </c>
      <c r="W13" s="15">
        <f>W12+W11</f>
        <v>2.345196506888982</v>
      </c>
    </row>
    <row r="14" spans="1:25" x14ac:dyDescent="0.3">
      <c r="J14" s="6"/>
      <c r="R14" s="6"/>
    </row>
    <row r="15" spans="1:25" x14ac:dyDescent="0.3">
      <c r="A15" t="s">
        <v>6</v>
      </c>
      <c r="B15" s="2" t="s">
        <v>3</v>
      </c>
      <c r="C15" s="2">
        <v>-11</v>
      </c>
      <c r="D15" s="2">
        <v>-1</v>
      </c>
      <c r="E15" s="2">
        <v>-1</v>
      </c>
      <c r="F15" s="2">
        <v>-1</v>
      </c>
      <c r="G15" s="2">
        <v>-0.995</v>
      </c>
      <c r="H15" s="2">
        <v>-0.47099999999999997</v>
      </c>
      <c r="I15" s="2">
        <v>-0.82</v>
      </c>
      <c r="J15" s="8">
        <v>-1.71</v>
      </c>
      <c r="K15" s="2">
        <v>-1.6364658256276401</v>
      </c>
      <c r="L15" s="2">
        <v>-1.7524692751088899</v>
      </c>
      <c r="M15" s="2">
        <v>-1.8886463905302899</v>
      </c>
      <c r="N15" s="2">
        <v>-2.04943473244029</v>
      </c>
      <c r="O15" s="2">
        <v>-2.2420780025203402</v>
      </c>
      <c r="P15" s="2">
        <v>-2.4786584642413101</v>
      </c>
      <c r="Q15" s="2">
        <v>-2.7773197158030198</v>
      </c>
      <c r="R15" s="2">
        <v>-3.17461216086474</v>
      </c>
      <c r="S15" s="2">
        <v>-2.73037901588313</v>
      </c>
      <c r="T15" s="2">
        <v>-2.8326554511389102</v>
      </c>
      <c r="U15" s="2">
        <v>-2.9624351329273599</v>
      </c>
      <c r="V15" s="2">
        <v>-3.1291595063600299</v>
      </c>
      <c r="W15" s="2">
        <v>-3.3451621297899901</v>
      </c>
      <c r="Y15">
        <f t="shared" si="0"/>
        <v>-50.995475803235941</v>
      </c>
    </row>
    <row r="16" spans="1:25" x14ac:dyDescent="0.3">
      <c r="B16" s="1" t="s">
        <v>7</v>
      </c>
      <c r="C16" s="1">
        <v>5.5</v>
      </c>
      <c r="D16" s="1">
        <v>0.5</v>
      </c>
      <c r="E16" s="1">
        <v>0.5</v>
      </c>
      <c r="F16" s="1">
        <v>0.5</v>
      </c>
      <c r="G16" s="1">
        <v>0.498</v>
      </c>
      <c r="H16" s="1">
        <v>0.23499999999999999</v>
      </c>
      <c r="I16" s="1">
        <v>0.41</v>
      </c>
      <c r="J16" s="9">
        <v>0.85699999999999998</v>
      </c>
      <c r="K16" s="1">
        <v>0.81823291281382404</v>
      </c>
      <c r="L16" s="1">
        <v>0.87623463755444597</v>
      </c>
      <c r="M16" s="1">
        <v>0.94432319526514796</v>
      </c>
      <c r="N16" s="1">
        <v>1.0247173662201401</v>
      </c>
      <c r="O16" s="1">
        <v>1.1210390012601701</v>
      </c>
      <c r="P16" s="1">
        <v>1.2393292321206499</v>
      </c>
      <c r="Q16" s="1">
        <v>1.3886598579015099</v>
      </c>
      <c r="R16" s="1">
        <v>1.58730608043237</v>
      </c>
      <c r="S16" s="1">
        <v>1.3651895079415599</v>
      </c>
      <c r="T16" s="1">
        <v>1.41632772556945</v>
      </c>
      <c r="U16" s="1">
        <v>1.48121756646368</v>
      </c>
      <c r="V16" s="1">
        <v>1.5645797531800101</v>
      </c>
      <c r="W16" s="1">
        <v>1.6725810648949899</v>
      </c>
      <c r="Y16">
        <f t="shared" si="0"/>
        <v>25.499737901617948</v>
      </c>
    </row>
    <row r="17" spans="1:25" x14ac:dyDescent="0.3">
      <c r="J17" s="6"/>
      <c r="R17" s="6"/>
    </row>
    <row r="18" spans="1:25" x14ac:dyDescent="0.3">
      <c r="A18" t="s">
        <v>8</v>
      </c>
      <c r="B18" s="1" t="s">
        <v>7</v>
      </c>
      <c r="C18" s="1">
        <v>0</v>
      </c>
      <c r="D18" s="1">
        <v>0</v>
      </c>
      <c r="E18" s="1">
        <v>0</v>
      </c>
      <c r="F18" s="1">
        <v>0</v>
      </c>
      <c r="G18" s="1">
        <v>-1.3599999999999999E-2</v>
      </c>
      <c r="H18" s="1">
        <v>-0.23499999999999999</v>
      </c>
      <c r="I18" s="1">
        <v>-0.41</v>
      </c>
      <c r="J18" s="9">
        <v>-0.85699999999999998</v>
      </c>
      <c r="K18" s="1">
        <v>-0.81821331644214601</v>
      </c>
      <c r="L18" s="1">
        <v>-0.87621875900494395</v>
      </c>
      <c r="M18" s="1">
        <v>-0.94430976760474294</v>
      </c>
      <c r="N18" s="1">
        <v>-1.02470566638789</v>
      </c>
      <c r="O18" s="1">
        <v>-1.1210285774101101</v>
      </c>
      <c r="P18" s="1">
        <v>-1.2393197829897999</v>
      </c>
      <c r="Q18" s="1">
        <v>-1.38865117332858</v>
      </c>
      <c r="R18" s="1">
        <v>-1.58729801319729</v>
      </c>
      <c r="S18" s="1">
        <v>-1.3651818988725699</v>
      </c>
      <c r="T18" s="1">
        <v>-1.4163205081924899</v>
      </c>
      <c r="U18" s="1">
        <v>-1.4812106675628001</v>
      </c>
      <c r="V18" s="1">
        <v>-1.5645731135921499</v>
      </c>
      <c r="W18" s="1">
        <v>-1.6725746390491301</v>
      </c>
      <c r="Y18">
        <f t="shared" si="0"/>
        <v>-18.015205883634646</v>
      </c>
    </row>
    <row r="19" spans="1:25" x14ac:dyDescent="0.3">
      <c r="B19" s="3" t="s">
        <v>5</v>
      </c>
      <c r="C19" s="3">
        <v>0.5</v>
      </c>
      <c r="D19" s="3">
        <v>0.5</v>
      </c>
      <c r="E19" s="3">
        <v>0.5</v>
      </c>
      <c r="F19" s="3">
        <v>0.5</v>
      </c>
      <c r="G19" s="3">
        <v>0.5</v>
      </c>
      <c r="H19" s="3">
        <v>0.5</v>
      </c>
      <c r="I19" s="3">
        <v>0.5</v>
      </c>
      <c r="J19" s="7">
        <v>0.5</v>
      </c>
      <c r="K19" s="3">
        <v>0.5</v>
      </c>
      <c r="L19" s="3">
        <v>0.5</v>
      </c>
      <c r="M19" s="3">
        <v>0.5</v>
      </c>
      <c r="N19" s="3">
        <v>0.5</v>
      </c>
      <c r="O19" s="3">
        <v>0.5</v>
      </c>
      <c r="P19" s="3">
        <v>0.5</v>
      </c>
      <c r="Q19" s="3">
        <v>0.5</v>
      </c>
      <c r="R19" s="7">
        <v>0.5</v>
      </c>
      <c r="S19" s="3">
        <v>0.5</v>
      </c>
      <c r="T19" s="3">
        <v>0.5</v>
      </c>
      <c r="U19" s="3">
        <v>0.5</v>
      </c>
      <c r="V19" s="3">
        <v>0.5</v>
      </c>
      <c r="W19" s="3">
        <v>0.5</v>
      </c>
      <c r="Y19">
        <f t="shared" si="0"/>
        <v>10.5</v>
      </c>
    </row>
    <row r="20" spans="1:25" x14ac:dyDescent="0.3">
      <c r="B20" s="4" t="s">
        <v>10</v>
      </c>
      <c r="C20" s="4">
        <f>C19*C18*-1</f>
        <v>0</v>
      </c>
      <c r="D20" s="4">
        <f t="shared" ref="D20:W20" si="2">D19*D18*-1</f>
        <v>0</v>
      </c>
      <c r="E20" s="4">
        <f t="shared" si="2"/>
        <v>0</v>
      </c>
      <c r="F20" s="4">
        <f t="shared" si="2"/>
        <v>0</v>
      </c>
      <c r="G20" s="4">
        <f t="shared" si="2"/>
        <v>6.7999999999999996E-3</v>
      </c>
      <c r="H20" s="4">
        <f t="shared" si="2"/>
        <v>0.11749999999999999</v>
      </c>
      <c r="I20" s="4">
        <f t="shared" si="2"/>
        <v>0.20499999999999999</v>
      </c>
      <c r="J20" s="10">
        <f t="shared" si="2"/>
        <v>0.42849999999999999</v>
      </c>
      <c r="K20" s="4">
        <f t="shared" si="2"/>
        <v>0.40910665822107301</v>
      </c>
      <c r="L20" s="4">
        <f t="shared" si="2"/>
        <v>0.43810937950247197</v>
      </c>
      <c r="M20" s="4">
        <f t="shared" si="2"/>
        <v>0.47215488380237147</v>
      </c>
      <c r="N20" s="4">
        <f t="shared" si="2"/>
        <v>0.51235283319394498</v>
      </c>
      <c r="O20" s="4">
        <f t="shared" si="2"/>
        <v>0.56051428870505504</v>
      </c>
      <c r="P20" s="4">
        <f t="shared" si="2"/>
        <v>0.61965989149489997</v>
      </c>
      <c r="Q20" s="4">
        <f t="shared" si="2"/>
        <v>0.69432558666429001</v>
      </c>
      <c r="R20" s="10">
        <f t="shared" si="2"/>
        <v>0.79364900659864501</v>
      </c>
      <c r="S20" s="4">
        <f t="shared" si="2"/>
        <v>0.68259094943628495</v>
      </c>
      <c r="T20" s="4">
        <f t="shared" si="2"/>
        <v>0.70816025409624495</v>
      </c>
      <c r="U20" s="4">
        <f t="shared" si="2"/>
        <v>0.74060533378140003</v>
      </c>
      <c r="V20" s="4">
        <f t="shared" si="2"/>
        <v>0.78228655679607495</v>
      </c>
      <c r="W20" s="4">
        <f t="shared" si="2"/>
        <v>0.83628731952456503</v>
      </c>
      <c r="Y20">
        <f t="shared" si="0"/>
        <v>9.0076029418173231</v>
      </c>
    </row>
    <row r="21" spans="1:25" x14ac:dyDescent="0.3">
      <c r="J21" s="6"/>
      <c r="R21" s="6"/>
    </row>
    <row r="22" spans="1:25" x14ac:dyDescent="0.3">
      <c r="A22" t="s">
        <v>9</v>
      </c>
      <c r="B22" s="1" t="s">
        <v>7</v>
      </c>
      <c r="C22" s="1">
        <v>-5.5</v>
      </c>
      <c r="D22" s="1">
        <v>-0.5</v>
      </c>
      <c r="E22" s="1">
        <v>-0.5</v>
      </c>
      <c r="F22" s="1">
        <v>-0.5</v>
      </c>
      <c r="G22" s="1">
        <v>-0.48399999999999999</v>
      </c>
      <c r="H22" s="1">
        <v>0</v>
      </c>
      <c r="I22" s="1">
        <v>0</v>
      </c>
      <c r="J22" s="9">
        <v>0</v>
      </c>
      <c r="K22" s="1">
        <v>-1.95963716786348E-5</v>
      </c>
      <c r="L22" s="1">
        <v>-1.5878549502081301E-5</v>
      </c>
      <c r="M22" s="1">
        <v>-1.34276604052885E-5</v>
      </c>
      <c r="N22" s="1">
        <v>-1.1699832254395301E-5</v>
      </c>
      <c r="O22" s="1">
        <v>-1.04238500520033E-5</v>
      </c>
      <c r="P22" s="1">
        <v>-9.4491308522172898E-6</v>
      </c>
      <c r="Q22" s="1">
        <v>-8.6845729248557102E-6</v>
      </c>
      <c r="R22" s="1">
        <v>-8.0672350746865799E-6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Y22">
        <f t="shared" si="0"/>
        <v>-7.4840972272027422</v>
      </c>
    </row>
    <row r="23" spans="1:25" x14ac:dyDescent="0.3">
      <c r="B23" s="3" t="s">
        <v>5</v>
      </c>
      <c r="C23" s="3">
        <f>-2*(C6-0.5)</f>
        <v>1</v>
      </c>
      <c r="D23" s="3">
        <f t="shared" ref="D23:W23" si="3">-2*(D6-0.5)</f>
        <v>0.87441895999999997</v>
      </c>
      <c r="E23" s="3">
        <f t="shared" si="3"/>
        <v>0.74933353200000008</v>
      </c>
      <c r="F23" s="3">
        <f t="shared" si="3"/>
        <v>0.62523737000000001</v>
      </c>
      <c r="G23" s="3">
        <f t="shared" si="3"/>
        <v>0.502620226</v>
      </c>
      <c r="H23" s="3">
        <f t="shared" si="3"/>
        <v>0.38196601200000002</v>
      </c>
      <c r="I23" s="3">
        <f t="shared" si="3"/>
        <v>0.26375089399999996</v>
      </c>
      <c r="J23" s="7">
        <f t="shared" si="3"/>
        <v>0.14844141600000005</v>
      </c>
      <c r="K23" s="3">
        <f t="shared" si="3"/>
        <v>3.6492651999999959E-2</v>
      </c>
      <c r="L23" s="3">
        <f t="shared" si="3"/>
        <v>-7.1653589999999934E-2</v>
      </c>
      <c r="M23" s="3">
        <f t="shared" si="3"/>
        <v>-0.17557050399999996</v>
      </c>
      <c r="N23" s="3">
        <f t="shared" si="3"/>
        <v>-0.2748479800000001</v>
      </c>
      <c r="O23" s="3">
        <f t="shared" si="3"/>
        <v>-0.36909421200000003</v>
      </c>
      <c r="P23" s="3">
        <f t="shared" si="3"/>
        <v>-0.45793725399999996</v>
      </c>
      <c r="Q23" s="3">
        <f t="shared" si="3"/>
        <v>-0.54102648600000003</v>
      </c>
      <c r="R23" s="7">
        <f t="shared" si="3"/>
        <v>-0.61803398800000009</v>
      </c>
      <c r="S23" s="3">
        <f t="shared" si="3"/>
        <v>-0.6886558519999999</v>
      </c>
      <c r="T23" s="3">
        <f t="shared" si="3"/>
        <v>-0.75261336000000001</v>
      </c>
      <c r="U23" s="3">
        <f t="shared" si="3"/>
        <v>-0.80965410400000004</v>
      </c>
      <c r="V23" s="3">
        <f t="shared" si="3"/>
        <v>-0.85955297199999992</v>
      </c>
      <c r="W23" s="3">
        <f t="shared" si="3"/>
        <v>-0.90211303199999993</v>
      </c>
      <c r="Y23">
        <f t="shared" si="0"/>
        <v>-1.9384922719999997</v>
      </c>
    </row>
    <row r="24" spans="1:25" x14ac:dyDescent="0.3">
      <c r="B24" s="4" t="s">
        <v>10</v>
      </c>
      <c r="C24" s="4">
        <f>C23*C22*-1</f>
        <v>5.5</v>
      </c>
      <c r="D24" s="4">
        <f t="shared" ref="D24:W24" si="4">D23*D22*-1</f>
        <v>0.43720947999999998</v>
      </c>
      <c r="E24" s="4">
        <f t="shared" si="4"/>
        <v>0.37466676600000004</v>
      </c>
      <c r="F24" s="4">
        <f t="shared" si="4"/>
        <v>0.31261868500000001</v>
      </c>
      <c r="G24" s="4">
        <f t="shared" si="4"/>
        <v>0.24326818938399999</v>
      </c>
      <c r="H24" s="4">
        <f t="shared" si="4"/>
        <v>0</v>
      </c>
      <c r="I24" s="4">
        <f t="shared" si="4"/>
        <v>0</v>
      </c>
      <c r="J24" s="10">
        <f t="shared" si="4"/>
        <v>0</v>
      </c>
      <c r="K24" s="4">
        <f t="shared" si="4"/>
        <v>7.1512357213107475E-7</v>
      </c>
      <c r="L24" s="4">
        <f t="shared" si="4"/>
        <v>-1.1377550758168368E-6</v>
      </c>
      <c r="M24" s="4">
        <f t="shared" si="4"/>
        <v>-2.3575011048973455E-6</v>
      </c>
      <c r="N24" s="4">
        <f t="shared" si="4"/>
        <v>-3.2156752614593959E-6</v>
      </c>
      <c r="O24" s="4">
        <f t="shared" si="4"/>
        <v>-3.8473827209503174E-6</v>
      </c>
      <c r="P24" s="4">
        <f t="shared" si="4"/>
        <v>-4.3271090351510652E-6</v>
      </c>
      <c r="Q24" s="4">
        <f t="shared" si="4"/>
        <v>-4.6985839719454275E-6</v>
      </c>
      <c r="R24" s="10">
        <f t="shared" si="4"/>
        <v>-4.9858254653420253E-6</v>
      </c>
      <c r="S24" s="4">
        <f t="shared" si="4"/>
        <v>0</v>
      </c>
      <c r="T24" s="4">
        <f t="shared" si="4"/>
        <v>0</v>
      </c>
      <c r="U24" s="4">
        <f t="shared" si="4"/>
        <v>0</v>
      </c>
      <c r="V24" s="4">
        <f t="shared" si="4"/>
        <v>0</v>
      </c>
      <c r="W24" s="4">
        <f t="shared" si="4"/>
        <v>0</v>
      </c>
      <c r="Y24">
        <f t="shared" si="0"/>
        <v>6.8677392656749365</v>
      </c>
    </row>
    <row r="25" spans="1:25" x14ac:dyDescent="0.3">
      <c r="J25" s="6"/>
      <c r="R25" s="6"/>
    </row>
    <row r="26" spans="1:25" x14ac:dyDescent="0.3">
      <c r="A26" t="s">
        <v>34</v>
      </c>
      <c r="B26" s="2" t="s">
        <v>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8">
        <v>0</v>
      </c>
      <c r="K26" s="2">
        <v>-3.5162697204920899E-5</v>
      </c>
      <c r="L26" s="2">
        <v>-3.51200290587518E-5</v>
      </c>
      <c r="M26" s="2">
        <v>-3.5073911943900001E-5</v>
      </c>
      <c r="N26" s="2">
        <v>-3.50223930103799E-5</v>
      </c>
      <c r="O26" s="2">
        <v>-3.4962225599393999E-5</v>
      </c>
      <c r="P26" s="2">
        <v>-3.4886996219003501E-5</v>
      </c>
      <c r="Q26" s="2">
        <v>-3.4780573113456699E-5</v>
      </c>
      <c r="R26" s="2">
        <v>-3.4576169046567098E-5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Y26">
        <f t="shared" ref="Y26:Y28" si="5">SUM(C26:W26)</f>
        <v>-2.7958499519637386E-4</v>
      </c>
    </row>
    <row r="27" spans="1:25" x14ac:dyDescent="0.3">
      <c r="B27" s="3" t="s">
        <v>5</v>
      </c>
      <c r="C27" s="3">
        <v>-0.01</v>
      </c>
      <c r="D27" s="3">
        <v>-0.01</v>
      </c>
      <c r="E27" s="3">
        <v>-0.01</v>
      </c>
      <c r="F27" s="3">
        <v>-0.01</v>
      </c>
      <c r="G27" s="3">
        <v>-0.01</v>
      </c>
      <c r="H27" s="3">
        <v>-0.01</v>
      </c>
      <c r="I27" s="3">
        <v>-0.01</v>
      </c>
      <c r="J27" s="3">
        <v>-0.01</v>
      </c>
      <c r="K27" s="3">
        <v>-0.01</v>
      </c>
      <c r="L27" s="3">
        <v>-0.01</v>
      </c>
      <c r="M27" s="3">
        <v>-0.01</v>
      </c>
      <c r="N27" s="3">
        <v>-0.01</v>
      </c>
      <c r="O27" s="3">
        <v>-0.01</v>
      </c>
      <c r="P27" s="3">
        <v>-0.01</v>
      </c>
      <c r="Q27" s="3">
        <v>-0.01</v>
      </c>
      <c r="R27" s="3">
        <v>-0.01</v>
      </c>
      <c r="S27" s="3">
        <v>-0.01</v>
      </c>
      <c r="T27" s="3">
        <v>-0.01</v>
      </c>
      <c r="U27" s="3">
        <v>-0.01</v>
      </c>
      <c r="V27" s="3">
        <v>-0.01</v>
      </c>
      <c r="W27" s="3">
        <v>-0.01</v>
      </c>
      <c r="Y27">
        <f t="shared" si="5"/>
        <v>-0.21000000000000005</v>
      </c>
    </row>
    <row r="28" spans="1:25" x14ac:dyDescent="0.3">
      <c r="B28" s="4" t="s">
        <v>10</v>
      </c>
      <c r="C28" s="4">
        <f>C27*C26*-1</f>
        <v>0</v>
      </c>
      <c r="D28" s="4">
        <f t="shared" ref="D28:W28" si="6">D27*D26*-1</f>
        <v>0</v>
      </c>
      <c r="E28" s="4">
        <f t="shared" si="6"/>
        <v>0</v>
      </c>
      <c r="F28" s="4">
        <f t="shared" si="6"/>
        <v>0</v>
      </c>
      <c r="G28" s="4">
        <f t="shared" si="6"/>
        <v>0</v>
      </c>
      <c r="H28" s="4">
        <f t="shared" si="6"/>
        <v>0</v>
      </c>
      <c r="I28" s="4">
        <f t="shared" si="6"/>
        <v>0</v>
      </c>
      <c r="J28" s="10">
        <f t="shared" si="6"/>
        <v>0</v>
      </c>
      <c r="K28" s="4">
        <f t="shared" si="6"/>
        <v>-3.5162697204920897E-7</v>
      </c>
      <c r="L28" s="4">
        <f t="shared" si="6"/>
        <v>-3.51200290587518E-7</v>
      </c>
      <c r="M28" s="4">
        <f t="shared" si="6"/>
        <v>-3.5073911943900003E-7</v>
      </c>
      <c r="N28" s="4">
        <f t="shared" si="6"/>
        <v>-3.50223930103799E-7</v>
      </c>
      <c r="O28" s="4">
        <f t="shared" si="6"/>
        <v>-3.4962225599394002E-7</v>
      </c>
      <c r="P28" s="4">
        <f t="shared" si="6"/>
        <v>-3.4886996219003501E-7</v>
      </c>
      <c r="Q28" s="4">
        <f t="shared" si="6"/>
        <v>-3.4780573113456697E-7</v>
      </c>
      <c r="R28" s="10">
        <f t="shared" si="6"/>
        <v>-3.4576169046567101E-7</v>
      </c>
      <c r="S28" s="4">
        <f t="shared" si="6"/>
        <v>0</v>
      </c>
      <c r="T28" s="4">
        <f t="shared" si="6"/>
        <v>0</v>
      </c>
      <c r="U28" s="4">
        <f t="shared" si="6"/>
        <v>0</v>
      </c>
      <c r="V28" s="4">
        <f t="shared" si="6"/>
        <v>0</v>
      </c>
      <c r="W28" s="4">
        <f t="shared" si="6"/>
        <v>0</v>
      </c>
      <c r="Y28">
        <f t="shared" si="5"/>
        <v>-2.7958499519637389E-6</v>
      </c>
    </row>
    <row r="29" spans="1:25" x14ac:dyDescent="0.3">
      <c r="J29" s="6"/>
      <c r="R29" s="6"/>
    </row>
    <row r="30" spans="1:25" x14ac:dyDescent="0.3">
      <c r="J30" s="6"/>
      <c r="R30" s="6"/>
    </row>
    <row r="31" spans="1:25" x14ac:dyDescent="0.3">
      <c r="A31" t="s">
        <v>12</v>
      </c>
      <c r="B31" t="s">
        <v>10</v>
      </c>
      <c r="C31">
        <f>C24+C20+C28</f>
        <v>5.5</v>
      </c>
      <c r="D31">
        <f t="shared" ref="D31:W31" si="7">D24+D20+D28</f>
        <v>0.43720947999999998</v>
      </c>
      <c r="E31">
        <f t="shared" si="7"/>
        <v>0.37466676600000004</v>
      </c>
      <c r="F31">
        <f t="shared" si="7"/>
        <v>0.31261868500000001</v>
      </c>
      <c r="G31">
        <f t="shared" si="7"/>
        <v>0.25006818938399999</v>
      </c>
      <c r="H31">
        <f t="shared" si="7"/>
        <v>0.11749999999999999</v>
      </c>
      <c r="I31">
        <f t="shared" si="7"/>
        <v>0.20499999999999999</v>
      </c>
      <c r="J31">
        <f t="shared" si="7"/>
        <v>0.42849999999999999</v>
      </c>
      <c r="K31">
        <f t="shared" si="7"/>
        <v>0.4091070217176731</v>
      </c>
      <c r="L31">
        <f t="shared" si="7"/>
        <v>0.43810789054710558</v>
      </c>
      <c r="M31">
        <f t="shared" si="7"/>
        <v>0.47215217556214717</v>
      </c>
      <c r="N31">
        <f t="shared" si="7"/>
        <v>0.51234926729475339</v>
      </c>
      <c r="O31">
        <f t="shared" si="7"/>
        <v>0.56051009170007804</v>
      </c>
      <c r="P31">
        <f t="shared" si="7"/>
        <v>0.61965521551590264</v>
      </c>
      <c r="Q31">
        <f t="shared" si="7"/>
        <v>0.69432054027458701</v>
      </c>
      <c r="R31">
        <f t="shared" si="7"/>
        <v>0.79364367501148914</v>
      </c>
      <c r="S31">
        <f t="shared" si="7"/>
        <v>0.68259094943628495</v>
      </c>
      <c r="T31">
        <f t="shared" si="7"/>
        <v>0.70816025409624495</v>
      </c>
      <c r="U31">
        <f t="shared" si="7"/>
        <v>0.74060533378140003</v>
      </c>
      <c r="V31">
        <f t="shared" si="7"/>
        <v>0.78228655679607495</v>
      </c>
      <c r="W31">
        <f t="shared" si="7"/>
        <v>0.83628731952456503</v>
      </c>
      <c r="Y31">
        <f t="shared" ref="Y31:Y33" si="8">SUM(C31:W31)</f>
        <v>15.875339411642306</v>
      </c>
    </row>
    <row r="32" spans="1:25" x14ac:dyDescent="0.3">
      <c r="B32" t="s">
        <v>3</v>
      </c>
      <c r="C32">
        <f>C8+C15+C13+C26</f>
        <v>0</v>
      </c>
      <c r="D32">
        <f t="shared" ref="D32:W32" si="9">D8+D15+D13+D26</f>
        <v>0</v>
      </c>
      <c r="E32">
        <f t="shared" si="9"/>
        <v>0</v>
      </c>
      <c r="F32">
        <f t="shared" si="9"/>
        <v>0</v>
      </c>
      <c r="G32">
        <f t="shared" si="9"/>
        <v>1.0000000000945919E-3</v>
      </c>
      <c r="H32">
        <f t="shared" si="9"/>
        <v>-9.999999999726894E-4</v>
      </c>
      <c r="I32">
        <f t="shared" si="9"/>
        <v>-1.0000000000399689E-3</v>
      </c>
      <c r="J32">
        <f t="shared" si="9"/>
        <v>4.0000000000555147E-3</v>
      </c>
      <c r="K32">
        <f t="shared" si="9"/>
        <v>1.5178450944036692E-13</v>
      </c>
      <c r="L32">
        <f t="shared" si="9"/>
        <v>5.5458838476435401E-14</v>
      </c>
      <c r="M32">
        <f t="shared" si="9"/>
        <v>-2.1826399194957435E-13</v>
      </c>
      <c r="N32">
        <f t="shared" si="9"/>
        <v>-3.1645130580629927E-13</v>
      </c>
      <c r="O32">
        <f t="shared" si="9"/>
        <v>7.3835597737877817E-14</v>
      </c>
      <c r="P32">
        <f t="shared" si="9"/>
        <v>-5.4489303558591037E-13</v>
      </c>
      <c r="Q32">
        <f t="shared" si="9"/>
        <v>-1.2734166612892242E-13</v>
      </c>
      <c r="R32">
        <f t="shared" si="9"/>
        <v>2.2337268482369027E-13</v>
      </c>
      <c r="S32">
        <f t="shared" si="9"/>
        <v>3.4784147857624959E-5</v>
      </c>
      <c r="T32">
        <f t="shared" si="9"/>
        <v>3.473371709539208E-5</v>
      </c>
      <c r="U32">
        <f t="shared" si="9"/>
        <v>3.4667670640864401E-5</v>
      </c>
      <c r="V32">
        <f t="shared" si="9"/>
        <v>3.4570226968178019E-5</v>
      </c>
      <c r="W32">
        <f t="shared" si="9"/>
        <v>3.4377098991900112E-5</v>
      </c>
      <c r="Y32">
        <f t="shared" si="8"/>
        <v>3.173132860988909E-3</v>
      </c>
    </row>
    <row r="33" spans="1:25" x14ac:dyDescent="0.3">
      <c r="B33" t="s">
        <v>7</v>
      </c>
      <c r="C33">
        <f>C22+C18+C16</f>
        <v>0</v>
      </c>
      <c r="D33">
        <f t="shared" ref="D33:W33" si="10">D22+D18+D16</f>
        <v>0</v>
      </c>
      <c r="E33">
        <f t="shared" si="10"/>
        <v>0</v>
      </c>
      <c r="F33">
        <f t="shared" si="10"/>
        <v>0</v>
      </c>
      <c r="G33">
        <f t="shared" si="10"/>
        <v>4.0000000000001146E-4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-4.2188474935755949E-15</v>
      </c>
      <c r="O33">
        <f t="shared" si="10"/>
        <v>7.9936057773011271E-15</v>
      </c>
      <c r="P33">
        <f t="shared" si="10"/>
        <v>-2.2204460492503131E-15</v>
      </c>
      <c r="Q33">
        <f t="shared" si="10"/>
        <v>5.1070259132757201E-15</v>
      </c>
      <c r="R33">
        <f t="shared" si="10"/>
        <v>5.3290705182007514E-15</v>
      </c>
      <c r="S33">
        <f t="shared" si="10"/>
        <v>7.609068989999912E-6</v>
      </c>
      <c r="T33">
        <f t="shared" si="10"/>
        <v>7.2173769600780702E-6</v>
      </c>
      <c r="U33">
        <f t="shared" si="10"/>
        <v>6.8989008799036355E-6</v>
      </c>
      <c r="V33">
        <f t="shared" si="10"/>
        <v>6.6395878601799296E-6</v>
      </c>
      <c r="W33">
        <f t="shared" si="10"/>
        <v>6.4258458598587254E-6</v>
      </c>
      <c r="Y33">
        <f t="shared" si="8"/>
        <v>4.3479078056202214E-4</v>
      </c>
    </row>
    <row r="36" spans="1:25" x14ac:dyDescent="0.3">
      <c r="A36" t="s">
        <v>20</v>
      </c>
      <c r="B36" t="s">
        <v>13</v>
      </c>
      <c r="J36" t="s">
        <v>30</v>
      </c>
    </row>
    <row r="39" spans="1:25" x14ac:dyDescent="0.3">
      <c r="A39" t="s">
        <v>14</v>
      </c>
      <c r="B39" t="s">
        <v>16</v>
      </c>
      <c r="C39" t="s">
        <v>15</v>
      </c>
      <c r="D39" t="s">
        <v>17</v>
      </c>
      <c r="E39" t="s">
        <v>18</v>
      </c>
      <c r="G39" t="s">
        <v>22</v>
      </c>
    </row>
    <row r="40" spans="1:25" x14ac:dyDescent="0.3">
      <c r="A40" t="s">
        <v>21</v>
      </c>
      <c r="B40">
        <v>0</v>
      </c>
      <c r="C40">
        <f>Y31</f>
        <v>15.875339411642306</v>
      </c>
      <c r="D40">
        <f>Y31</f>
        <v>15.875339411642306</v>
      </c>
      <c r="E40">
        <f>Y31</f>
        <v>15.875339411642306</v>
      </c>
      <c r="G40">
        <v>0.08</v>
      </c>
    </row>
    <row r="41" spans="1:25" x14ac:dyDescent="0.3">
      <c r="A41" t="s">
        <v>23</v>
      </c>
      <c r="B41" s="5">
        <f>NPV(G40,C40:E40) + B40</f>
        <v>40.912289369280899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9"/>
  <sheetViews>
    <sheetView zoomScale="110" zoomScaleNormal="110" workbookViewId="0">
      <pane xSplit="9" ySplit="21" topLeftCell="J22" activePane="bottomRight" state="frozen"/>
      <selection pane="topRight" activeCell="J1" sqref="J1"/>
      <selection pane="bottomLeft" activeCell="A22" sqref="A22"/>
      <selection pane="bottomRight" activeCell="G29" sqref="G29"/>
    </sheetView>
  </sheetViews>
  <sheetFormatPr defaultColWidth="11.19921875" defaultRowHeight="15.6" x14ac:dyDescent="0.3"/>
  <cols>
    <col min="1" max="1" width="15.296875" customWidth="1"/>
    <col min="2" max="2" width="12.69921875" customWidth="1"/>
    <col min="3" max="3" width="13" bestFit="1" customWidth="1"/>
    <col min="24" max="24" width="3.69921875" customWidth="1"/>
  </cols>
  <sheetData>
    <row r="1" spans="1:25" x14ac:dyDescent="0.3">
      <c r="A1" t="s">
        <v>24</v>
      </c>
      <c r="B1" t="s">
        <v>26</v>
      </c>
      <c r="D1" t="s">
        <v>32</v>
      </c>
    </row>
    <row r="2" spans="1:25" x14ac:dyDescent="0.3">
      <c r="A2" t="s">
        <v>25</v>
      </c>
      <c r="B2">
        <v>100</v>
      </c>
      <c r="D2">
        <v>100</v>
      </c>
    </row>
    <row r="4" spans="1:25" x14ac:dyDescent="0.3">
      <c r="A4" t="s">
        <v>19</v>
      </c>
      <c r="J4" s="6"/>
      <c r="R4" s="6"/>
    </row>
    <row r="5" spans="1:25" x14ac:dyDescent="0.3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 s="6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 s="6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3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7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7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7" spans="1:25" x14ac:dyDescent="0.3">
      <c r="J7" s="6"/>
      <c r="R7" s="6"/>
    </row>
    <row r="8" spans="1:25" x14ac:dyDescent="0.3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8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8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3">
      <c r="J9" s="6"/>
      <c r="R9" s="6"/>
    </row>
    <row r="10" spans="1:25" x14ac:dyDescent="0.3">
      <c r="A10" t="s">
        <v>27</v>
      </c>
      <c r="B10" s="11" t="s">
        <v>28</v>
      </c>
      <c r="C10" s="11">
        <v>0.4</v>
      </c>
      <c r="D10" s="11">
        <v>0.4</v>
      </c>
      <c r="E10" s="11">
        <v>0.5</v>
      </c>
      <c r="F10" s="11">
        <v>0.6</v>
      </c>
      <c r="G10" s="11">
        <v>0.7</v>
      </c>
      <c r="H10" s="11">
        <v>0.8</v>
      </c>
      <c r="I10" s="11">
        <v>0.9</v>
      </c>
      <c r="J10" s="12">
        <v>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2">
        <v>1</v>
      </c>
      <c r="S10" s="11">
        <v>0.6</v>
      </c>
      <c r="T10" s="11">
        <v>0.2</v>
      </c>
      <c r="U10" s="11">
        <v>0.2</v>
      </c>
      <c r="V10" s="11">
        <v>0.2</v>
      </c>
      <c r="W10" s="11">
        <v>1</v>
      </c>
    </row>
    <row r="11" spans="1:25" x14ac:dyDescent="0.3">
      <c r="A11">
        <v>1</v>
      </c>
      <c r="B11" s="2" t="s">
        <v>31</v>
      </c>
      <c r="C11" s="2">
        <f>-(C10-A11)/0.1</f>
        <v>5.9999999999999991</v>
      </c>
      <c r="D11" s="2">
        <f>-(D10-C10)/0.1</f>
        <v>0</v>
      </c>
      <c r="E11" s="2">
        <f t="shared" ref="E11:W11" si="1">-(E10-D10)/0.1</f>
        <v>-0.99999999999999978</v>
      </c>
      <c r="F11" s="2">
        <f t="shared" si="1"/>
        <v>-0.99999999999999978</v>
      </c>
      <c r="G11" s="2">
        <f t="shared" si="1"/>
        <v>-0.99999999999999978</v>
      </c>
      <c r="H11" s="2">
        <f t="shared" si="1"/>
        <v>-1.0000000000000009</v>
      </c>
      <c r="I11" s="2">
        <f t="shared" si="1"/>
        <v>-0.99999999999999978</v>
      </c>
      <c r="J11" s="8">
        <f t="shared" si="1"/>
        <v>-0.99999999999999978</v>
      </c>
      <c r="K11" s="2">
        <v>10</v>
      </c>
      <c r="L11" s="2">
        <f t="shared" si="1"/>
        <v>0</v>
      </c>
      <c r="M11" s="2">
        <f t="shared" si="1"/>
        <v>0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0</v>
      </c>
      <c r="R11" s="8">
        <f t="shared" si="1"/>
        <v>-10</v>
      </c>
      <c r="S11" s="2">
        <f t="shared" si="1"/>
        <v>4</v>
      </c>
      <c r="T11" s="2">
        <f t="shared" si="1"/>
        <v>3.9999999999999996</v>
      </c>
      <c r="U11" s="2">
        <f t="shared" si="1"/>
        <v>0</v>
      </c>
      <c r="V11" s="2">
        <f t="shared" si="1"/>
        <v>0</v>
      </c>
      <c r="W11" s="2">
        <f t="shared" si="1"/>
        <v>-8</v>
      </c>
    </row>
    <row r="12" spans="1:25" x14ac:dyDescent="0.3">
      <c r="J12" s="6"/>
      <c r="R12" s="6"/>
    </row>
    <row r="13" spans="1:25" x14ac:dyDescent="0.3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8">
        <v>-99</v>
      </c>
      <c r="K13" s="2">
        <v>-99</v>
      </c>
      <c r="L13" s="2">
        <v>-4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8">
        <v>-4</v>
      </c>
      <c r="S13" s="2">
        <v>-4</v>
      </c>
      <c r="T13" s="2">
        <v>-4</v>
      </c>
      <c r="U13" s="2">
        <v>-4</v>
      </c>
      <c r="V13" s="2">
        <v>-4</v>
      </c>
      <c r="W13" s="2">
        <v>-4</v>
      </c>
      <c r="Y13">
        <f t="shared" si="0"/>
        <v>-939</v>
      </c>
    </row>
    <row r="14" spans="1:25" x14ac:dyDescent="0.3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9">
        <v>49.5</v>
      </c>
      <c r="K14" s="1">
        <v>49.5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9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Y14">
        <f t="shared" si="0"/>
        <v>469.5</v>
      </c>
    </row>
    <row r="15" spans="1:25" x14ac:dyDescent="0.3">
      <c r="J15" s="6"/>
      <c r="R15" s="6"/>
    </row>
    <row r="16" spans="1:25" x14ac:dyDescent="0.3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9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9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3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7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7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3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10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10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19" spans="1:25" x14ac:dyDescent="0.3">
      <c r="J19" s="6"/>
      <c r="R19" s="6"/>
    </row>
    <row r="20" spans="1:25" x14ac:dyDescent="0.3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9">
        <v>-47.5</v>
      </c>
      <c r="K20" s="1">
        <v>-47.5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9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-437.5</v>
      </c>
    </row>
    <row r="21" spans="1:25" x14ac:dyDescent="0.3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7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7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3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10">
        <f t="shared" si="4"/>
        <v>7.050967260000002</v>
      </c>
      <c r="K22" s="4">
        <f t="shared" si="4"/>
        <v>1.7334009699999982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10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225.16062062099996</v>
      </c>
    </row>
    <row r="23" spans="1:25" x14ac:dyDescent="0.3">
      <c r="J23" s="6"/>
      <c r="R23" s="6"/>
    </row>
    <row r="24" spans="1:25" x14ac:dyDescent="0.3">
      <c r="A24" t="s">
        <v>34</v>
      </c>
      <c r="B24" s="2" t="s">
        <v>3</v>
      </c>
      <c r="C24" s="2">
        <v>-7</v>
      </c>
      <c r="D24" s="2">
        <v>-1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8">
        <v>0</v>
      </c>
      <c r="K24" s="2">
        <v>-11</v>
      </c>
      <c r="L24" s="2">
        <v>-96</v>
      </c>
      <c r="M24" s="2">
        <v>-96</v>
      </c>
      <c r="N24" s="2">
        <v>-96</v>
      </c>
      <c r="O24" s="2">
        <v>-96</v>
      </c>
      <c r="P24" s="2">
        <v>-96</v>
      </c>
      <c r="Q24" s="2">
        <v>-96</v>
      </c>
      <c r="R24" s="8">
        <v>-86</v>
      </c>
      <c r="S24" s="2">
        <v>-100</v>
      </c>
      <c r="T24" s="2">
        <v>-100</v>
      </c>
      <c r="U24" s="2">
        <v>-96</v>
      </c>
      <c r="V24" s="2">
        <v>-96</v>
      </c>
      <c r="W24" s="2">
        <v>-88</v>
      </c>
      <c r="Y24">
        <f t="shared" ref="Y24:Y26" si="5">SUM(C24:W24)</f>
        <v>-1161</v>
      </c>
    </row>
    <row r="25" spans="1:25" x14ac:dyDescent="0.3">
      <c r="B25" s="3" t="s">
        <v>5</v>
      </c>
      <c r="C25" s="3">
        <v>-0.01</v>
      </c>
      <c r="D25" s="3">
        <v>-0.01</v>
      </c>
      <c r="E25" s="3">
        <v>-0.01</v>
      </c>
      <c r="F25" s="3">
        <v>-0.01</v>
      </c>
      <c r="G25" s="3">
        <v>-0.01</v>
      </c>
      <c r="H25" s="3">
        <v>-0.01</v>
      </c>
      <c r="I25" s="3">
        <v>-0.01</v>
      </c>
      <c r="J25" s="3">
        <v>-0.01</v>
      </c>
      <c r="K25" s="3">
        <v>-0.01</v>
      </c>
      <c r="L25" s="3">
        <v>-0.01</v>
      </c>
      <c r="M25" s="3">
        <v>-0.01</v>
      </c>
      <c r="N25" s="3">
        <v>-0.01</v>
      </c>
      <c r="O25" s="3">
        <v>-0.01</v>
      </c>
      <c r="P25" s="3">
        <v>-0.01</v>
      </c>
      <c r="Q25" s="3">
        <v>-0.01</v>
      </c>
      <c r="R25" s="3">
        <v>-0.01</v>
      </c>
      <c r="S25" s="3">
        <v>-0.01</v>
      </c>
      <c r="T25" s="3">
        <v>-0.01</v>
      </c>
      <c r="U25" s="3">
        <v>-0.01</v>
      </c>
      <c r="V25" s="3">
        <v>-0.01</v>
      </c>
      <c r="W25" s="3">
        <v>-0.01</v>
      </c>
      <c r="Y25">
        <f t="shared" si="5"/>
        <v>-0.21000000000000005</v>
      </c>
    </row>
    <row r="26" spans="1:25" x14ac:dyDescent="0.3">
      <c r="B26" s="4" t="s">
        <v>10</v>
      </c>
      <c r="C26" s="4">
        <f>C25*C24*-1</f>
        <v>-7.0000000000000007E-2</v>
      </c>
      <c r="D26" s="4">
        <f t="shared" ref="D26:W26" si="6">D25*D24*-1</f>
        <v>-0.01</v>
      </c>
      <c r="E26" s="4">
        <f t="shared" si="6"/>
        <v>0</v>
      </c>
      <c r="F26" s="4">
        <f t="shared" si="6"/>
        <v>0</v>
      </c>
      <c r="G26" s="4">
        <f t="shared" si="6"/>
        <v>0</v>
      </c>
      <c r="H26" s="4">
        <f t="shared" si="6"/>
        <v>0</v>
      </c>
      <c r="I26" s="4">
        <f t="shared" si="6"/>
        <v>0</v>
      </c>
      <c r="J26" s="10">
        <f t="shared" si="6"/>
        <v>0</v>
      </c>
      <c r="K26" s="4">
        <f t="shared" si="6"/>
        <v>-0.11</v>
      </c>
      <c r="L26" s="4">
        <f t="shared" si="6"/>
        <v>-0.96</v>
      </c>
      <c r="M26" s="4">
        <f t="shared" si="6"/>
        <v>-0.96</v>
      </c>
      <c r="N26" s="4">
        <f t="shared" si="6"/>
        <v>-0.96</v>
      </c>
      <c r="O26" s="4">
        <f t="shared" si="6"/>
        <v>-0.96</v>
      </c>
      <c r="P26" s="4">
        <f t="shared" si="6"/>
        <v>-0.96</v>
      </c>
      <c r="Q26" s="4">
        <f t="shared" si="6"/>
        <v>-0.96</v>
      </c>
      <c r="R26" s="10">
        <f t="shared" si="6"/>
        <v>-0.86</v>
      </c>
      <c r="S26" s="4">
        <f t="shared" si="6"/>
        <v>-1</v>
      </c>
      <c r="T26" s="4">
        <f t="shared" si="6"/>
        <v>-1</v>
      </c>
      <c r="U26" s="4">
        <f t="shared" si="6"/>
        <v>-0.96</v>
      </c>
      <c r="V26" s="4">
        <f t="shared" si="6"/>
        <v>-0.96</v>
      </c>
      <c r="W26" s="4">
        <f t="shared" si="6"/>
        <v>-0.88</v>
      </c>
      <c r="Y26">
        <f t="shared" si="5"/>
        <v>-11.610000000000001</v>
      </c>
    </row>
    <row r="27" spans="1:25" x14ac:dyDescent="0.3">
      <c r="J27" s="6"/>
      <c r="R27" s="6"/>
    </row>
    <row r="29" spans="1:25" x14ac:dyDescent="0.3">
      <c r="A29" t="s">
        <v>12</v>
      </c>
      <c r="B29" t="s">
        <v>10</v>
      </c>
      <c r="C29">
        <f>C22+C18+C26</f>
        <v>49.43</v>
      </c>
      <c r="D29">
        <f t="shared" ref="D29:W29" si="7">D22+D18+D26</f>
        <v>43.273738520000002</v>
      </c>
      <c r="E29">
        <f t="shared" si="7"/>
        <v>37.092009834000002</v>
      </c>
      <c r="F29">
        <f t="shared" si="7"/>
        <v>30.949249815000002</v>
      </c>
      <c r="G29">
        <f t="shared" si="7"/>
        <v>24.879701186999998</v>
      </c>
      <c r="H29">
        <f t="shared" si="7"/>
        <v>19.14338557</v>
      </c>
      <c r="I29">
        <f t="shared" si="7"/>
        <v>13.528167464999997</v>
      </c>
      <c r="J29">
        <f t="shared" si="7"/>
        <v>8.050967260000002</v>
      </c>
      <c r="K29">
        <f t="shared" si="7"/>
        <v>2.6234009699999983</v>
      </c>
      <c r="L29">
        <f t="shared" si="7"/>
        <v>4.0000000000000036E-2</v>
      </c>
      <c r="M29">
        <f t="shared" si="7"/>
        <v>4.0000000000000036E-2</v>
      </c>
      <c r="N29">
        <f t="shared" si="7"/>
        <v>4.0000000000000036E-2</v>
      </c>
      <c r="O29">
        <f t="shared" si="7"/>
        <v>4.0000000000000036E-2</v>
      </c>
      <c r="P29">
        <f t="shared" si="7"/>
        <v>4.0000000000000036E-2</v>
      </c>
      <c r="Q29">
        <f t="shared" si="7"/>
        <v>4.0000000000000036E-2</v>
      </c>
      <c r="R29">
        <f t="shared" si="7"/>
        <v>0.14000000000000001</v>
      </c>
      <c r="S29">
        <f t="shared" si="7"/>
        <v>0</v>
      </c>
      <c r="T29">
        <f t="shared" si="7"/>
        <v>0</v>
      </c>
      <c r="U29">
        <f t="shared" si="7"/>
        <v>4.0000000000000036E-2</v>
      </c>
      <c r="V29">
        <f t="shared" si="7"/>
        <v>4.0000000000000036E-2</v>
      </c>
      <c r="W29">
        <f t="shared" si="7"/>
        <v>0.12</v>
      </c>
      <c r="Y29">
        <f t="shared" ref="Y29:Y31" si="8">SUM(C29:W29)</f>
        <v>229.55062062099992</v>
      </c>
    </row>
    <row r="30" spans="1:25" x14ac:dyDescent="0.3">
      <c r="B30" t="s">
        <v>3</v>
      </c>
      <c r="C30">
        <f>C8+C13+C11+C24</f>
        <v>0</v>
      </c>
      <c r="D30">
        <f t="shared" ref="D30:W30" si="9">D8+D13+D11+D24</f>
        <v>0</v>
      </c>
      <c r="E30">
        <f t="shared" si="9"/>
        <v>2.2204460492503131E-16</v>
      </c>
      <c r="F30">
        <f t="shared" si="9"/>
        <v>2.2204460492503131E-16</v>
      </c>
      <c r="G30">
        <f t="shared" si="9"/>
        <v>2.2204460492503131E-16</v>
      </c>
      <c r="H30">
        <f t="shared" si="9"/>
        <v>-8.8817841970012523E-16</v>
      </c>
      <c r="I30">
        <f t="shared" si="9"/>
        <v>2.2204460492503131E-16</v>
      </c>
      <c r="J30">
        <f t="shared" si="9"/>
        <v>2.2204460492503131E-16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0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Y30">
        <f t="shared" si="8"/>
        <v>2.2204460492503131E-16</v>
      </c>
    </row>
    <row r="31" spans="1:25" x14ac:dyDescent="0.3">
      <c r="B31" t="s">
        <v>7</v>
      </c>
      <c r="C31">
        <f>C20+C16+C14</f>
        <v>0</v>
      </c>
      <c r="D31">
        <f t="shared" ref="D31:W31" si="10">D20+D16+D14</f>
        <v>0</v>
      </c>
      <c r="E31">
        <f t="shared" si="10"/>
        <v>0</v>
      </c>
      <c r="F31">
        <f t="shared" si="10"/>
        <v>0</v>
      </c>
      <c r="G31">
        <f t="shared" si="10"/>
        <v>0</v>
      </c>
      <c r="H31">
        <f t="shared" si="10"/>
        <v>0</v>
      </c>
      <c r="I31">
        <f t="shared" si="10"/>
        <v>0</v>
      </c>
      <c r="J31">
        <f t="shared" si="10"/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Y31">
        <f t="shared" si="8"/>
        <v>0</v>
      </c>
    </row>
    <row r="34" spans="1:9" x14ac:dyDescent="0.3">
      <c r="A34" t="s">
        <v>20</v>
      </c>
      <c r="B34" t="s">
        <v>13</v>
      </c>
      <c r="I34" t="s">
        <v>33</v>
      </c>
    </row>
    <row r="37" spans="1:9" x14ac:dyDescent="0.3">
      <c r="A37" t="s">
        <v>14</v>
      </c>
      <c r="B37" t="s">
        <v>16</v>
      </c>
      <c r="C37" t="s">
        <v>15</v>
      </c>
      <c r="D37" t="s">
        <v>17</v>
      </c>
      <c r="E37" t="s">
        <v>18</v>
      </c>
      <c r="G37" t="s">
        <v>22</v>
      </c>
    </row>
    <row r="38" spans="1:9" x14ac:dyDescent="0.3">
      <c r="A38" t="s">
        <v>21</v>
      </c>
      <c r="B38">
        <v>0</v>
      </c>
      <c r="C38">
        <f>Y29</f>
        <v>229.55062062099992</v>
      </c>
      <c r="D38">
        <f>Y29</f>
        <v>229.55062062099992</v>
      </c>
      <c r="E38">
        <f>Y29</f>
        <v>229.55062062099992</v>
      </c>
      <c r="G38">
        <v>0.08</v>
      </c>
    </row>
    <row r="39" spans="1:9" x14ac:dyDescent="0.3">
      <c r="A39" t="s">
        <v>23</v>
      </c>
      <c r="B39" s="5">
        <f>NPV(G38,C38:E38) + B38</f>
        <v>591.57421282325959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CB53-B9DC-4767-B118-E0A5622AE48A}">
  <dimension ref="A1:S76"/>
  <sheetViews>
    <sheetView topLeftCell="A37" workbookViewId="0">
      <selection activeCell="G51" sqref="G51:G55"/>
    </sheetView>
  </sheetViews>
  <sheetFormatPr defaultRowHeight="15.6" x14ac:dyDescent="0.3"/>
  <cols>
    <col min="4" max="4" width="10.8984375" customWidth="1"/>
    <col min="12" max="12" width="11.8984375" bestFit="1" customWidth="1"/>
  </cols>
  <sheetData>
    <row r="1" spans="1:19" x14ac:dyDescent="0.3">
      <c r="A1" t="s">
        <v>37</v>
      </c>
      <c r="B1" t="s">
        <v>38</v>
      </c>
      <c r="E1" s="16"/>
    </row>
    <row r="2" spans="1:19" x14ac:dyDescent="0.3">
      <c r="A2" t="s">
        <v>39</v>
      </c>
      <c r="B2" t="s">
        <v>40</v>
      </c>
      <c r="C2" t="s">
        <v>41</v>
      </c>
      <c r="D2">
        <v>3.7499009207416099</v>
      </c>
    </row>
    <row r="3" spans="1:19" x14ac:dyDescent="0.3">
      <c r="A3" t="s">
        <v>39</v>
      </c>
      <c r="B3" t="s">
        <v>42</v>
      </c>
      <c r="C3">
        <v>0</v>
      </c>
      <c r="D3" t="s">
        <v>2</v>
      </c>
    </row>
    <row r="4" spans="1:19" x14ac:dyDescent="0.3">
      <c r="A4" t="s">
        <v>39</v>
      </c>
      <c r="B4" t="s">
        <v>39</v>
      </c>
      <c r="C4" t="s">
        <v>43</v>
      </c>
      <c r="D4" t="s">
        <v>29</v>
      </c>
      <c r="E4" t="s">
        <v>44</v>
      </c>
      <c r="F4" s="16">
        <v>0</v>
      </c>
      <c r="G4" t="s">
        <v>3</v>
      </c>
    </row>
    <row r="5" spans="1:19" x14ac:dyDescent="0.3">
      <c r="A5" t="s">
        <v>39</v>
      </c>
      <c r="B5" t="s">
        <v>39</v>
      </c>
      <c r="C5" t="s">
        <v>39</v>
      </c>
      <c r="D5" t="s">
        <v>45</v>
      </c>
      <c r="E5">
        <v>16</v>
      </c>
      <c r="F5" s="16">
        <v>1.6</v>
      </c>
      <c r="G5">
        <v>1</v>
      </c>
      <c r="H5" s="18"/>
      <c r="I5" s="18"/>
      <c r="S5" s="19"/>
    </row>
    <row r="6" spans="1:19" x14ac:dyDescent="0.3">
      <c r="A6" t="s">
        <v>39</v>
      </c>
      <c r="B6" t="s">
        <v>39</v>
      </c>
      <c r="C6" t="s">
        <v>39</v>
      </c>
      <c r="D6" t="s">
        <v>45</v>
      </c>
      <c r="E6">
        <v>17</v>
      </c>
      <c r="F6" s="16">
        <v>1.7</v>
      </c>
      <c r="G6">
        <v>1</v>
      </c>
    </row>
    <row r="7" spans="1:19" x14ac:dyDescent="0.3">
      <c r="A7" t="s">
        <v>39</v>
      </c>
      <c r="B7" t="s">
        <v>39</v>
      </c>
      <c r="C7" t="s">
        <v>39</v>
      </c>
      <c r="D7" t="s">
        <v>45</v>
      </c>
      <c r="E7">
        <v>18</v>
      </c>
      <c r="F7">
        <v>1.8</v>
      </c>
      <c r="G7">
        <v>1</v>
      </c>
      <c r="K7" s="17"/>
      <c r="O7" s="17"/>
      <c r="S7" s="17"/>
    </row>
    <row r="8" spans="1:19" x14ac:dyDescent="0.3">
      <c r="A8" t="s">
        <v>39</v>
      </c>
      <c r="B8" t="s">
        <v>39</v>
      </c>
      <c r="C8" t="s">
        <v>39</v>
      </c>
      <c r="D8" t="s">
        <v>45</v>
      </c>
      <c r="E8">
        <v>19</v>
      </c>
      <c r="F8">
        <v>1.9</v>
      </c>
      <c r="G8">
        <v>1</v>
      </c>
      <c r="K8" s="17"/>
      <c r="O8" s="17"/>
      <c r="S8" s="17"/>
    </row>
    <row r="9" spans="1:19" x14ac:dyDescent="0.3">
      <c r="A9" t="s">
        <v>39</v>
      </c>
      <c r="B9" t="s">
        <v>39</v>
      </c>
      <c r="C9" t="s">
        <v>39</v>
      </c>
      <c r="D9" t="s">
        <v>45</v>
      </c>
      <c r="E9" s="17">
        <v>20</v>
      </c>
      <c r="F9">
        <v>2</v>
      </c>
      <c r="G9">
        <v>1</v>
      </c>
      <c r="K9" s="17"/>
      <c r="O9" s="17"/>
      <c r="S9" s="17"/>
    </row>
    <row r="10" spans="1:19" x14ac:dyDescent="0.3">
      <c r="A10" t="s">
        <v>39</v>
      </c>
      <c r="B10" t="s">
        <v>42</v>
      </c>
      <c r="C10">
        <v>1</v>
      </c>
      <c r="D10" t="s">
        <v>46</v>
      </c>
      <c r="E10" s="16"/>
      <c r="K10" s="17"/>
      <c r="O10" s="17"/>
      <c r="S10" s="17"/>
    </row>
    <row r="11" spans="1:19" x14ac:dyDescent="0.3">
      <c r="A11" t="s">
        <v>39</v>
      </c>
      <c r="B11" t="s">
        <v>39</v>
      </c>
      <c r="C11" t="s">
        <v>43</v>
      </c>
      <c r="D11" t="s">
        <v>28</v>
      </c>
      <c r="E11" t="s">
        <v>44</v>
      </c>
      <c r="F11" s="16">
        <v>0</v>
      </c>
      <c r="G11" t="s">
        <v>3</v>
      </c>
      <c r="K11" s="17"/>
    </row>
    <row r="12" spans="1:19" x14ac:dyDescent="0.3">
      <c r="A12" t="s">
        <v>39</v>
      </c>
      <c r="B12" t="s">
        <v>39</v>
      </c>
      <c r="C12" t="s">
        <v>39</v>
      </c>
      <c r="D12" t="s">
        <v>45</v>
      </c>
      <c r="E12">
        <v>16</v>
      </c>
      <c r="F12">
        <v>1.6</v>
      </c>
      <c r="G12">
        <v>0.82695861999684706</v>
      </c>
      <c r="K12" s="17"/>
      <c r="P12" s="17"/>
    </row>
    <row r="13" spans="1:19" x14ac:dyDescent="0.3">
      <c r="A13" t="s">
        <v>39</v>
      </c>
      <c r="B13" t="s">
        <v>39</v>
      </c>
      <c r="C13" t="s">
        <v>39</v>
      </c>
      <c r="D13" t="s">
        <v>45</v>
      </c>
      <c r="E13">
        <v>17</v>
      </c>
      <c r="F13">
        <v>1.7</v>
      </c>
      <c r="G13">
        <v>0.64368960151130294</v>
      </c>
      <c r="K13" s="17"/>
      <c r="P13" s="17"/>
    </row>
    <row r="14" spans="1:19" x14ac:dyDescent="0.3">
      <c r="A14" t="s">
        <v>39</v>
      </c>
      <c r="B14" t="s">
        <v>39</v>
      </c>
      <c r="C14" t="s">
        <v>39</v>
      </c>
      <c r="D14" t="s">
        <v>45</v>
      </c>
      <c r="E14">
        <v>18</v>
      </c>
      <c r="F14">
        <v>1.8</v>
      </c>
      <c r="G14">
        <v>0.44744262145145403</v>
      </c>
      <c r="K14" s="17"/>
      <c r="P14" s="17"/>
      <c r="S14" s="17"/>
    </row>
    <row r="15" spans="1:19" x14ac:dyDescent="0.3">
      <c r="A15" t="s">
        <v>39</v>
      </c>
      <c r="B15" t="s">
        <v>39</v>
      </c>
      <c r="C15" t="s">
        <v>39</v>
      </c>
      <c r="D15" t="s">
        <v>45</v>
      </c>
      <c r="E15">
        <v>19</v>
      </c>
      <c r="F15">
        <v>1.9</v>
      </c>
      <c r="G15">
        <v>0.23452321379270499</v>
      </c>
    </row>
    <row r="16" spans="1:19" x14ac:dyDescent="0.3">
      <c r="A16" t="s">
        <v>39</v>
      </c>
      <c r="B16" t="s">
        <v>39</v>
      </c>
      <c r="C16" t="s">
        <v>39</v>
      </c>
      <c r="D16" t="s">
        <v>45</v>
      </c>
      <c r="E16">
        <v>20</v>
      </c>
      <c r="F16" s="16">
        <v>2</v>
      </c>
      <c r="G16" s="17">
        <v>3.5631038581655501E-6</v>
      </c>
    </row>
    <row r="17" spans="1:7" x14ac:dyDescent="0.3">
      <c r="A17" t="s">
        <v>39</v>
      </c>
      <c r="B17" t="s">
        <v>39</v>
      </c>
      <c r="C17" t="s">
        <v>43</v>
      </c>
      <c r="D17" t="s">
        <v>35</v>
      </c>
      <c r="E17" t="s">
        <v>44</v>
      </c>
      <c r="F17" s="16">
        <v>0</v>
      </c>
      <c r="G17" t="s">
        <v>3</v>
      </c>
    </row>
    <row r="18" spans="1:7" x14ac:dyDescent="0.3">
      <c r="A18" t="s">
        <v>39</v>
      </c>
      <c r="B18" t="s">
        <v>39</v>
      </c>
      <c r="C18" t="s">
        <v>39</v>
      </c>
      <c r="D18" t="s">
        <v>45</v>
      </c>
      <c r="E18">
        <v>16</v>
      </c>
      <c r="F18">
        <v>1.6</v>
      </c>
      <c r="G18">
        <v>-156.04223005194501</v>
      </c>
    </row>
    <row r="19" spans="1:7" x14ac:dyDescent="0.3">
      <c r="A19" t="s">
        <v>39</v>
      </c>
      <c r="B19" t="s">
        <v>39</v>
      </c>
      <c r="C19" t="s">
        <v>39</v>
      </c>
      <c r="D19" t="s">
        <v>45</v>
      </c>
      <c r="E19" s="16">
        <v>17</v>
      </c>
      <c r="F19">
        <v>1.7</v>
      </c>
      <c r="G19">
        <v>-154.867107771099</v>
      </c>
    </row>
    <row r="20" spans="1:7" x14ac:dyDescent="0.3">
      <c r="A20" t="s">
        <v>39</v>
      </c>
      <c r="B20" t="s">
        <v>39</v>
      </c>
      <c r="C20" t="s">
        <v>39</v>
      </c>
      <c r="D20" t="s">
        <v>45</v>
      </c>
      <c r="E20">
        <v>18</v>
      </c>
      <c r="F20">
        <v>1.8</v>
      </c>
      <c r="G20">
        <v>-154.029520905933</v>
      </c>
    </row>
    <row r="21" spans="1:7" x14ac:dyDescent="0.3">
      <c r="A21" t="s">
        <v>39</v>
      </c>
      <c r="B21" t="s">
        <v>39</v>
      </c>
      <c r="C21" t="s">
        <v>39</v>
      </c>
      <c r="D21" t="s">
        <v>45</v>
      </c>
      <c r="E21">
        <v>19</v>
      </c>
      <c r="F21">
        <v>1.9</v>
      </c>
      <c r="G21">
        <v>-153.38827188672499</v>
      </c>
    </row>
    <row r="22" spans="1:7" x14ac:dyDescent="0.3">
      <c r="A22" t="s">
        <v>39</v>
      </c>
      <c r="B22" t="s">
        <v>39</v>
      </c>
      <c r="C22" t="s">
        <v>39</v>
      </c>
      <c r="D22" t="s">
        <v>45</v>
      </c>
      <c r="E22">
        <v>20</v>
      </c>
      <c r="F22">
        <v>2</v>
      </c>
      <c r="G22">
        <v>-152.84647659369401</v>
      </c>
    </row>
    <row r="23" spans="1:7" x14ac:dyDescent="0.3">
      <c r="A23" t="s">
        <v>39</v>
      </c>
      <c r="B23" t="s">
        <v>39</v>
      </c>
      <c r="C23" t="s">
        <v>43</v>
      </c>
      <c r="D23" t="s">
        <v>36</v>
      </c>
      <c r="E23" t="s">
        <v>44</v>
      </c>
      <c r="F23" s="16">
        <v>0</v>
      </c>
      <c r="G23" t="s">
        <v>3</v>
      </c>
    </row>
    <row r="24" spans="1:7" x14ac:dyDescent="0.3">
      <c r="A24" t="s">
        <v>39</v>
      </c>
      <c r="B24" t="s">
        <v>39</v>
      </c>
      <c r="C24" t="s">
        <v>39</v>
      </c>
      <c r="D24" t="s">
        <v>45</v>
      </c>
      <c r="E24">
        <v>16</v>
      </c>
      <c r="F24">
        <v>1.6</v>
      </c>
      <c r="G24">
        <v>157.772643851976</v>
      </c>
    </row>
    <row r="25" spans="1:7" x14ac:dyDescent="0.3">
      <c r="A25" t="s">
        <v>39</v>
      </c>
      <c r="B25" t="s">
        <v>39</v>
      </c>
      <c r="C25" t="s">
        <v>39</v>
      </c>
      <c r="D25" t="s">
        <v>45</v>
      </c>
      <c r="E25">
        <v>17</v>
      </c>
      <c r="F25" s="16">
        <v>1.7</v>
      </c>
      <c r="G25">
        <v>156.69979795595501</v>
      </c>
    </row>
    <row r="26" spans="1:7" x14ac:dyDescent="0.3">
      <c r="A26" t="s">
        <v>39</v>
      </c>
      <c r="B26" t="s">
        <v>39</v>
      </c>
      <c r="C26" t="s">
        <v>39</v>
      </c>
      <c r="D26" t="s">
        <v>45</v>
      </c>
      <c r="E26">
        <v>18</v>
      </c>
      <c r="F26">
        <v>1.8</v>
      </c>
      <c r="G26">
        <v>155.991990706531</v>
      </c>
    </row>
    <row r="27" spans="1:7" x14ac:dyDescent="0.3">
      <c r="A27" t="s">
        <v>39</v>
      </c>
      <c r="B27" t="s">
        <v>39</v>
      </c>
      <c r="C27" t="s">
        <v>39</v>
      </c>
      <c r="D27" t="s">
        <v>45</v>
      </c>
      <c r="E27">
        <v>19</v>
      </c>
      <c r="F27">
        <v>1.9</v>
      </c>
      <c r="G27">
        <v>155.51746596331199</v>
      </c>
    </row>
    <row r="28" spans="1:7" x14ac:dyDescent="0.3">
      <c r="A28" t="s">
        <v>39</v>
      </c>
      <c r="B28" t="s">
        <v>39</v>
      </c>
      <c r="C28" t="s">
        <v>39</v>
      </c>
      <c r="D28" t="s">
        <v>45</v>
      </c>
      <c r="E28">
        <v>20</v>
      </c>
      <c r="F28">
        <v>2</v>
      </c>
      <c r="G28">
        <v>155.19167310058299</v>
      </c>
    </row>
    <row r="29" spans="1:7" x14ac:dyDescent="0.3">
      <c r="A29" t="s">
        <v>39</v>
      </c>
      <c r="B29" t="s">
        <v>42</v>
      </c>
      <c r="C29">
        <v>2</v>
      </c>
      <c r="D29" t="s">
        <v>6</v>
      </c>
      <c r="E29" s="16"/>
    </row>
    <row r="30" spans="1:7" x14ac:dyDescent="0.3">
      <c r="A30" t="s">
        <v>39</v>
      </c>
      <c r="B30" t="s">
        <v>39</v>
      </c>
      <c r="C30" t="s">
        <v>43</v>
      </c>
      <c r="D30" t="s">
        <v>29</v>
      </c>
      <c r="E30" t="s">
        <v>44</v>
      </c>
      <c r="F30" s="16">
        <v>0</v>
      </c>
      <c r="G30" t="s">
        <v>7</v>
      </c>
    </row>
    <row r="31" spans="1:7" x14ac:dyDescent="0.3">
      <c r="A31" t="s">
        <v>39</v>
      </c>
      <c r="B31" t="s">
        <v>39</v>
      </c>
      <c r="C31" t="s">
        <v>39</v>
      </c>
      <c r="D31" t="s">
        <v>45</v>
      </c>
      <c r="E31">
        <v>16</v>
      </c>
      <c r="F31">
        <v>1.6</v>
      </c>
      <c r="G31">
        <v>1.3651895079415599</v>
      </c>
    </row>
    <row r="32" spans="1:7" x14ac:dyDescent="0.3">
      <c r="A32" t="s">
        <v>39</v>
      </c>
      <c r="B32" t="s">
        <v>39</v>
      </c>
      <c r="C32" t="s">
        <v>39</v>
      </c>
      <c r="D32" t="s">
        <v>45</v>
      </c>
      <c r="E32">
        <v>17</v>
      </c>
      <c r="F32">
        <v>1.7</v>
      </c>
      <c r="G32">
        <v>1.41632772556945</v>
      </c>
    </row>
    <row r="33" spans="1:7" x14ac:dyDescent="0.3">
      <c r="A33" t="s">
        <v>39</v>
      </c>
      <c r="B33" t="s">
        <v>39</v>
      </c>
      <c r="C33" t="s">
        <v>39</v>
      </c>
      <c r="D33" t="s">
        <v>45</v>
      </c>
      <c r="E33">
        <v>18</v>
      </c>
      <c r="F33">
        <v>1.8</v>
      </c>
      <c r="G33">
        <v>1.48121756646368</v>
      </c>
    </row>
    <row r="34" spans="1:7" x14ac:dyDescent="0.3">
      <c r="A34" t="s">
        <v>39</v>
      </c>
      <c r="B34" t="s">
        <v>39</v>
      </c>
      <c r="C34" t="s">
        <v>39</v>
      </c>
      <c r="D34" t="s">
        <v>45</v>
      </c>
      <c r="E34">
        <v>19</v>
      </c>
      <c r="F34">
        <v>1.9</v>
      </c>
      <c r="G34">
        <v>1.5645797531800101</v>
      </c>
    </row>
    <row r="35" spans="1:7" x14ac:dyDescent="0.3">
      <c r="A35" t="s">
        <v>39</v>
      </c>
      <c r="B35" t="s">
        <v>39</v>
      </c>
      <c r="C35" t="s">
        <v>39</v>
      </c>
      <c r="D35" t="s">
        <v>45</v>
      </c>
      <c r="E35">
        <v>20</v>
      </c>
      <c r="F35" s="16">
        <v>2</v>
      </c>
      <c r="G35">
        <v>1.6725810648949899</v>
      </c>
    </row>
    <row r="36" spans="1:7" x14ac:dyDescent="0.3">
      <c r="A36" t="s">
        <v>39</v>
      </c>
      <c r="B36" t="s">
        <v>39</v>
      </c>
      <c r="C36" t="s">
        <v>43</v>
      </c>
      <c r="D36" t="s">
        <v>29</v>
      </c>
      <c r="E36" t="s">
        <v>44</v>
      </c>
      <c r="F36" s="16">
        <v>4.1666666666666664E-2</v>
      </c>
      <c r="G36" t="s">
        <v>3</v>
      </c>
    </row>
    <row r="37" spans="1:7" x14ac:dyDescent="0.3">
      <c r="A37" t="s">
        <v>39</v>
      </c>
      <c r="B37" t="s">
        <v>39</v>
      </c>
      <c r="C37" t="s">
        <v>39</v>
      </c>
      <c r="D37" t="s">
        <v>45</v>
      </c>
      <c r="E37">
        <v>16</v>
      </c>
      <c r="F37">
        <v>1.6</v>
      </c>
      <c r="G37">
        <v>-2.73037901588313</v>
      </c>
    </row>
    <row r="38" spans="1:7" x14ac:dyDescent="0.3">
      <c r="A38" t="s">
        <v>39</v>
      </c>
      <c r="B38" t="s">
        <v>39</v>
      </c>
      <c r="C38" t="s">
        <v>39</v>
      </c>
      <c r="D38" t="s">
        <v>45</v>
      </c>
      <c r="E38" s="16">
        <v>17</v>
      </c>
      <c r="F38">
        <v>1.7</v>
      </c>
      <c r="G38">
        <v>-2.8326554511389102</v>
      </c>
    </row>
    <row r="39" spans="1:7" x14ac:dyDescent="0.3">
      <c r="A39" t="s">
        <v>39</v>
      </c>
      <c r="B39" t="s">
        <v>39</v>
      </c>
      <c r="C39" t="s">
        <v>39</v>
      </c>
      <c r="D39" t="s">
        <v>45</v>
      </c>
      <c r="E39">
        <v>18</v>
      </c>
      <c r="F39">
        <v>1.8</v>
      </c>
      <c r="G39">
        <v>-2.9624351329273599</v>
      </c>
    </row>
    <row r="40" spans="1:7" x14ac:dyDescent="0.3">
      <c r="A40" t="s">
        <v>39</v>
      </c>
      <c r="B40" t="s">
        <v>39</v>
      </c>
      <c r="C40" t="s">
        <v>39</v>
      </c>
      <c r="D40" t="s">
        <v>45</v>
      </c>
      <c r="E40">
        <v>19</v>
      </c>
      <c r="F40">
        <v>1.9</v>
      </c>
      <c r="G40">
        <v>-3.1291595063600299</v>
      </c>
    </row>
    <row r="41" spans="1:7" x14ac:dyDescent="0.3">
      <c r="A41" t="s">
        <v>39</v>
      </c>
      <c r="B41" t="s">
        <v>39</v>
      </c>
      <c r="C41" t="s">
        <v>39</v>
      </c>
      <c r="D41" t="s">
        <v>45</v>
      </c>
      <c r="E41">
        <v>20</v>
      </c>
      <c r="F41">
        <v>2</v>
      </c>
      <c r="G41">
        <v>-3.3451621297899901</v>
      </c>
    </row>
    <row r="42" spans="1:7" x14ac:dyDescent="0.3">
      <c r="A42" t="s">
        <v>39</v>
      </c>
      <c r="B42" t="s">
        <v>42</v>
      </c>
      <c r="C42">
        <v>3</v>
      </c>
      <c r="D42" t="s">
        <v>47</v>
      </c>
    </row>
    <row r="43" spans="1:7" x14ac:dyDescent="0.3">
      <c r="A43" t="s">
        <v>39</v>
      </c>
      <c r="B43" t="s">
        <v>39</v>
      </c>
      <c r="C43" t="s">
        <v>43</v>
      </c>
      <c r="D43" t="s">
        <v>29</v>
      </c>
      <c r="E43" t="s">
        <v>44</v>
      </c>
      <c r="F43" s="16">
        <v>0</v>
      </c>
      <c r="G43" t="s">
        <v>7</v>
      </c>
    </row>
    <row r="44" spans="1:7" x14ac:dyDescent="0.3">
      <c r="A44" t="s">
        <v>39</v>
      </c>
      <c r="B44" t="s">
        <v>39</v>
      </c>
      <c r="C44" t="s">
        <v>39</v>
      </c>
      <c r="D44" t="s">
        <v>45</v>
      </c>
      <c r="E44">
        <v>16</v>
      </c>
      <c r="F44">
        <v>1.6</v>
      </c>
      <c r="G44">
        <v>-1.3651818988725699</v>
      </c>
    </row>
    <row r="45" spans="1:7" x14ac:dyDescent="0.3">
      <c r="A45" t="s">
        <v>39</v>
      </c>
      <c r="B45" t="s">
        <v>39</v>
      </c>
      <c r="C45" t="s">
        <v>39</v>
      </c>
      <c r="D45" t="s">
        <v>45</v>
      </c>
      <c r="E45">
        <v>17</v>
      </c>
      <c r="F45" s="16">
        <v>1.7</v>
      </c>
      <c r="G45">
        <v>-1.4163205081924899</v>
      </c>
    </row>
    <row r="46" spans="1:7" x14ac:dyDescent="0.3">
      <c r="A46" t="s">
        <v>39</v>
      </c>
      <c r="B46" t="s">
        <v>39</v>
      </c>
      <c r="C46" t="s">
        <v>39</v>
      </c>
      <c r="D46" t="s">
        <v>45</v>
      </c>
      <c r="E46">
        <v>18</v>
      </c>
      <c r="F46">
        <v>1.8</v>
      </c>
      <c r="G46">
        <v>-1.4812106675628001</v>
      </c>
    </row>
    <row r="47" spans="1:7" x14ac:dyDescent="0.3">
      <c r="A47" t="s">
        <v>39</v>
      </c>
      <c r="B47" t="s">
        <v>39</v>
      </c>
      <c r="C47" t="s">
        <v>39</v>
      </c>
      <c r="D47" t="s">
        <v>45</v>
      </c>
      <c r="E47">
        <v>19</v>
      </c>
      <c r="F47">
        <v>1.9</v>
      </c>
      <c r="G47">
        <v>-1.5645731135921499</v>
      </c>
    </row>
    <row r="48" spans="1:7" x14ac:dyDescent="0.3">
      <c r="A48" t="s">
        <v>39</v>
      </c>
      <c r="B48" t="s">
        <v>39</v>
      </c>
      <c r="C48" t="s">
        <v>39</v>
      </c>
      <c r="D48" t="s">
        <v>45</v>
      </c>
      <c r="E48" s="16">
        <v>20</v>
      </c>
      <c r="F48">
        <v>2</v>
      </c>
      <c r="G48">
        <v>-1.6725746390491301</v>
      </c>
    </row>
    <row r="49" spans="1:7" x14ac:dyDescent="0.3">
      <c r="A49" t="s">
        <v>39</v>
      </c>
      <c r="B49" t="s">
        <v>42</v>
      </c>
      <c r="C49">
        <v>4</v>
      </c>
      <c r="D49" t="s">
        <v>48</v>
      </c>
    </row>
    <row r="50" spans="1:7" x14ac:dyDescent="0.3">
      <c r="A50" t="s">
        <v>39</v>
      </c>
      <c r="B50" t="s">
        <v>39</v>
      </c>
      <c r="C50" t="s">
        <v>43</v>
      </c>
      <c r="D50" t="s">
        <v>29</v>
      </c>
      <c r="E50" t="s">
        <v>44</v>
      </c>
      <c r="F50" s="16">
        <v>0</v>
      </c>
      <c r="G50" t="s">
        <v>7</v>
      </c>
    </row>
    <row r="51" spans="1:7" x14ac:dyDescent="0.3">
      <c r="A51" t="s">
        <v>39</v>
      </c>
      <c r="B51" t="s">
        <v>39</v>
      </c>
      <c r="C51" t="s">
        <v>39</v>
      </c>
      <c r="D51" t="s">
        <v>45</v>
      </c>
      <c r="E51">
        <v>16</v>
      </c>
      <c r="F51">
        <v>1.6</v>
      </c>
      <c r="G51" s="17">
        <v>-7.6090689900234197E-6</v>
      </c>
    </row>
    <row r="52" spans="1:7" x14ac:dyDescent="0.3">
      <c r="A52" t="s">
        <v>39</v>
      </c>
      <c r="B52" t="s">
        <v>39</v>
      </c>
      <c r="C52" t="s">
        <v>39</v>
      </c>
      <c r="D52" t="s">
        <v>45</v>
      </c>
      <c r="E52">
        <v>17</v>
      </c>
      <c r="F52">
        <v>1.7</v>
      </c>
      <c r="G52" s="17">
        <v>-7.2173769615771E-6</v>
      </c>
    </row>
    <row r="53" spans="1:7" x14ac:dyDescent="0.3">
      <c r="A53" t="s">
        <v>39</v>
      </c>
      <c r="B53" t="s">
        <v>39</v>
      </c>
      <c r="C53" t="s">
        <v>39</v>
      </c>
      <c r="D53" t="s">
        <v>45</v>
      </c>
      <c r="E53">
        <v>18</v>
      </c>
      <c r="F53">
        <v>1.8</v>
      </c>
      <c r="G53" s="17">
        <v>-6.8989008787589298E-6</v>
      </c>
    </row>
    <row r="54" spans="1:7" x14ac:dyDescent="0.3">
      <c r="A54" t="s">
        <v>39</v>
      </c>
      <c r="B54" t="s">
        <v>39</v>
      </c>
      <c r="C54" t="s">
        <v>39</v>
      </c>
      <c r="D54" t="s">
        <v>45</v>
      </c>
      <c r="E54">
        <v>19</v>
      </c>
      <c r="F54">
        <v>1.9</v>
      </c>
      <c r="G54" s="17">
        <v>-6.6395878587693098E-6</v>
      </c>
    </row>
    <row r="55" spans="1:7" x14ac:dyDescent="0.3">
      <c r="A55" t="s">
        <v>39</v>
      </c>
      <c r="B55" t="s">
        <v>39</v>
      </c>
      <c r="C55" t="s">
        <v>39</v>
      </c>
      <c r="D55" t="s">
        <v>45</v>
      </c>
      <c r="E55">
        <v>20</v>
      </c>
      <c r="F55" s="16">
        <v>2</v>
      </c>
      <c r="G55" s="17">
        <v>-6.4258458567455599E-6</v>
      </c>
    </row>
    <row r="56" spans="1:7" x14ac:dyDescent="0.3">
      <c r="A56" t="s">
        <v>39</v>
      </c>
      <c r="B56" t="s">
        <v>42</v>
      </c>
      <c r="C56">
        <v>5</v>
      </c>
      <c r="D56" t="s">
        <v>34</v>
      </c>
    </row>
    <row r="57" spans="1:7" x14ac:dyDescent="0.3">
      <c r="A57" t="s">
        <v>39</v>
      </c>
      <c r="B57" t="s">
        <v>39</v>
      </c>
      <c r="C57" t="s">
        <v>43</v>
      </c>
      <c r="D57" t="s">
        <v>29</v>
      </c>
      <c r="E57" t="s">
        <v>44</v>
      </c>
      <c r="F57" s="16">
        <v>0</v>
      </c>
      <c r="G57" t="s">
        <v>3</v>
      </c>
    </row>
    <row r="58" spans="1:7" x14ac:dyDescent="0.3">
      <c r="A58" t="s">
        <v>39</v>
      </c>
      <c r="B58" t="s">
        <v>39</v>
      </c>
      <c r="C58" t="s">
        <v>39</v>
      </c>
      <c r="D58" t="s">
        <v>45</v>
      </c>
      <c r="E58" s="16">
        <v>16</v>
      </c>
      <c r="F58">
        <v>1.6</v>
      </c>
      <c r="G58" s="17">
        <v>-3.4784148403929598E-5</v>
      </c>
    </row>
    <row r="59" spans="1:7" x14ac:dyDescent="0.3">
      <c r="A59" t="s">
        <v>39</v>
      </c>
      <c r="B59" t="s">
        <v>39</v>
      </c>
      <c r="C59" t="s">
        <v>39</v>
      </c>
      <c r="D59" t="s">
        <v>45</v>
      </c>
      <c r="E59" s="17">
        <v>17</v>
      </c>
      <c r="F59">
        <v>1.7</v>
      </c>
      <c r="G59" s="17">
        <v>-3.4733716512091E-5</v>
      </c>
    </row>
    <row r="60" spans="1:7" x14ac:dyDescent="0.3">
      <c r="A60" t="s">
        <v>39</v>
      </c>
      <c r="B60" t="s">
        <v>39</v>
      </c>
      <c r="C60" t="s">
        <v>39</v>
      </c>
      <c r="D60" t="s">
        <v>45</v>
      </c>
      <c r="E60" s="17">
        <v>18</v>
      </c>
      <c r="F60">
        <v>1.8</v>
      </c>
      <c r="G60" s="17">
        <v>-3.46676711447127E-5</v>
      </c>
    </row>
    <row r="61" spans="1:7" x14ac:dyDescent="0.3">
      <c r="A61" t="s">
        <v>39</v>
      </c>
      <c r="B61" t="s">
        <v>39</v>
      </c>
      <c r="C61" t="s">
        <v>39</v>
      </c>
      <c r="D61" t="s">
        <v>45</v>
      </c>
      <c r="E61" s="17">
        <v>19</v>
      </c>
      <c r="F61">
        <v>1.9</v>
      </c>
      <c r="G61" s="17">
        <v>-3.4570227455245098E-5</v>
      </c>
    </row>
    <row r="62" spans="1:7" x14ac:dyDescent="0.3">
      <c r="A62" t="s">
        <v>39</v>
      </c>
      <c r="B62" t="s">
        <v>39</v>
      </c>
      <c r="C62" t="s">
        <v>39</v>
      </c>
      <c r="D62" t="s">
        <v>45</v>
      </c>
      <c r="E62" s="17">
        <v>20</v>
      </c>
      <c r="F62">
        <v>2</v>
      </c>
      <c r="G62" s="17">
        <v>-3.4377098488865602E-5</v>
      </c>
    </row>
    <row r="63" spans="1:7" x14ac:dyDescent="0.3">
      <c r="E63" s="17"/>
    </row>
    <row r="64" spans="1:7" x14ac:dyDescent="0.3">
      <c r="E64" s="17"/>
    </row>
    <row r="65" spans="5:5" x14ac:dyDescent="0.3">
      <c r="E65" s="17"/>
    </row>
    <row r="66" spans="5:5" x14ac:dyDescent="0.3">
      <c r="E66" s="17"/>
    </row>
    <row r="68" spans="5:5" x14ac:dyDescent="0.3">
      <c r="E68" s="16"/>
    </row>
    <row r="69" spans="5:5" x14ac:dyDescent="0.3">
      <c r="E69" s="17"/>
    </row>
    <row r="70" spans="5:5" x14ac:dyDescent="0.3">
      <c r="E70" s="17"/>
    </row>
    <row r="71" spans="5:5" x14ac:dyDescent="0.3">
      <c r="E71" s="17"/>
    </row>
    <row r="72" spans="5:5" x14ac:dyDescent="0.3">
      <c r="E72" s="17"/>
    </row>
    <row r="73" spans="5:5" x14ac:dyDescent="0.3">
      <c r="E73" s="17"/>
    </row>
    <row r="74" spans="5:5" x14ac:dyDescent="0.3">
      <c r="E74" s="17"/>
    </row>
    <row r="75" spans="5:5" x14ac:dyDescent="0.3">
      <c r="E75" s="17"/>
    </row>
    <row r="76" spans="5:5" x14ac:dyDescent="0.3">
      <c r="E76" s="17"/>
    </row>
  </sheetData>
  <mergeCells count="1">
    <mergeCell ref="H5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U Z y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b U Z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G c l g o i k e 4 D g A A A B E A A A A T A B w A R m 9 y b X V s Y X M v U 2 V j d G l v b j E u b S C i G A A o o B Q A A A A A A A A A A A A A A A A A A A A A A A A A A A A r T k 0 u y c z P U w i G 0 I b W A F B L A Q I t A B Q A A g A I A G 1 G c l g / t K f k p A A A A P Y A A A A S A A A A A A A A A A A A A A A A A A A A A A B D b 2 5 m a W c v U G F j a 2 F n Z S 5 4 b W x Q S w E C L Q A U A A I A C A B t R n J Y D 8 r p q 6 Q A A A D p A A A A E w A A A A A A A A A A A A A A A A D w A A A A W 0 N v b n R l b n R f V H l w Z X N d L n h t b F B L A Q I t A B Q A A g A I A G 1 G c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z 9 + a o B v o 3 R Z L 2 D 9 z c a 3 R V A A A A A A I A A A A A A A N m A A D A A A A A E A A A A H o / u o H L f U U f 7 X m B e Z 6 z g 5 8 A A A A A B I A A A K A A A A A Q A A A A c i S o 8 7 e / 5 w z T m k G q U 3 f z b l A A A A D u r 5 O c G j Q C m 9 p w V T z 8 j K 2 Z M b l 1 U G g x Z d 4 5 K e 5 r j R L O 8 4 3 W a 2 t y D P a Y E U T 6 g M T T f h m k s e X r 6 w 7 P q I Y / G 7 m L q U s O k 2 M z 8 n j r f m r r S f X f + D q s r B Q A A A D Q E p 4 P 3 4 I m j / Y 2 R d r W 7 C S p a M w C c w = = < / D a t a M a s h u p > 
</file>

<file path=customXml/itemProps1.xml><?xml version="1.0" encoding="utf-8"?>
<ds:datastoreItem xmlns:ds="http://schemas.openxmlformats.org/officeDocument/2006/customXml" ds:itemID="{D8ED137A-9F7E-4D30-9764-AED1956A1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1</vt:lpstr>
      <vt:lpstr>Case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W. Talbot</cp:lastModifiedBy>
  <dcterms:created xsi:type="dcterms:W3CDTF">2020-07-07T15:15:46Z</dcterms:created>
  <dcterms:modified xsi:type="dcterms:W3CDTF">2024-03-18T15:21:32Z</dcterms:modified>
</cp:coreProperties>
</file>