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dodj/Documents/projects/HERON/tests/integration_tests/mechanics/cashflows/"/>
    </mc:Choice>
  </mc:AlternateContent>
  <xr:revisionPtr revIDLastSave="0" documentId="13_ncr:1_{DD3F3C3D-5471-A045-B475-A1577F773810}" xr6:coauthVersionLast="47" xr6:coauthVersionMax="47" xr10:uidLastSave="{00000000-0000-0000-0000-000000000000}"/>
  <bookViews>
    <workbookView xWindow="40" yWindow="500" windowWidth="38360" windowHeight="21100" xr2:uid="{C5D1EC3D-253D-D049-ACFA-71EC9987361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6" i="2" l="1"/>
  <c r="B57" i="2"/>
  <c r="B4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W24" i="2"/>
  <c r="W26" i="2" s="1"/>
  <c r="V24" i="2"/>
  <c r="V26" i="2" s="1"/>
  <c r="U24" i="2"/>
  <c r="U26" i="2" s="1"/>
  <c r="T24" i="2"/>
  <c r="T26" i="2" s="1"/>
  <c r="S24" i="2"/>
  <c r="S26" i="2" s="1"/>
  <c r="R24" i="2"/>
  <c r="R26" i="2" s="1"/>
  <c r="Q24" i="2"/>
  <c r="Q26" i="2" s="1"/>
  <c r="P24" i="2"/>
  <c r="P26" i="2" s="1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I21" i="2"/>
  <c r="I22" i="2" s="1"/>
  <c r="H21" i="2"/>
  <c r="H22" i="2" s="1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C18" i="2"/>
  <c r="C19" i="2" s="1"/>
  <c r="I17" i="2"/>
  <c r="I19" i="2" s="1"/>
  <c r="H17" i="2"/>
  <c r="H19" i="2" s="1"/>
  <c r="G17" i="2"/>
  <c r="G19" i="2" s="1"/>
  <c r="F17" i="2"/>
  <c r="F19" i="2" s="1"/>
  <c r="E17" i="2"/>
  <c r="E19" i="2" s="1"/>
  <c r="D17" i="2"/>
  <c r="D19" i="2" s="1"/>
  <c r="C17" i="2"/>
  <c r="W15" i="2"/>
  <c r="V15" i="2"/>
  <c r="U15" i="2"/>
  <c r="T15" i="2"/>
  <c r="S15" i="2"/>
  <c r="R15" i="2"/>
  <c r="Q15" i="2"/>
  <c r="Q17" i="2" s="1"/>
  <c r="Q19" i="2" s="1"/>
  <c r="P15" i="2"/>
  <c r="P17" i="2" s="1"/>
  <c r="P19" i="2" s="1"/>
  <c r="O15" i="2"/>
  <c r="O17" i="2" s="1"/>
  <c r="O19" i="2" s="1"/>
  <c r="N15" i="2"/>
  <c r="N17" i="2" s="1"/>
  <c r="N19" i="2" s="1"/>
  <c r="M15" i="2"/>
  <c r="M17" i="2" s="1"/>
  <c r="M19" i="2" s="1"/>
  <c r="L15" i="2"/>
  <c r="L17" i="2" s="1"/>
  <c r="L19" i="2" s="1"/>
  <c r="K15" i="2"/>
  <c r="K17" i="2" s="1"/>
  <c r="K19" i="2" s="1"/>
  <c r="J15" i="2"/>
  <c r="J17" i="2" s="1"/>
  <c r="J19" i="2" s="1"/>
  <c r="I15" i="2"/>
  <c r="H15" i="2"/>
  <c r="G15" i="2"/>
  <c r="G21" i="2" s="1"/>
  <c r="F15" i="2"/>
  <c r="F21" i="2" s="1"/>
  <c r="E15" i="2"/>
  <c r="E21" i="2" s="1"/>
  <c r="D15" i="2"/>
  <c r="D21" i="2" s="1"/>
  <c r="C15" i="2"/>
  <c r="C21" i="2" s="1"/>
  <c r="C18" i="1"/>
  <c r="V36" i="1"/>
  <c r="L36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C21" i="1"/>
  <c r="B76" i="1"/>
  <c r="C25" i="1" s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C20" i="1"/>
  <c r="B57" i="1"/>
  <c r="B4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C24" i="1"/>
  <c r="D15" i="1"/>
  <c r="D17" i="1" s="1"/>
  <c r="E15" i="1"/>
  <c r="E17" i="1" s="1"/>
  <c r="F15" i="1"/>
  <c r="F17" i="1" s="1"/>
  <c r="G15" i="1"/>
  <c r="H15" i="1"/>
  <c r="H17" i="1" s="1"/>
  <c r="I15" i="1"/>
  <c r="J15" i="1"/>
  <c r="J17" i="1" s="1"/>
  <c r="K15" i="1"/>
  <c r="L15" i="1"/>
  <c r="M15" i="1"/>
  <c r="M17" i="1" s="1"/>
  <c r="N15" i="1"/>
  <c r="N17" i="1" s="1"/>
  <c r="O15" i="1"/>
  <c r="O17" i="1" s="1"/>
  <c r="P15" i="1"/>
  <c r="P17" i="1" s="1"/>
  <c r="Q15" i="1"/>
  <c r="Q17" i="1" s="1"/>
  <c r="R15" i="1"/>
  <c r="R17" i="1" s="1"/>
  <c r="S15" i="1"/>
  <c r="S17" i="1" s="1"/>
  <c r="T15" i="1"/>
  <c r="T17" i="1" s="1"/>
  <c r="U15" i="1"/>
  <c r="U17" i="1" s="1"/>
  <c r="V15" i="1"/>
  <c r="V17" i="1" s="1"/>
  <c r="W15" i="1"/>
  <c r="W17" i="1" s="1"/>
  <c r="C15" i="1"/>
  <c r="B36" i="1" s="1"/>
  <c r="F26" i="2" l="1"/>
  <c r="I26" i="2"/>
  <c r="K26" i="2"/>
  <c r="M26" i="2"/>
  <c r="N21" i="2"/>
  <c r="R21" i="2"/>
  <c r="E26" i="2"/>
  <c r="G26" i="2"/>
  <c r="H26" i="2"/>
  <c r="J26" i="2"/>
  <c r="L26" i="2"/>
  <c r="N26" i="2"/>
  <c r="M21" i="2"/>
  <c r="Q21" i="2"/>
  <c r="U21" i="2"/>
  <c r="W21" i="2"/>
  <c r="B36" i="2"/>
  <c r="C26" i="2"/>
  <c r="O26" i="2"/>
  <c r="J21" i="2"/>
  <c r="L21" i="2"/>
  <c r="P21" i="2"/>
  <c r="T21" i="2"/>
  <c r="V21" i="2"/>
  <c r="D26" i="2"/>
  <c r="K21" i="2"/>
  <c r="O21" i="2"/>
  <c r="S21" i="2"/>
  <c r="X26" i="2"/>
  <c r="L22" i="2"/>
  <c r="L29" i="2" s="1"/>
  <c r="K22" i="2"/>
  <c r="K29" i="2" s="1"/>
  <c r="P22" i="2"/>
  <c r="I29" i="2"/>
  <c r="J22" i="2"/>
  <c r="J29" i="2" s="1"/>
  <c r="M22" i="2"/>
  <c r="M29" i="2" s="1"/>
  <c r="C22" i="2"/>
  <c r="C29" i="2" s="1"/>
  <c r="H29" i="2"/>
  <c r="O22" i="2"/>
  <c r="P29" i="2"/>
  <c r="D22" i="2"/>
  <c r="D29" i="2" s="1"/>
  <c r="F22" i="2"/>
  <c r="F29" i="2" s="1"/>
  <c r="O29" i="2"/>
  <c r="N22" i="2"/>
  <c r="N29" i="2" s="1"/>
  <c r="Q22" i="2"/>
  <c r="Q29" i="2" s="1"/>
  <c r="E22" i="2"/>
  <c r="E29" i="2" s="1"/>
  <c r="G22" i="2"/>
  <c r="G29" i="2" s="1"/>
  <c r="U17" i="2"/>
  <c r="U19" i="2" s="1"/>
  <c r="U22" i="2" s="1"/>
  <c r="U29" i="2" s="1"/>
  <c r="R17" i="2"/>
  <c r="R19" i="2" s="1"/>
  <c r="R22" i="2" s="1"/>
  <c r="R29" i="2" s="1"/>
  <c r="S17" i="2"/>
  <c r="S19" i="2" s="1"/>
  <c r="S22" i="2" s="1"/>
  <c r="S29" i="2" s="1"/>
  <c r="T17" i="2"/>
  <c r="T19" i="2" s="1"/>
  <c r="T22" i="2" s="1"/>
  <c r="T29" i="2" s="1"/>
  <c r="W17" i="2"/>
  <c r="W19" i="2" s="1"/>
  <c r="W22" i="2" s="1"/>
  <c r="W29" i="2" s="1"/>
  <c r="V17" i="2"/>
  <c r="V19" i="2" s="1"/>
  <c r="V22" i="2" s="1"/>
  <c r="V29" i="2" s="1"/>
  <c r="C19" i="1"/>
  <c r="D26" i="1"/>
  <c r="C17" i="1"/>
  <c r="G26" i="1"/>
  <c r="F26" i="1"/>
  <c r="H26" i="1"/>
  <c r="E26" i="1"/>
  <c r="T26" i="1"/>
  <c r="Q26" i="1"/>
  <c r="M26" i="1"/>
  <c r="K26" i="1"/>
  <c r="S26" i="1"/>
  <c r="P26" i="1"/>
  <c r="L26" i="1"/>
  <c r="J26" i="1"/>
  <c r="W26" i="1"/>
  <c r="V26" i="1"/>
  <c r="U26" i="1"/>
  <c r="R26" i="1"/>
  <c r="O26" i="1"/>
  <c r="N26" i="1"/>
  <c r="I26" i="1"/>
  <c r="C26" i="1"/>
  <c r="H19" i="1"/>
  <c r="H22" i="1" s="1"/>
  <c r="U19" i="1"/>
  <c r="V19" i="1"/>
  <c r="Q19" i="1"/>
  <c r="Q22" i="1" s="1"/>
  <c r="L17" i="1"/>
  <c r="L19" i="1" s="1"/>
  <c r="S19" i="1"/>
  <c r="P19" i="1"/>
  <c r="P22" i="1" s="1"/>
  <c r="D19" i="1"/>
  <c r="D22" i="1" s="1"/>
  <c r="G17" i="1"/>
  <c r="G19" i="1" s="1"/>
  <c r="O19" i="1"/>
  <c r="K17" i="1"/>
  <c r="K19" i="1" s="1"/>
  <c r="N19" i="1"/>
  <c r="J19" i="1"/>
  <c r="J22" i="1" s="1"/>
  <c r="F19" i="1"/>
  <c r="F22" i="1" s="1"/>
  <c r="E19" i="1"/>
  <c r="I17" i="1"/>
  <c r="I19" i="1" s="1"/>
  <c r="W19" i="1"/>
  <c r="T19" i="1"/>
  <c r="R19" i="1"/>
  <c r="R22" i="1" s="1"/>
  <c r="M19" i="1"/>
  <c r="M22" i="1" s="1"/>
  <c r="X29" i="2" l="1"/>
  <c r="X22" i="2"/>
  <c r="S22" i="1"/>
  <c r="C22" i="1"/>
  <c r="D29" i="1"/>
  <c r="S29" i="1"/>
  <c r="C29" i="1"/>
  <c r="X26" i="1"/>
  <c r="R29" i="1"/>
  <c r="P29" i="1"/>
  <c r="Q29" i="1"/>
  <c r="J29" i="1"/>
  <c r="M29" i="1"/>
  <c r="H29" i="1"/>
  <c r="F29" i="1"/>
  <c r="G22" i="1"/>
  <c r="G29" i="1" s="1"/>
  <c r="K22" i="1"/>
  <c r="K29" i="1" s="1"/>
  <c r="L22" i="1"/>
  <c r="L29" i="1" s="1"/>
  <c r="I22" i="1"/>
  <c r="I29" i="1" s="1"/>
  <c r="E22" i="1"/>
  <c r="E29" i="1" s="1"/>
  <c r="T22" i="1"/>
  <c r="T29" i="1" s="1"/>
  <c r="O22" i="1"/>
  <c r="O29" i="1" s="1"/>
  <c r="N22" i="1"/>
  <c r="N29" i="1" s="1"/>
  <c r="U22" i="1"/>
  <c r="U29" i="1" s="1"/>
  <c r="V22" i="1"/>
  <c r="V29" i="1" s="1"/>
  <c r="W22" i="1"/>
  <c r="W29" i="1" s="1"/>
  <c r="O36" i="2" l="1"/>
  <c r="F36" i="2"/>
  <c r="D36" i="2"/>
  <c r="R36" i="2"/>
  <c r="P36" i="2"/>
  <c r="L36" i="2"/>
  <c r="J36" i="2"/>
  <c r="G36" i="2"/>
  <c r="E36" i="2"/>
  <c r="S36" i="2"/>
  <c r="N36" i="2"/>
  <c r="H36" i="2"/>
  <c r="T36" i="2"/>
  <c r="K36" i="2"/>
  <c r="I36" i="2"/>
  <c r="C36" i="2"/>
  <c r="B37" i="2" s="1"/>
  <c r="V36" i="2"/>
  <c r="Q36" i="2"/>
  <c r="U36" i="2"/>
  <c r="M36" i="2"/>
  <c r="X22" i="1"/>
  <c r="X29" i="1"/>
  <c r="C36" i="1" l="1"/>
  <c r="I36" i="1"/>
  <c r="M36" i="1"/>
  <c r="S36" i="1"/>
  <c r="G36" i="1"/>
  <c r="J36" i="1"/>
  <c r="O36" i="1"/>
  <c r="R36" i="1"/>
  <c r="U36" i="1"/>
  <c r="N36" i="1"/>
  <c r="F36" i="1"/>
  <c r="Q36" i="1"/>
  <c r="T36" i="1"/>
  <c r="D36" i="1"/>
  <c r="H36" i="1"/>
  <c r="K36" i="1"/>
  <c r="P36" i="1"/>
  <c r="E36" i="1"/>
  <c r="B37" i="1" l="1"/>
</calcChain>
</file>

<file path=xl/sharedStrings.xml><?xml version="1.0" encoding="utf-8"?>
<sst xmlns="http://schemas.openxmlformats.org/spreadsheetml/2006/main" count="222" uniqueCount="73">
  <si>
    <t>CASE VARIABLES</t>
  </si>
  <si>
    <t>YEAR 1</t>
  </si>
  <si>
    <t>TOTAL</t>
  </si>
  <si>
    <t>a</t>
  </si>
  <si>
    <t>HOURLY TOTAL</t>
  </si>
  <si>
    <t>Year 0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</si>
  <si>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</si>
  <si>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</si>
  <si>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</si>
  <si>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</si>
  <si>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</si>
  <si>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</si>
  <si>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</si>
  <si>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</si>
  <si>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</si>
  <si>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</si>
  <si>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</si>
  <si>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</si>
  <si>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</si>
  <si>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</si>
  <si>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</si>
  <si>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</si>
  <si>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</si>
  <si>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</si>
  <si>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</si>
  <si>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</si>
  <si>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NPV</t>
  </si>
  <si>
    <t>source capacity</t>
  </si>
  <si>
    <t>FOM</t>
  </si>
  <si>
    <t>VOM</t>
  </si>
  <si>
    <t>CAPEX</t>
  </si>
  <si>
    <t>reference_price (a)</t>
  </si>
  <si>
    <t>reference_driver (D')</t>
  </si>
  <si>
    <t>scaling_factor (X)</t>
  </si>
  <si>
    <t>driver (D)</t>
  </si>
  <si>
    <t>type</t>
  </si>
  <si>
    <t>repeating</t>
  </si>
  <si>
    <t xml:space="preserve">period </t>
  </si>
  <si>
    <t>year</t>
  </si>
  <si>
    <t>taxable</t>
  </si>
  <si>
    <t>inflation</t>
  </si>
  <si>
    <t>mult_target</t>
  </si>
  <si>
    <t>one-time</t>
  </si>
  <si>
    <t>-</t>
  </si>
  <si>
    <t>none</t>
  </si>
  <si>
    <t>CAPEX Price</t>
  </si>
  <si>
    <t>CAPEX Cashflow</t>
  </si>
  <si>
    <t>VOM Price</t>
  </si>
  <si>
    <t>VOM Cashflow</t>
  </si>
  <si>
    <t>FOM Price</t>
  </si>
  <si>
    <t>FOM Cashflow</t>
  </si>
  <si>
    <t>TOTAL Cashflow</t>
  </si>
  <si>
    <t>Sales</t>
  </si>
  <si>
    <t>Sales Price</t>
  </si>
  <si>
    <t>Sales Cashflow</t>
  </si>
  <si>
    <t>SOURCE</t>
  </si>
  <si>
    <t>SINK</t>
  </si>
  <si>
    <t>DISCOUNT RATE</t>
  </si>
  <si>
    <t>CASHFLOWS</t>
  </si>
  <si>
    <t>Cashflow</t>
  </si>
  <si>
    <t>SWEEP VALUE</t>
  </si>
  <si>
    <t>END TIME</t>
  </si>
  <si>
    <t>NUM STEPS</t>
  </si>
  <si>
    <t>PROJECT TIME</t>
  </si>
  <si>
    <t>Inflation</t>
  </si>
  <si>
    <t>depreciate</t>
  </si>
  <si>
    <t>These numbers are hardcoded from the given heron input file. Changing these values will effect final answer.</t>
  </si>
  <si>
    <t>Tax</t>
  </si>
  <si>
    <t>Signal</t>
  </si>
  <si>
    <t>Time</t>
  </si>
  <si>
    <t>depreciation, inflation, and amortization are not computed in this analytic answer since they cancel each other out and have no effect on the final NPV.</t>
  </si>
  <si>
    <t>All years the same</t>
  </si>
  <si>
    <t>YEARS 2-20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</si>
</sst>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164" fontId="0" fillId="2" borderId="0" xfId="1" applyNumberFormat="1" applyFont="1" applyFill="1"/>
    <xf numFmtId="0" fontId="0" fillId="5" borderId="0" xfId="0" applyFill="1"/>
    <xf numFmtId="164" fontId="0" fillId="5" borderId="0" xfId="1" applyNumberFormat="1" applyFont="1" applyFill="1"/>
    <xf numFmtId="164" fontId="0" fillId="2" borderId="0" xfId="0" applyNumberFormat="1" applyFill="1"/>
    <xf numFmtId="0" fontId="2" fillId="2" borderId="0" xfId="0" applyFont="1" applyFill="1"/>
    <xf numFmtId="164" fontId="2" fillId="2" borderId="0" xfId="0" applyNumberFormat="1" applyFont="1" applyFill="1"/>
    <xf numFmtId="0" fontId="0" fillId="2" borderId="1" xfId="0" applyFill="1" applyBorder="1"/>
    <xf numFmtId="164" fontId="0" fillId="2" borderId="1" xfId="1" applyNumberFormat="1" applyFont="1" applyFill="1" applyBorder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5" borderId="0" xfId="0" applyNumberFormat="1" applyFill="1"/>
    <xf numFmtId="164" fontId="0" fillId="6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4" fillId="7" borderId="0" xfId="0" applyNumberFormat="1" applyFont="1" applyFill="1" applyAlignment="1">
      <alignment horizontal="center"/>
    </xf>
    <xf numFmtId="0" fontId="0" fillId="0" borderId="6" xfId="0" applyBorder="1"/>
    <xf numFmtId="164" fontId="0" fillId="0" borderId="6" xfId="0" applyNumberForma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9" fontId="0" fillId="5" borderId="0" xfId="2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30361-7298-9048-9EE6-65784B82D934}">
  <dimension ref="A1:AF84"/>
  <sheetViews>
    <sheetView tabSelected="1" workbookViewId="0">
      <selection activeCell="B2" sqref="B2"/>
    </sheetView>
  </sheetViews>
  <sheetFormatPr baseColWidth="10" defaultRowHeight="16" x14ac:dyDescent="0.2"/>
  <cols>
    <col min="1" max="1" width="18.33203125" bestFit="1" customWidth="1"/>
    <col min="2" max="2" width="14.1640625" customWidth="1"/>
    <col min="3" max="3" width="12.1640625" bestFit="1" customWidth="1"/>
  </cols>
  <sheetData>
    <row r="1" spans="1:23" x14ac:dyDescent="0.2">
      <c r="A1" s="5" t="s">
        <v>0</v>
      </c>
      <c r="B1" t="s">
        <v>27</v>
      </c>
    </row>
    <row r="2" spans="1:23" x14ac:dyDescent="0.2">
      <c r="A2" s="5" t="s">
        <v>60</v>
      </c>
      <c r="B2" s="7">
        <v>1</v>
      </c>
    </row>
    <row r="3" spans="1:23" x14ac:dyDescent="0.2">
      <c r="A3" s="5"/>
    </row>
    <row r="4" spans="1:23" x14ac:dyDescent="0.2">
      <c r="A4" s="5" t="s">
        <v>61</v>
      </c>
      <c r="B4">
        <v>2</v>
      </c>
    </row>
    <row r="5" spans="1:23" x14ac:dyDescent="0.2">
      <c r="A5" s="5" t="s">
        <v>62</v>
      </c>
      <c r="B5">
        <v>21</v>
      </c>
    </row>
    <row r="6" spans="1:23" x14ac:dyDescent="0.2">
      <c r="A6" s="5" t="s">
        <v>63</v>
      </c>
      <c r="B6">
        <v>20</v>
      </c>
    </row>
    <row r="7" spans="1:23" x14ac:dyDescent="0.2">
      <c r="A7" s="5" t="s">
        <v>57</v>
      </c>
      <c r="B7" s="32">
        <v>0.08</v>
      </c>
    </row>
    <row r="8" spans="1:23" x14ac:dyDescent="0.2">
      <c r="A8" s="5" t="s">
        <v>64</v>
      </c>
      <c r="B8">
        <v>0</v>
      </c>
    </row>
    <row r="9" spans="1:23" x14ac:dyDescent="0.2">
      <c r="A9" s="5" t="s">
        <v>67</v>
      </c>
      <c r="B9" s="32">
        <v>0.25</v>
      </c>
    </row>
    <row r="11" spans="1:23" x14ac:dyDescent="0.2">
      <c r="A11" s="5" t="s">
        <v>1</v>
      </c>
    </row>
    <row r="12" spans="1:23" x14ac:dyDescent="0.2">
      <c r="B12" s="5" t="s">
        <v>69</v>
      </c>
      <c r="C12">
        <v>0</v>
      </c>
      <c r="D12">
        <v>0.1</v>
      </c>
      <c r="E12">
        <v>0.2</v>
      </c>
      <c r="F12">
        <v>0.3</v>
      </c>
      <c r="G12">
        <v>0.4</v>
      </c>
      <c r="H12">
        <v>0.5</v>
      </c>
      <c r="I12">
        <v>0.6</v>
      </c>
      <c r="J12">
        <v>0.7</v>
      </c>
      <c r="K12">
        <v>0.8</v>
      </c>
      <c r="L12">
        <v>0.9</v>
      </c>
      <c r="M12">
        <v>1</v>
      </c>
      <c r="N12">
        <v>1.1000000000000001</v>
      </c>
      <c r="O12">
        <v>1.2</v>
      </c>
      <c r="P12">
        <v>1.3</v>
      </c>
      <c r="Q12">
        <v>1.4</v>
      </c>
      <c r="R12">
        <v>1.5</v>
      </c>
      <c r="S12">
        <v>1.6</v>
      </c>
      <c r="T12">
        <v>1.7</v>
      </c>
      <c r="U12">
        <v>1.8</v>
      </c>
      <c r="V12">
        <v>1.9</v>
      </c>
      <c r="W12">
        <v>2</v>
      </c>
    </row>
    <row r="13" spans="1:23" x14ac:dyDescent="0.2">
      <c r="B13" s="5" t="s">
        <v>68</v>
      </c>
      <c r="C13" s="1">
        <v>-2.5120128297200001E-10</v>
      </c>
      <c r="D13">
        <v>6.2790520012699996E-2</v>
      </c>
      <c r="E13">
        <v>0.12533323400800001</v>
      </c>
      <c r="F13">
        <v>0.187381314977</v>
      </c>
      <c r="G13">
        <v>0.248689886838</v>
      </c>
      <c r="H13">
        <v>0.30901699472100003</v>
      </c>
      <c r="I13">
        <v>0.36812455240399999</v>
      </c>
      <c r="J13">
        <v>0.42577929116000002</v>
      </c>
      <c r="K13">
        <v>0.48175367469199998</v>
      </c>
      <c r="L13">
        <v>0.53582679451399995</v>
      </c>
      <c r="M13">
        <v>0.58778525289100003</v>
      </c>
      <c r="N13">
        <v>0.63742399032899999</v>
      </c>
      <c r="O13">
        <v>0.68454710626299997</v>
      </c>
      <c r="P13">
        <v>0.72896862687899999</v>
      </c>
      <c r="Q13">
        <v>0.77051324301299995</v>
      </c>
      <c r="R13">
        <v>0.80901699400100002</v>
      </c>
      <c r="S13">
        <v>0.84432792597799999</v>
      </c>
      <c r="T13">
        <v>0.87630668031000003</v>
      </c>
      <c r="U13">
        <v>0.90482705189799995</v>
      </c>
      <c r="V13">
        <v>0.929776485406</v>
      </c>
      <c r="W13">
        <v>0.95105651674500002</v>
      </c>
    </row>
    <row r="15" spans="1:23" x14ac:dyDescent="0.2">
      <c r="A15" s="5" t="s">
        <v>55</v>
      </c>
      <c r="B15" s="4" t="s">
        <v>3</v>
      </c>
      <c r="C15" s="4">
        <f>$B$2</f>
        <v>1</v>
      </c>
      <c r="D15" s="4">
        <f t="shared" ref="D15:W15" si="0">$B$2</f>
        <v>1</v>
      </c>
      <c r="E15" s="4">
        <f t="shared" si="0"/>
        <v>1</v>
      </c>
      <c r="F15" s="4">
        <f t="shared" si="0"/>
        <v>1</v>
      </c>
      <c r="G15" s="4">
        <f t="shared" si="0"/>
        <v>1</v>
      </c>
      <c r="H15" s="4">
        <f t="shared" si="0"/>
        <v>1</v>
      </c>
      <c r="I15" s="4">
        <f t="shared" si="0"/>
        <v>1</v>
      </c>
      <c r="J15" s="4">
        <f t="shared" si="0"/>
        <v>1</v>
      </c>
      <c r="K15" s="4">
        <f t="shared" si="0"/>
        <v>1</v>
      </c>
      <c r="L15" s="4">
        <f t="shared" si="0"/>
        <v>1</v>
      </c>
      <c r="M15" s="4">
        <f t="shared" si="0"/>
        <v>1</v>
      </c>
      <c r="N15" s="4">
        <f t="shared" si="0"/>
        <v>1</v>
      </c>
      <c r="O15" s="4">
        <f t="shared" si="0"/>
        <v>1</v>
      </c>
      <c r="P15" s="4">
        <f t="shared" si="0"/>
        <v>1</v>
      </c>
      <c r="Q15" s="4">
        <f t="shared" si="0"/>
        <v>1</v>
      </c>
      <c r="R15" s="4">
        <f t="shared" si="0"/>
        <v>1</v>
      </c>
      <c r="S15" s="4">
        <f t="shared" si="0"/>
        <v>1</v>
      </c>
      <c r="T15" s="4">
        <f t="shared" si="0"/>
        <v>1</v>
      </c>
      <c r="U15" s="4">
        <f t="shared" si="0"/>
        <v>1</v>
      </c>
      <c r="V15" s="4">
        <f t="shared" si="0"/>
        <v>1</v>
      </c>
      <c r="W15" s="4">
        <f t="shared" si="0"/>
        <v>1</v>
      </c>
    </row>
    <row r="16" spans="1:23" x14ac:dyDescent="0.2">
      <c r="B16" s="7" t="s">
        <v>45</v>
      </c>
      <c r="C16" s="8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</row>
    <row r="17" spans="1:24" x14ac:dyDescent="0.2">
      <c r="B17" s="2" t="s">
        <v>46</v>
      </c>
      <c r="C17" s="6">
        <f t="shared" ref="C17:W17" si="1">C16*(C15/$B$43)^$B$44</f>
        <v>0</v>
      </c>
      <c r="D17" s="9">
        <f t="shared" si="1"/>
        <v>0</v>
      </c>
      <c r="E17" s="9">
        <f t="shared" si="1"/>
        <v>0</v>
      </c>
      <c r="F17" s="9">
        <f t="shared" si="1"/>
        <v>0</v>
      </c>
      <c r="G17" s="9">
        <f t="shared" si="1"/>
        <v>0</v>
      </c>
      <c r="H17" s="9">
        <f t="shared" si="1"/>
        <v>0</v>
      </c>
      <c r="I17" s="9">
        <f t="shared" si="1"/>
        <v>0</v>
      </c>
      <c r="J17" s="9">
        <f t="shared" si="1"/>
        <v>0</v>
      </c>
      <c r="K17" s="9">
        <f t="shared" si="1"/>
        <v>0</v>
      </c>
      <c r="L17" s="9">
        <f t="shared" si="1"/>
        <v>0</v>
      </c>
      <c r="M17" s="9">
        <f t="shared" si="1"/>
        <v>0</v>
      </c>
      <c r="N17" s="9">
        <f t="shared" si="1"/>
        <v>0</v>
      </c>
      <c r="O17" s="9">
        <f t="shared" si="1"/>
        <v>0</v>
      </c>
      <c r="P17" s="9">
        <f t="shared" si="1"/>
        <v>0</v>
      </c>
      <c r="Q17" s="9">
        <f t="shared" si="1"/>
        <v>0</v>
      </c>
      <c r="R17" s="9">
        <f t="shared" si="1"/>
        <v>0</v>
      </c>
      <c r="S17" s="9">
        <f t="shared" si="1"/>
        <v>0</v>
      </c>
      <c r="T17" s="9">
        <f t="shared" si="1"/>
        <v>0</v>
      </c>
      <c r="U17" s="9">
        <f t="shared" si="1"/>
        <v>0</v>
      </c>
      <c r="V17" s="9">
        <f t="shared" si="1"/>
        <v>0</v>
      </c>
      <c r="W17" s="9">
        <f t="shared" si="1"/>
        <v>0</v>
      </c>
    </row>
    <row r="18" spans="1:24" x14ac:dyDescent="0.2">
      <c r="B18" s="7" t="s">
        <v>49</v>
      </c>
      <c r="C18" s="8">
        <f>$B$54</f>
        <v>-100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</row>
    <row r="19" spans="1:24" x14ac:dyDescent="0.2">
      <c r="B19" s="2" t="s">
        <v>50</v>
      </c>
      <c r="C19" s="6">
        <f>C18*(C15/$B$55)^$B$56</f>
        <v>-10.023052380778998</v>
      </c>
      <c r="D19" s="9">
        <f t="shared" ref="D19:W19" si="2">(D15*D16)+(D15*D17)+(D15*D18)</f>
        <v>0</v>
      </c>
      <c r="E19" s="9">
        <f t="shared" si="2"/>
        <v>0</v>
      </c>
      <c r="F19" s="9">
        <f t="shared" si="2"/>
        <v>0</v>
      </c>
      <c r="G19" s="9">
        <f t="shared" si="2"/>
        <v>0</v>
      </c>
      <c r="H19" s="9">
        <f t="shared" si="2"/>
        <v>0</v>
      </c>
      <c r="I19" s="9">
        <f t="shared" si="2"/>
        <v>0</v>
      </c>
      <c r="J19" s="9">
        <f t="shared" si="2"/>
        <v>0</v>
      </c>
      <c r="K19" s="9">
        <f t="shared" si="2"/>
        <v>0</v>
      </c>
      <c r="L19" s="9">
        <f t="shared" si="2"/>
        <v>0</v>
      </c>
      <c r="M19" s="9">
        <f t="shared" si="2"/>
        <v>0</v>
      </c>
      <c r="N19" s="9">
        <f t="shared" si="2"/>
        <v>0</v>
      </c>
      <c r="O19" s="9">
        <f t="shared" si="2"/>
        <v>0</v>
      </c>
      <c r="P19" s="9">
        <f t="shared" si="2"/>
        <v>0</v>
      </c>
      <c r="Q19" s="9">
        <f t="shared" si="2"/>
        <v>0</v>
      </c>
      <c r="R19" s="9">
        <f t="shared" si="2"/>
        <v>0</v>
      </c>
      <c r="S19" s="9">
        <f t="shared" si="2"/>
        <v>0</v>
      </c>
      <c r="T19" s="9">
        <f t="shared" si="2"/>
        <v>0</v>
      </c>
      <c r="U19" s="9">
        <f t="shared" si="2"/>
        <v>0</v>
      </c>
      <c r="V19" s="9">
        <f t="shared" si="2"/>
        <v>0</v>
      </c>
      <c r="W19" s="9">
        <f t="shared" si="2"/>
        <v>0</v>
      </c>
    </row>
    <row r="20" spans="1:24" x14ac:dyDescent="0.2">
      <c r="B20" s="7" t="s">
        <v>47</v>
      </c>
      <c r="C20" s="8">
        <f t="shared" ref="C20:W20" si="3">$B$65</f>
        <v>-1</v>
      </c>
      <c r="D20" s="16">
        <f t="shared" si="3"/>
        <v>-1</v>
      </c>
      <c r="E20" s="16">
        <f t="shared" si="3"/>
        <v>-1</v>
      </c>
      <c r="F20" s="16">
        <f t="shared" si="3"/>
        <v>-1</v>
      </c>
      <c r="G20" s="16">
        <f t="shared" si="3"/>
        <v>-1</v>
      </c>
      <c r="H20" s="16">
        <f t="shared" si="3"/>
        <v>-1</v>
      </c>
      <c r="I20" s="16">
        <f t="shared" si="3"/>
        <v>-1</v>
      </c>
      <c r="J20" s="16">
        <f t="shared" si="3"/>
        <v>-1</v>
      </c>
      <c r="K20" s="16">
        <f t="shared" si="3"/>
        <v>-1</v>
      </c>
      <c r="L20" s="16">
        <f t="shared" si="3"/>
        <v>-1</v>
      </c>
      <c r="M20" s="16">
        <f t="shared" si="3"/>
        <v>-1</v>
      </c>
      <c r="N20" s="16">
        <f t="shared" si="3"/>
        <v>-1</v>
      </c>
      <c r="O20" s="16">
        <f t="shared" si="3"/>
        <v>-1</v>
      </c>
      <c r="P20" s="16">
        <f t="shared" si="3"/>
        <v>-1</v>
      </c>
      <c r="Q20" s="16">
        <f t="shared" si="3"/>
        <v>-1</v>
      </c>
      <c r="R20" s="16">
        <f t="shared" si="3"/>
        <v>-1</v>
      </c>
      <c r="S20" s="16">
        <f t="shared" si="3"/>
        <v>-1</v>
      </c>
      <c r="T20" s="16">
        <f t="shared" si="3"/>
        <v>-1</v>
      </c>
      <c r="U20" s="16">
        <f t="shared" si="3"/>
        <v>-1</v>
      </c>
      <c r="V20" s="16">
        <f t="shared" si="3"/>
        <v>-1</v>
      </c>
      <c r="W20" s="16">
        <f t="shared" si="3"/>
        <v>-1</v>
      </c>
    </row>
    <row r="21" spans="1:24" x14ac:dyDescent="0.2">
      <c r="B21" s="12" t="s">
        <v>48</v>
      </c>
      <c r="C21" s="13">
        <f>(C20*(C15/1)^1)*(1-$B$9)</f>
        <v>-0.75</v>
      </c>
      <c r="D21" s="13">
        <f t="shared" ref="D21:W21" si="4">(D20*(D15/1)^1)*(1-$B$9)</f>
        <v>-0.75</v>
      </c>
      <c r="E21" s="13">
        <f t="shared" si="4"/>
        <v>-0.75</v>
      </c>
      <c r="F21" s="13">
        <f t="shared" si="4"/>
        <v>-0.75</v>
      </c>
      <c r="G21" s="13">
        <f t="shared" si="4"/>
        <v>-0.75</v>
      </c>
      <c r="H21" s="13">
        <f t="shared" si="4"/>
        <v>-0.75</v>
      </c>
      <c r="I21" s="13">
        <f t="shared" si="4"/>
        <v>-0.75</v>
      </c>
      <c r="J21" s="13">
        <f t="shared" si="4"/>
        <v>-0.75</v>
      </c>
      <c r="K21" s="13">
        <f t="shared" si="4"/>
        <v>-0.75</v>
      </c>
      <c r="L21" s="13">
        <f t="shared" si="4"/>
        <v>-0.75</v>
      </c>
      <c r="M21" s="13">
        <f t="shared" si="4"/>
        <v>-0.75</v>
      </c>
      <c r="N21" s="13">
        <f t="shared" si="4"/>
        <v>-0.75</v>
      </c>
      <c r="O21" s="13">
        <f t="shared" si="4"/>
        <v>-0.75</v>
      </c>
      <c r="P21" s="13">
        <f t="shared" si="4"/>
        <v>-0.75</v>
      </c>
      <c r="Q21" s="13">
        <f t="shared" si="4"/>
        <v>-0.75</v>
      </c>
      <c r="R21" s="13">
        <f t="shared" si="4"/>
        <v>-0.75</v>
      </c>
      <c r="S21" s="13">
        <f t="shared" si="4"/>
        <v>-0.75</v>
      </c>
      <c r="T21" s="13">
        <f t="shared" si="4"/>
        <v>-0.75</v>
      </c>
      <c r="U21" s="13">
        <f t="shared" si="4"/>
        <v>-0.75</v>
      </c>
      <c r="V21" s="13">
        <f t="shared" si="4"/>
        <v>-0.75</v>
      </c>
      <c r="W21" s="13">
        <f t="shared" si="4"/>
        <v>-0.75</v>
      </c>
      <c r="X21" s="14" t="s">
        <v>2</v>
      </c>
    </row>
    <row r="22" spans="1:24" x14ac:dyDescent="0.2">
      <c r="B22" s="10" t="s">
        <v>51</v>
      </c>
      <c r="C22" s="11">
        <f>C21+C19+C17</f>
        <v>-10.773052380778998</v>
      </c>
      <c r="D22" s="11">
        <f t="shared" ref="D22:W22" si="5">D21+D19+D17</f>
        <v>-0.75</v>
      </c>
      <c r="E22" s="11">
        <f t="shared" si="5"/>
        <v>-0.75</v>
      </c>
      <c r="F22" s="11">
        <f t="shared" si="5"/>
        <v>-0.75</v>
      </c>
      <c r="G22" s="11">
        <f t="shared" si="5"/>
        <v>-0.75</v>
      </c>
      <c r="H22" s="11">
        <f t="shared" si="5"/>
        <v>-0.75</v>
      </c>
      <c r="I22" s="11">
        <f t="shared" si="5"/>
        <v>-0.75</v>
      </c>
      <c r="J22" s="11">
        <f t="shared" si="5"/>
        <v>-0.75</v>
      </c>
      <c r="K22" s="11">
        <f t="shared" si="5"/>
        <v>-0.75</v>
      </c>
      <c r="L22" s="11">
        <f t="shared" si="5"/>
        <v>-0.75</v>
      </c>
      <c r="M22" s="11">
        <f t="shared" si="5"/>
        <v>-0.75</v>
      </c>
      <c r="N22" s="11">
        <f t="shared" si="5"/>
        <v>-0.75</v>
      </c>
      <c r="O22" s="11">
        <f t="shared" si="5"/>
        <v>-0.75</v>
      </c>
      <c r="P22" s="11">
        <f t="shared" si="5"/>
        <v>-0.75</v>
      </c>
      <c r="Q22" s="11">
        <f t="shared" si="5"/>
        <v>-0.75</v>
      </c>
      <c r="R22" s="11">
        <f t="shared" si="5"/>
        <v>-0.75</v>
      </c>
      <c r="S22" s="11">
        <f t="shared" si="5"/>
        <v>-0.75</v>
      </c>
      <c r="T22" s="11">
        <f t="shared" si="5"/>
        <v>-0.75</v>
      </c>
      <c r="U22" s="11">
        <f t="shared" si="5"/>
        <v>-0.75</v>
      </c>
      <c r="V22" s="11">
        <f t="shared" si="5"/>
        <v>-0.75</v>
      </c>
      <c r="W22" s="11">
        <f t="shared" si="5"/>
        <v>-0.75</v>
      </c>
      <c r="X22" s="15">
        <f>SUM(C22:W22)</f>
        <v>-25.773052380778999</v>
      </c>
    </row>
    <row r="24" spans="1:24" x14ac:dyDescent="0.2">
      <c r="A24" s="5" t="s">
        <v>56</v>
      </c>
      <c r="B24" s="3" t="s">
        <v>3</v>
      </c>
      <c r="C24" s="3">
        <f>-$B$2</f>
        <v>-1</v>
      </c>
      <c r="D24" s="3">
        <f t="shared" ref="D24:W24" si="6">-$B$2</f>
        <v>-1</v>
      </c>
      <c r="E24" s="3">
        <f t="shared" si="6"/>
        <v>-1</v>
      </c>
      <c r="F24" s="3">
        <f t="shared" si="6"/>
        <v>-1</v>
      </c>
      <c r="G24" s="3">
        <f t="shared" si="6"/>
        <v>-1</v>
      </c>
      <c r="H24" s="3">
        <f t="shared" si="6"/>
        <v>-1</v>
      </c>
      <c r="I24" s="3">
        <f t="shared" si="6"/>
        <v>-1</v>
      </c>
      <c r="J24" s="3">
        <f t="shared" si="6"/>
        <v>-1</v>
      </c>
      <c r="K24" s="3">
        <f t="shared" si="6"/>
        <v>-1</v>
      </c>
      <c r="L24" s="3">
        <f t="shared" si="6"/>
        <v>-1</v>
      </c>
      <c r="M24" s="3">
        <f t="shared" si="6"/>
        <v>-1</v>
      </c>
      <c r="N24" s="3">
        <f t="shared" si="6"/>
        <v>-1</v>
      </c>
      <c r="O24" s="3">
        <f t="shared" si="6"/>
        <v>-1</v>
      </c>
      <c r="P24" s="3">
        <f t="shared" si="6"/>
        <v>-1</v>
      </c>
      <c r="Q24" s="3">
        <f t="shared" si="6"/>
        <v>-1</v>
      </c>
      <c r="R24" s="3">
        <f t="shared" si="6"/>
        <v>-1</v>
      </c>
      <c r="S24" s="3">
        <f t="shared" si="6"/>
        <v>-1</v>
      </c>
      <c r="T24" s="3">
        <f t="shared" si="6"/>
        <v>-1</v>
      </c>
      <c r="U24" s="3">
        <f t="shared" si="6"/>
        <v>-1</v>
      </c>
      <c r="V24" s="3">
        <f t="shared" si="6"/>
        <v>-1</v>
      </c>
      <c r="W24" s="3">
        <f t="shared" si="6"/>
        <v>-1</v>
      </c>
    </row>
    <row r="25" spans="1:24" x14ac:dyDescent="0.2">
      <c r="B25" s="7" t="s">
        <v>53</v>
      </c>
      <c r="C25" s="16">
        <f>$B$76</f>
        <v>-31.400000000000002</v>
      </c>
      <c r="D25" s="16">
        <f t="shared" ref="D25:W25" si="7">10 * -3.14</f>
        <v>-31.400000000000002</v>
      </c>
      <c r="E25" s="16">
        <f t="shared" si="7"/>
        <v>-31.400000000000002</v>
      </c>
      <c r="F25" s="16">
        <f t="shared" si="7"/>
        <v>-31.400000000000002</v>
      </c>
      <c r="G25" s="16">
        <f t="shared" si="7"/>
        <v>-31.400000000000002</v>
      </c>
      <c r="H25" s="16">
        <f t="shared" si="7"/>
        <v>-31.400000000000002</v>
      </c>
      <c r="I25" s="16">
        <f t="shared" si="7"/>
        <v>-31.400000000000002</v>
      </c>
      <c r="J25" s="16">
        <f t="shared" si="7"/>
        <v>-31.400000000000002</v>
      </c>
      <c r="K25" s="16">
        <f t="shared" si="7"/>
        <v>-31.400000000000002</v>
      </c>
      <c r="L25" s="16">
        <f t="shared" si="7"/>
        <v>-31.400000000000002</v>
      </c>
      <c r="M25" s="16">
        <f t="shared" si="7"/>
        <v>-31.400000000000002</v>
      </c>
      <c r="N25" s="16">
        <f t="shared" si="7"/>
        <v>-31.400000000000002</v>
      </c>
      <c r="O25" s="16">
        <f t="shared" si="7"/>
        <v>-31.400000000000002</v>
      </c>
      <c r="P25" s="16">
        <f t="shared" si="7"/>
        <v>-31.400000000000002</v>
      </c>
      <c r="Q25" s="16">
        <f t="shared" si="7"/>
        <v>-31.400000000000002</v>
      </c>
      <c r="R25" s="16">
        <f t="shared" si="7"/>
        <v>-31.400000000000002</v>
      </c>
      <c r="S25" s="16">
        <f t="shared" si="7"/>
        <v>-31.400000000000002</v>
      </c>
      <c r="T25" s="16">
        <f t="shared" si="7"/>
        <v>-31.400000000000002</v>
      </c>
      <c r="U25" s="16">
        <f t="shared" si="7"/>
        <v>-31.400000000000002</v>
      </c>
      <c r="V25" s="16">
        <f t="shared" si="7"/>
        <v>-31.400000000000002</v>
      </c>
      <c r="W25" s="16">
        <f t="shared" si="7"/>
        <v>-31.400000000000002</v>
      </c>
      <c r="X25" s="14" t="s">
        <v>2</v>
      </c>
    </row>
    <row r="26" spans="1:24" x14ac:dyDescent="0.2">
      <c r="B26" s="2" t="s">
        <v>54</v>
      </c>
      <c r="C26" s="9">
        <f>C25*(C24/1)^1</f>
        <v>31.400000000000002</v>
      </c>
      <c r="D26" s="9">
        <f t="shared" ref="D26:W26" si="8">D25*(D24/1)^1</f>
        <v>31.400000000000002</v>
      </c>
      <c r="E26" s="9">
        <f t="shared" si="8"/>
        <v>31.400000000000002</v>
      </c>
      <c r="F26" s="9">
        <f t="shared" si="8"/>
        <v>31.400000000000002</v>
      </c>
      <c r="G26" s="9">
        <f t="shared" si="8"/>
        <v>31.400000000000002</v>
      </c>
      <c r="H26" s="9">
        <f t="shared" si="8"/>
        <v>31.400000000000002</v>
      </c>
      <c r="I26" s="9">
        <f t="shared" si="8"/>
        <v>31.400000000000002</v>
      </c>
      <c r="J26" s="9">
        <f t="shared" si="8"/>
        <v>31.400000000000002</v>
      </c>
      <c r="K26" s="9">
        <f t="shared" si="8"/>
        <v>31.400000000000002</v>
      </c>
      <c r="L26" s="9">
        <f t="shared" si="8"/>
        <v>31.400000000000002</v>
      </c>
      <c r="M26" s="9">
        <f t="shared" si="8"/>
        <v>31.400000000000002</v>
      </c>
      <c r="N26" s="9">
        <f t="shared" si="8"/>
        <v>31.400000000000002</v>
      </c>
      <c r="O26" s="9">
        <f t="shared" si="8"/>
        <v>31.400000000000002</v>
      </c>
      <c r="P26" s="9">
        <f t="shared" si="8"/>
        <v>31.400000000000002</v>
      </c>
      <c r="Q26" s="9">
        <f t="shared" si="8"/>
        <v>31.400000000000002</v>
      </c>
      <c r="R26" s="9">
        <f t="shared" si="8"/>
        <v>31.400000000000002</v>
      </c>
      <c r="S26" s="9">
        <f t="shared" si="8"/>
        <v>31.400000000000002</v>
      </c>
      <c r="T26" s="9">
        <f t="shared" si="8"/>
        <v>31.400000000000002</v>
      </c>
      <c r="U26" s="9">
        <f t="shared" si="8"/>
        <v>31.400000000000002</v>
      </c>
      <c r="V26" s="9">
        <f t="shared" si="8"/>
        <v>31.400000000000002</v>
      </c>
      <c r="W26" s="9">
        <f t="shared" si="8"/>
        <v>31.400000000000002</v>
      </c>
      <c r="X26" s="15">
        <f>SUM(C26:W26)</f>
        <v>659.39999999999975</v>
      </c>
    </row>
    <row r="28" spans="1:24" x14ac:dyDescent="0.2">
      <c r="A28" s="5" t="s">
        <v>4</v>
      </c>
      <c r="X28" s="14" t="s">
        <v>2</v>
      </c>
    </row>
    <row r="29" spans="1:24" x14ac:dyDescent="0.2">
      <c r="B29" s="10" t="s">
        <v>59</v>
      </c>
      <c r="C29" s="9">
        <f t="shared" ref="C29:W29" si="9">C26+C22</f>
        <v>20.626947619221006</v>
      </c>
      <c r="D29" s="9">
        <f t="shared" si="9"/>
        <v>30.650000000000002</v>
      </c>
      <c r="E29" s="9">
        <f t="shared" si="9"/>
        <v>30.650000000000002</v>
      </c>
      <c r="F29" s="9">
        <f t="shared" si="9"/>
        <v>30.650000000000002</v>
      </c>
      <c r="G29" s="9">
        <f t="shared" si="9"/>
        <v>30.650000000000002</v>
      </c>
      <c r="H29" s="9">
        <f t="shared" si="9"/>
        <v>30.650000000000002</v>
      </c>
      <c r="I29" s="9">
        <f t="shared" si="9"/>
        <v>30.650000000000002</v>
      </c>
      <c r="J29" s="9">
        <f t="shared" si="9"/>
        <v>30.650000000000002</v>
      </c>
      <c r="K29" s="9">
        <f t="shared" si="9"/>
        <v>30.650000000000002</v>
      </c>
      <c r="L29" s="9">
        <f t="shared" si="9"/>
        <v>30.650000000000002</v>
      </c>
      <c r="M29" s="9">
        <f t="shared" si="9"/>
        <v>30.650000000000002</v>
      </c>
      <c r="N29" s="9">
        <f t="shared" si="9"/>
        <v>30.650000000000002</v>
      </c>
      <c r="O29" s="9">
        <f t="shared" si="9"/>
        <v>30.650000000000002</v>
      </c>
      <c r="P29" s="9">
        <f t="shared" si="9"/>
        <v>30.650000000000002</v>
      </c>
      <c r="Q29" s="9">
        <f t="shared" si="9"/>
        <v>30.650000000000002</v>
      </c>
      <c r="R29" s="9">
        <f t="shared" si="9"/>
        <v>30.650000000000002</v>
      </c>
      <c r="S29" s="9">
        <f t="shared" si="9"/>
        <v>30.650000000000002</v>
      </c>
      <c r="T29" s="9">
        <f t="shared" si="9"/>
        <v>30.650000000000002</v>
      </c>
      <c r="U29" s="9">
        <f t="shared" si="9"/>
        <v>30.650000000000002</v>
      </c>
      <c r="V29" s="9">
        <f t="shared" si="9"/>
        <v>30.650000000000002</v>
      </c>
      <c r="W29" s="9">
        <f t="shared" si="9"/>
        <v>30.650000000000002</v>
      </c>
      <c r="X29" s="15">
        <f>SUM(C29:W29)</f>
        <v>633.6269476192208</v>
      </c>
    </row>
    <row r="31" spans="1:24" x14ac:dyDescent="0.2">
      <c r="A31" s="5" t="s">
        <v>72</v>
      </c>
    </row>
    <row r="32" spans="1:24" x14ac:dyDescent="0.2">
      <c r="B32" s="5" t="s">
        <v>71</v>
      </c>
    </row>
    <row r="33" spans="1:32" x14ac:dyDescent="0.2">
      <c r="B33" s="5" t="s">
        <v>70</v>
      </c>
    </row>
    <row r="35" spans="1:32" x14ac:dyDescent="0.2">
      <c r="A35" s="25" t="s">
        <v>58</v>
      </c>
      <c r="B35" s="14" t="s">
        <v>5</v>
      </c>
      <c r="C35" s="14" t="s">
        <v>6</v>
      </c>
      <c r="D35" s="14" t="s">
        <v>7</v>
      </c>
      <c r="E35" s="14" t="s">
        <v>8</v>
      </c>
      <c r="F35" s="14" t="s">
        <v>9</v>
      </c>
      <c r="G35" s="14" t="s">
        <v>10</v>
      </c>
      <c r="H35" s="14" t="s">
        <v>11</v>
      </c>
      <c r="I35" s="14" t="s">
        <v>12</v>
      </c>
      <c r="J35" s="14" t="s">
        <v>13</v>
      </c>
      <c r="K35" s="14" t="s">
        <v>14</v>
      </c>
      <c r="L35" s="14" t="s">
        <v>15</v>
      </c>
      <c r="M35" s="14" t="s">
        <v>16</v>
      </c>
      <c r="N35" s="14" t="s">
        <v>17</v>
      </c>
      <c r="O35" s="14" t="s">
        <v>18</v>
      </c>
      <c r="P35" s="14" t="s">
        <v>19</v>
      </c>
      <c r="Q35" s="14" t="s">
        <v>20</v>
      </c>
      <c r="R35" s="14" t="s">
        <v>21</v>
      </c>
      <c r="S35" s="14" t="s">
        <v>22</v>
      </c>
      <c r="T35" s="14" t="s">
        <v>23</v>
      </c>
      <c r="U35" s="14" t="s">
        <v>24</v>
      </c>
      <c r="V35" s="14" t="s">
        <v>25</v>
      </c>
      <c r="W35" s="14"/>
      <c r="X35" s="14"/>
      <c r="Y35" s="14"/>
      <c r="Z35" s="14"/>
      <c r="AA35" s="14"/>
      <c r="AB35" s="14"/>
      <c r="AC35" s="14"/>
      <c r="AD35" s="14"/>
      <c r="AE35" s="14"/>
      <c r="AF35" s="14"/>
    </row>
    <row r="36" spans="1:32" x14ac:dyDescent="0.2">
      <c r="A36" s="25"/>
      <c r="B36" s="17">
        <f>$B$42*($C$15/$B$43)^$B$44</f>
        <v>-1002.3052380778997</v>
      </c>
      <c r="C36" s="18">
        <f>$X$29</f>
        <v>633.6269476192208</v>
      </c>
      <c r="D36" s="18">
        <f t="shared" ref="D36:AF36" si="10">$X$29</f>
        <v>633.6269476192208</v>
      </c>
      <c r="E36" s="18">
        <f t="shared" si="10"/>
        <v>633.6269476192208</v>
      </c>
      <c r="F36" s="18">
        <f t="shared" si="10"/>
        <v>633.6269476192208</v>
      </c>
      <c r="G36" s="18">
        <f t="shared" si="10"/>
        <v>633.6269476192208</v>
      </c>
      <c r="H36" s="18">
        <f t="shared" si="10"/>
        <v>633.6269476192208</v>
      </c>
      <c r="I36" s="18">
        <f t="shared" si="10"/>
        <v>633.6269476192208</v>
      </c>
      <c r="J36" s="18">
        <f t="shared" si="10"/>
        <v>633.6269476192208</v>
      </c>
      <c r="K36" s="18">
        <f t="shared" si="10"/>
        <v>633.6269476192208</v>
      </c>
      <c r="L36" s="18">
        <f>$X$29</f>
        <v>633.6269476192208</v>
      </c>
      <c r="M36" s="18">
        <f t="shared" si="10"/>
        <v>633.6269476192208</v>
      </c>
      <c r="N36" s="18">
        <f t="shared" si="10"/>
        <v>633.6269476192208</v>
      </c>
      <c r="O36" s="18">
        <f t="shared" si="10"/>
        <v>633.6269476192208</v>
      </c>
      <c r="P36" s="18">
        <f t="shared" si="10"/>
        <v>633.6269476192208</v>
      </c>
      <c r="Q36" s="18">
        <f t="shared" si="10"/>
        <v>633.6269476192208</v>
      </c>
      <c r="R36" s="18">
        <f t="shared" si="10"/>
        <v>633.6269476192208</v>
      </c>
      <c r="S36" s="18">
        <f t="shared" si="10"/>
        <v>633.6269476192208</v>
      </c>
      <c r="T36" s="18">
        <f t="shared" si="10"/>
        <v>633.6269476192208</v>
      </c>
      <c r="U36" s="18">
        <f t="shared" si="10"/>
        <v>633.6269476192208</v>
      </c>
      <c r="V36" s="18">
        <f>$X$29</f>
        <v>633.6269476192208</v>
      </c>
      <c r="W36" s="31"/>
      <c r="X36" s="31"/>
      <c r="Y36" s="31"/>
      <c r="Z36" s="31"/>
      <c r="AA36" s="31"/>
      <c r="AB36" s="31"/>
      <c r="AC36" s="31"/>
      <c r="AD36" s="31"/>
      <c r="AE36" s="31"/>
      <c r="AF36" s="31"/>
    </row>
    <row r="37" spans="1:32" x14ac:dyDescent="0.2">
      <c r="A37" s="5" t="s">
        <v>26</v>
      </c>
      <c r="B37" s="22">
        <f>NPV($B$7,C36:AF36)+$B$36</f>
        <v>5218.7375349797576</v>
      </c>
    </row>
    <row r="40" spans="1:32" x14ac:dyDescent="0.2">
      <c r="A40" s="5" t="s">
        <v>66</v>
      </c>
    </row>
    <row r="41" spans="1:32" x14ac:dyDescent="0.2">
      <c r="A41" s="26" t="s">
        <v>30</v>
      </c>
      <c r="B41" s="27"/>
    </row>
    <row r="42" spans="1:32" x14ac:dyDescent="0.2">
      <c r="A42" s="19" t="s">
        <v>31</v>
      </c>
      <c r="B42" s="21">
        <v>-10000</v>
      </c>
    </row>
    <row r="43" spans="1:32" x14ac:dyDescent="0.2">
      <c r="A43" s="19" t="s">
        <v>32</v>
      </c>
      <c r="B43" s="20">
        <v>10</v>
      </c>
    </row>
    <row r="44" spans="1:32" x14ac:dyDescent="0.2">
      <c r="A44" s="19" t="s">
        <v>33</v>
      </c>
      <c r="B44" s="20">
        <v>0.999</v>
      </c>
    </row>
    <row r="45" spans="1:32" x14ac:dyDescent="0.2">
      <c r="A45" s="19" t="s">
        <v>34</v>
      </c>
      <c r="B45" s="20">
        <f>B2</f>
        <v>1</v>
      </c>
    </row>
    <row r="46" spans="1:32" x14ac:dyDescent="0.2">
      <c r="A46" s="19" t="s">
        <v>35</v>
      </c>
      <c r="B46" s="20" t="s">
        <v>42</v>
      </c>
    </row>
    <row r="47" spans="1:32" x14ac:dyDescent="0.2">
      <c r="A47" s="19" t="s">
        <v>37</v>
      </c>
      <c r="B47" s="20" t="s">
        <v>43</v>
      </c>
    </row>
    <row r="48" spans="1:32" x14ac:dyDescent="0.2">
      <c r="A48" s="19" t="s">
        <v>39</v>
      </c>
      <c r="B48" s="20" t="b">
        <v>0</v>
      </c>
    </row>
    <row r="49" spans="1:2" x14ac:dyDescent="0.2">
      <c r="A49" s="19" t="s">
        <v>40</v>
      </c>
      <c r="B49" s="20" t="s">
        <v>44</v>
      </c>
    </row>
    <row r="50" spans="1:2" x14ac:dyDescent="0.2">
      <c r="A50" s="19" t="s">
        <v>41</v>
      </c>
      <c r="B50" s="20" t="b">
        <v>0</v>
      </c>
    </row>
    <row r="51" spans="1:2" x14ac:dyDescent="0.2">
      <c r="A51" s="19" t="s">
        <v>65</v>
      </c>
      <c r="B51" s="20">
        <v>5</v>
      </c>
    </row>
    <row r="53" spans="1:2" ht="17" thickBot="1" x14ac:dyDescent="0.25">
      <c r="A53" s="28" t="s">
        <v>28</v>
      </c>
      <c r="B53" s="29"/>
    </row>
    <row r="54" spans="1:2" x14ac:dyDescent="0.2">
      <c r="A54" s="23" t="s">
        <v>31</v>
      </c>
      <c r="B54" s="24">
        <v>-100</v>
      </c>
    </row>
    <row r="55" spans="1:2" x14ac:dyDescent="0.2">
      <c r="A55" s="19" t="s">
        <v>32</v>
      </c>
      <c r="B55" s="20">
        <v>10</v>
      </c>
    </row>
    <row r="56" spans="1:2" x14ac:dyDescent="0.2">
      <c r="A56" s="19" t="s">
        <v>33</v>
      </c>
      <c r="B56" s="20">
        <v>0.999</v>
      </c>
    </row>
    <row r="57" spans="1:2" x14ac:dyDescent="0.2">
      <c r="A57" s="19" t="s">
        <v>34</v>
      </c>
      <c r="B57" s="20">
        <f>B2</f>
        <v>1</v>
      </c>
    </row>
    <row r="58" spans="1:2" x14ac:dyDescent="0.2">
      <c r="A58" s="19" t="s">
        <v>35</v>
      </c>
      <c r="B58" s="20" t="s">
        <v>36</v>
      </c>
    </row>
    <row r="59" spans="1:2" x14ac:dyDescent="0.2">
      <c r="A59" s="19" t="s">
        <v>37</v>
      </c>
      <c r="B59" s="20" t="s">
        <v>38</v>
      </c>
    </row>
    <row r="60" spans="1:2" x14ac:dyDescent="0.2">
      <c r="A60" s="19" t="s">
        <v>39</v>
      </c>
      <c r="B60" s="20" t="b">
        <v>0</v>
      </c>
    </row>
    <row r="61" spans="1:2" x14ac:dyDescent="0.2">
      <c r="A61" s="19" t="s">
        <v>40</v>
      </c>
      <c r="B61" s="20" t="s">
        <v>44</v>
      </c>
    </row>
    <row r="62" spans="1:2" x14ac:dyDescent="0.2">
      <c r="A62" s="19" t="s">
        <v>41</v>
      </c>
      <c r="B62" s="20" t="b">
        <v>0</v>
      </c>
    </row>
    <row r="64" spans="1:2" ht="17" thickBot="1" x14ac:dyDescent="0.25">
      <c r="A64" s="30" t="s">
        <v>29</v>
      </c>
      <c r="B64" s="30"/>
    </row>
    <row r="65" spans="1:2" x14ac:dyDescent="0.2">
      <c r="A65" s="23" t="s">
        <v>31</v>
      </c>
      <c r="B65" s="24">
        <v>-1</v>
      </c>
    </row>
    <row r="66" spans="1:2" x14ac:dyDescent="0.2">
      <c r="A66" s="19" t="s">
        <v>32</v>
      </c>
      <c r="B66" s="20">
        <v>1</v>
      </c>
    </row>
    <row r="67" spans="1:2" x14ac:dyDescent="0.2">
      <c r="A67" s="19" t="s">
        <v>33</v>
      </c>
      <c r="B67" s="20">
        <v>1</v>
      </c>
    </row>
    <row r="68" spans="1:2" x14ac:dyDescent="0.2">
      <c r="A68" s="19" t="s">
        <v>34</v>
      </c>
      <c r="B68" s="20">
        <v>1</v>
      </c>
    </row>
    <row r="69" spans="1:2" x14ac:dyDescent="0.2">
      <c r="A69" s="19" t="s">
        <v>35</v>
      </c>
      <c r="B69" s="20" t="s">
        <v>36</v>
      </c>
    </row>
    <row r="70" spans="1:2" x14ac:dyDescent="0.2">
      <c r="A70" s="19" t="s">
        <v>37</v>
      </c>
      <c r="B70" s="20" t="s">
        <v>43</v>
      </c>
    </row>
    <row r="71" spans="1:2" x14ac:dyDescent="0.2">
      <c r="A71" s="19" t="s">
        <v>39</v>
      </c>
      <c r="B71" s="20" t="b">
        <v>1</v>
      </c>
    </row>
    <row r="72" spans="1:2" x14ac:dyDescent="0.2">
      <c r="A72" s="19" t="s">
        <v>40</v>
      </c>
      <c r="B72" s="20" t="s">
        <v>44</v>
      </c>
    </row>
    <row r="73" spans="1:2" x14ac:dyDescent="0.2">
      <c r="A73" s="19" t="s">
        <v>41</v>
      </c>
      <c r="B73" s="20" t="b">
        <v>0</v>
      </c>
    </row>
    <row r="75" spans="1:2" ht="17" thickBot="1" x14ac:dyDescent="0.25">
      <c r="A75" s="28" t="s">
        <v>52</v>
      </c>
      <c r="B75" s="29"/>
    </row>
    <row r="76" spans="1:2" x14ac:dyDescent="0.2">
      <c r="A76" s="23" t="s">
        <v>31</v>
      </c>
      <c r="B76" s="24">
        <f>10 * -3.14</f>
        <v>-31.400000000000002</v>
      </c>
    </row>
    <row r="77" spans="1:2" x14ac:dyDescent="0.2">
      <c r="A77" s="19" t="s">
        <v>32</v>
      </c>
      <c r="B77" s="20" t="s">
        <v>43</v>
      </c>
    </row>
    <row r="78" spans="1:2" x14ac:dyDescent="0.2">
      <c r="A78" s="19" t="s">
        <v>33</v>
      </c>
      <c r="B78" s="20">
        <v>1</v>
      </c>
    </row>
    <row r="79" spans="1:2" x14ac:dyDescent="0.2">
      <c r="A79" s="19" t="s">
        <v>34</v>
      </c>
      <c r="B79" s="20">
        <v>-1</v>
      </c>
    </row>
    <row r="80" spans="1:2" x14ac:dyDescent="0.2">
      <c r="A80" s="19" t="s">
        <v>35</v>
      </c>
      <c r="B80" s="20" t="s">
        <v>36</v>
      </c>
    </row>
    <row r="81" spans="1:2" x14ac:dyDescent="0.2">
      <c r="A81" s="19" t="s">
        <v>37</v>
      </c>
      <c r="B81" s="20" t="s">
        <v>43</v>
      </c>
    </row>
    <row r="82" spans="1:2" x14ac:dyDescent="0.2">
      <c r="A82" s="19" t="s">
        <v>39</v>
      </c>
      <c r="B82" s="20" t="b">
        <v>0</v>
      </c>
    </row>
    <row r="83" spans="1:2" x14ac:dyDescent="0.2">
      <c r="A83" s="19" t="s">
        <v>40</v>
      </c>
      <c r="B83" s="20" t="s">
        <v>44</v>
      </c>
    </row>
    <row r="84" spans="1:2" x14ac:dyDescent="0.2">
      <c r="A84" s="19" t="s">
        <v>41</v>
      </c>
      <c r="B84" s="20" t="b">
        <v>0</v>
      </c>
    </row>
  </sheetData>
  <mergeCells count="5">
    <mergeCell ref="A35:A36"/>
    <mergeCell ref="A41:B41"/>
    <mergeCell ref="A53:B53"/>
    <mergeCell ref="A64:B64"/>
    <mergeCell ref="A75:B75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3B21E-87E6-3E4C-AA68-DB605D851F3A}">
  <dimension ref="A1:AF84"/>
  <sheetViews>
    <sheetView workbookViewId="0">
      <selection activeCell="B2" sqref="B2"/>
    </sheetView>
  </sheetViews>
  <sheetFormatPr baseColWidth="10" defaultRowHeight="16" x14ac:dyDescent="0.2"/>
  <cols>
    <col min="1" max="1" width="18.33203125" bestFit="1" customWidth="1"/>
    <col min="2" max="2" width="14.1640625" customWidth="1"/>
    <col min="3" max="3" width="12.1640625" bestFit="1" customWidth="1"/>
  </cols>
  <sheetData>
    <row r="1" spans="1:23" x14ac:dyDescent="0.2">
      <c r="A1" s="5" t="s">
        <v>0</v>
      </c>
      <c r="B1" t="s">
        <v>27</v>
      </c>
    </row>
    <row r="2" spans="1:23" x14ac:dyDescent="0.2">
      <c r="A2" s="5" t="s">
        <v>60</v>
      </c>
      <c r="B2" s="7">
        <v>2</v>
      </c>
    </row>
    <row r="3" spans="1:23" x14ac:dyDescent="0.2">
      <c r="A3" s="5"/>
    </row>
    <row r="4" spans="1:23" x14ac:dyDescent="0.2">
      <c r="A4" s="5" t="s">
        <v>61</v>
      </c>
      <c r="B4">
        <v>2</v>
      </c>
    </row>
    <row r="5" spans="1:23" x14ac:dyDescent="0.2">
      <c r="A5" s="5" t="s">
        <v>62</v>
      </c>
      <c r="B5">
        <v>21</v>
      </c>
    </row>
    <row r="6" spans="1:23" x14ac:dyDescent="0.2">
      <c r="A6" s="5" t="s">
        <v>63</v>
      </c>
      <c r="B6">
        <v>20</v>
      </c>
    </row>
    <row r="7" spans="1:23" x14ac:dyDescent="0.2">
      <c r="A7" s="5" t="s">
        <v>57</v>
      </c>
      <c r="B7" s="32">
        <v>0.08</v>
      </c>
    </row>
    <row r="8" spans="1:23" x14ac:dyDescent="0.2">
      <c r="A8" s="5" t="s">
        <v>64</v>
      </c>
      <c r="B8">
        <v>0</v>
      </c>
    </row>
    <row r="9" spans="1:23" x14ac:dyDescent="0.2">
      <c r="A9" s="5" t="s">
        <v>67</v>
      </c>
      <c r="B9" s="32">
        <v>0.25</v>
      </c>
    </row>
    <row r="11" spans="1:23" x14ac:dyDescent="0.2">
      <c r="A11" s="5" t="s">
        <v>1</v>
      </c>
    </row>
    <row r="12" spans="1:23" x14ac:dyDescent="0.2">
      <c r="B12" s="5" t="s">
        <v>69</v>
      </c>
      <c r="C12">
        <v>0</v>
      </c>
      <c r="D12">
        <v>0.1</v>
      </c>
      <c r="E12">
        <v>0.2</v>
      </c>
      <c r="F12">
        <v>0.3</v>
      </c>
      <c r="G12">
        <v>0.4</v>
      </c>
      <c r="H12">
        <v>0.5</v>
      </c>
      <c r="I12">
        <v>0.6</v>
      </c>
      <c r="J12">
        <v>0.7</v>
      </c>
      <c r="K12">
        <v>0.8</v>
      </c>
      <c r="L12">
        <v>0.9</v>
      </c>
      <c r="M12">
        <v>1</v>
      </c>
      <c r="N12">
        <v>1.1000000000000001</v>
      </c>
      <c r="O12">
        <v>1.2</v>
      </c>
      <c r="P12">
        <v>1.3</v>
      </c>
      <c r="Q12">
        <v>1.4</v>
      </c>
      <c r="R12">
        <v>1.5</v>
      </c>
      <c r="S12">
        <v>1.6</v>
      </c>
      <c r="T12">
        <v>1.7</v>
      </c>
      <c r="U12">
        <v>1.8</v>
      </c>
      <c r="V12">
        <v>1.9</v>
      </c>
      <c r="W12">
        <v>2</v>
      </c>
    </row>
    <row r="13" spans="1:23" x14ac:dyDescent="0.2">
      <c r="B13" s="5" t="s">
        <v>68</v>
      </c>
      <c r="C13" s="1">
        <v>-2.5120128297200001E-10</v>
      </c>
      <c r="D13">
        <v>6.2790520012699996E-2</v>
      </c>
      <c r="E13">
        <v>0.12533323400800001</v>
      </c>
      <c r="F13">
        <v>0.187381314977</v>
      </c>
      <c r="G13">
        <v>0.248689886838</v>
      </c>
      <c r="H13">
        <v>0.30901699472100003</v>
      </c>
      <c r="I13">
        <v>0.36812455240399999</v>
      </c>
      <c r="J13">
        <v>0.42577929116000002</v>
      </c>
      <c r="K13">
        <v>0.48175367469199998</v>
      </c>
      <c r="L13">
        <v>0.53582679451399995</v>
      </c>
      <c r="M13">
        <v>0.58778525289100003</v>
      </c>
      <c r="N13">
        <v>0.63742399032899999</v>
      </c>
      <c r="O13">
        <v>0.68454710626299997</v>
      </c>
      <c r="P13">
        <v>0.72896862687899999</v>
      </c>
      <c r="Q13">
        <v>0.77051324301299995</v>
      </c>
      <c r="R13">
        <v>0.80901699400100002</v>
      </c>
      <c r="S13">
        <v>0.84432792597799999</v>
      </c>
      <c r="T13">
        <v>0.87630668031000003</v>
      </c>
      <c r="U13">
        <v>0.90482705189799995</v>
      </c>
      <c r="V13">
        <v>0.929776485406</v>
      </c>
      <c r="W13">
        <v>0.95105651674500002</v>
      </c>
    </row>
    <row r="15" spans="1:23" x14ac:dyDescent="0.2">
      <c r="A15" s="5" t="s">
        <v>55</v>
      </c>
      <c r="B15" s="4" t="s">
        <v>3</v>
      </c>
      <c r="C15" s="4">
        <f>$B$2</f>
        <v>2</v>
      </c>
      <c r="D15" s="4">
        <f t="shared" ref="D15:W15" si="0">$B$2</f>
        <v>2</v>
      </c>
      <c r="E15" s="4">
        <f t="shared" si="0"/>
        <v>2</v>
      </c>
      <c r="F15" s="4">
        <f t="shared" si="0"/>
        <v>2</v>
      </c>
      <c r="G15" s="4">
        <f t="shared" si="0"/>
        <v>2</v>
      </c>
      <c r="H15" s="4">
        <f t="shared" si="0"/>
        <v>2</v>
      </c>
      <c r="I15" s="4">
        <f t="shared" si="0"/>
        <v>2</v>
      </c>
      <c r="J15" s="4">
        <f t="shared" si="0"/>
        <v>2</v>
      </c>
      <c r="K15" s="4">
        <f t="shared" si="0"/>
        <v>2</v>
      </c>
      <c r="L15" s="4">
        <f t="shared" si="0"/>
        <v>2</v>
      </c>
      <c r="M15" s="4">
        <f t="shared" si="0"/>
        <v>2</v>
      </c>
      <c r="N15" s="4">
        <f t="shared" si="0"/>
        <v>2</v>
      </c>
      <c r="O15" s="4">
        <f t="shared" si="0"/>
        <v>2</v>
      </c>
      <c r="P15" s="4">
        <f t="shared" si="0"/>
        <v>2</v>
      </c>
      <c r="Q15" s="4">
        <f t="shared" si="0"/>
        <v>2</v>
      </c>
      <c r="R15" s="4">
        <f t="shared" si="0"/>
        <v>2</v>
      </c>
      <c r="S15" s="4">
        <f t="shared" si="0"/>
        <v>2</v>
      </c>
      <c r="T15" s="4">
        <f t="shared" si="0"/>
        <v>2</v>
      </c>
      <c r="U15" s="4">
        <f t="shared" si="0"/>
        <v>2</v>
      </c>
      <c r="V15" s="4">
        <f t="shared" si="0"/>
        <v>2</v>
      </c>
      <c r="W15" s="4">
        <f t="shared" si="0"/>
        <v>2</v>
      </c>
    </row>
    <row r="16" spans="1:23" x14ac:dyDescent="0.2">
      <c r="B16" s="7" t="s">
        <v>45</v>
      </c>
      <c r="C16" s="8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</row>
    <row r="17" spans="1:24" x14ac:dyDescent="0.2">
      <c r="B17" s="2" t="s">
        <v>46</v>
      </c>
      <c r="C17" s="6">
        <f t="shared" ref="C17:W17" si="1">C16*(C15/$B$43)^$B$44</f>
        <v>0</v>
      </c>
      <c r="D17" s="9">
        <f t="shared" si="1"/>
        <v>0</v>
      </c>
      <c r="E17" s="9">
        <f t="shared" si="1"/>
        <v>0</v>
      </c>
      <c r="F17" s="9">
        <f t="shared" si="1"/>
        <v>0</v>
      </c>
      <c r="G17" s="9">
        <f t="shared" si="1"/>
        <v>0</v>
      </c>
      <c r="H17" s="9">
        <f t="shared" si="1"/>
        <v>0</v>
      </c>
      <c r="I17" s="9">
        <f t="shared" si="1"/>
        <v>0</v>
      </c>
      <c r="J17" s="9">
        <f t="shared" si="1"/>
        <v>0</v>
      </c>
      <c r="K17" s="9">
        <f t="shared" si="1"/>
        <v>0</v>
      </c>
      <c r="L17" s="9">
        <f t="shared" si="1"/>
        <v>0</v>
      </c>
      <c r="M17" s="9">
        <f t="shared" si="1"/>
        <v>0</v>
      </c>
      <c r="N17" s="9">
        <f t="shared" si="1"/>
        <v>0</v>
      </c>
      <c r="O17" s="9">
        <f t="shared" si="1"/>
        <v>0</v>
      </c>
      <c r="P17" s="9">
        <f t="shared" si="1"/>
        <v>0</v>
      </c>
      <c r="Q17" s="9">
        <f t="shared" si="1"/>
        <v>0</v>
      </c>
      <c r="R17" s="9">
        <f t="shared" si="1"/>
        <v>0</v>
      </c>
      <c r="S17" s="9">
        <f t="shared" si="1"/>
        <v>0</v>
      </c>
      <c r="T17" s="9">
        <f t="shared" si="1"/>
        <v>0</v>
      </c>
      <c r="U17" s="9">
        <f t="shared" si="1"/>
        <v>0</v>
      </c>
      <c r="V17" s="9">
        <f t="shared" si="1"/>
        <v>0</v>
      </c>
      <c r="W17" s="9">
        <f t="shared" si="1"/>
        <v>0</v>
      </c>
    </row>
    <row r="18" spans="1:24" x14ac:dyDescent="0.2">
      <c r="B18" s="7" t="s">
        <v>49</v>
      </c>
      <c r="C18" s="8">
        <f>$B$54</f>
        <v>-100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</row>
    <row r="19" spans="1:24" x14ac:dyDescent="0.2">
      <c r="B19" s="2" t="s">
        <v>50</v>
      </c>
      <c r="C19" s="6">
        <f>C18*(C15/$B$55)^$B$56</f>
        <v>-20.03221467505459</v>
      </c>
      <c r="D19" s="9">
        <f t="shared" ref="D19:W19" si="2">(D15*D16)+(D15*D17)+(D15*D18)</f>
        <v>0</v>
      </c>
      <c r="E19" s="9">
        <f t="shared" si="2"/>
        <v>0</v>
      </c>
      <c r="F19" s="9">
        <f t="shared" si="2"/>
        <v>0</v>
      </c>
      <c r="G19" s="9">
        <f t="shared" si="2"/>
        <v>0</v>
      </c>
      <c r="H19" s="9">
        <f t="shared" si="2"/>
        <v>0</v>
      </c>
      <c r="I19" s="9">
        <f t="shared" si="2"/>
        <v>0</v>
      </c>
      <c r="J19" s="9">
        <f t="shared" si="2"/>
        <v>0</v>
      </c>
      <c r="K19" s="9">
        <f t="shared" si="2"/>
        <v>0</v>
      </c>
      <c r="L19" s="9">
        <f t="shared" si="2"/>
        <v>0</v>
      </c>
      <c r="M19" s="9">
        <f t="shared" si="2"/>
        <v>0</v>
      </c>
      <c r="N19" s="9">
        <f t="shared" si="2"/>
        <v>0</v>
      </c>
      <c r="O19" s="9">
        <f t="shared" si="2"/>
        <v>0</v>
      </c>
      <c r="P19" s="9">
        <f t="shared" si="2"/>
        <v>0</v>
      </c>
      <c r="Q19" s="9">
        <f t="shared" si="2"/>
        <v>0</v>
      </c>
      <c r="R19" s="9">
        <f t="shared" si="2"/>
        <v>0</v>
      </c>
      <c r="S19" s="9">
        <f t="shared" si="2"/>
        <v>0</v>
      </c>
      <c r="T19" s="9">
        <f t="shared" si="2"/>
        <v>0</v>
      </c>
      <c r="U19" s="9">
        <f t="shared" si="2"/>
        <v>0</v>
      </c>
      <c r="V19" s="9">
        <f t="shared" si="2"/>
        <v>0</v>
      </c>
      <c r="W19" s="9">
        <f t="shared" si="2"/>
        <v>0</v>
      </c>
    </row>
    <row r="20" spans="1:24" x14ac:dyDescent="0.2">
      <c r="B20" s="7" t="s">
        <v>47</v>
      </c>
      <c r="C20" s="8">
        <f t="shared" ref="C20:W20" si="3">$B$65</f>
        <v>-1</v>
      </c>
      <c r="D20" s="16">
        <f t="shared" si="3"/>
        <v>-1</v>
      </c>
      <c r="E20" s="16">
        <f t="shared" si="3"/>
        <v>-1</v>
      </c>
      <c r="F20" s="16">
        <f t="shared" si="3"/>
        <v>-1</v>
      </c>
      <c r="G20" s="16">
        <f t="shared" si="3"/>
        <v>-1</v>
      </c>
      <c r="H20" s="16">
        <f t="shared" si="3"/>
        <v>-1</v>
      </c>
      <c r="I20" s="16">
        <f t="shared" si="3"/>
        <v>-1</v>
      </c>
      <c r="J20" s="16">
        <f t="shared" si="3"/>
        <v>-1</v>
      </c>
      <c r="K20" s="16">
        <f t="shared" si="3"/>
        <v>-1</v>
      </c>
      <c r="L20" s="16">
        <f t="shared" si="3"/>
        <v>-1</v>
      </c>
      <c r="M20" s="16">
        <f t="shared" si="3"/>
        <v>-1</v>
      </c>
      <c r="N20" s="16">
        <f t="shared" si="3"/>
        <v>-1</v>
      </c>
      <c r="O20" s="16">
        <f t="shared" si="3"/>
        <v>-1</v>
      </c>
      <c r="P20" s="16">
        <f t="shared" si="3"/>
        <v>-1</v>
      </c>
      <c r="Q20" s="16">
        <f t="shared" si="3"/>
        <v>-1</v>
      </c>
      <c r="R20" s="16">
        <f t="shared" si="3"/>
        <v>-1</v>
      </c>
      <c r="S20" s="16">
        <f t="shared" si="3"/>
        <v>-1</v>
      </c>
      <c r="T20" s="16">
        <f t="shared" si="3"/>
        <v>-1</v>
      </c>
      <c r="U20" s="16">
        <f t="shared" si="3"/>
        <v>-1</v>
      </c>
      <c r="V20" s="16">
        <f t="shared" si="3"/>
        <v>-1</v>
      </c>
      <c r="W20" s="16">
        <f t="shared" si="3"/>
        <v>-1</v>
      </c>
    </row>
    <row r="21" spans="1:24" x14ac:dyDescent="0.2">
      <c r="B21" s="12" t="s">
        <v>48</v>
      </c>
      <c r="C21" s="13">
        <f>(C20*(C15/1)^1)*(1-$B$9)</f>
        <v>-1.5</v>
      </c>
      <c r="D21" s="13">
        <f t="shared" ref="D21:W21" si="4">(D20*(D15/1)^1)*(1-$B$9)</f>
        <v>-1.5</v>
      </c>
      <c r="E21" s="13">
        <f t="shared" si="4"/>
        <v>-1.5</v>
      </c>
      <c r="F21" s="13">
        <f t="shared" si="4"/>
        <v>-1.5</v>
      </c>
      <c r="G21" s="13">
        <f t="shared" si="4"/>
        <v>-1.5</v>
      </c>
      <c r="H21" s="13">
        <f t="shared" si="4"/>
        <v>-1.5</v>
      </c>
      <c r="I21" s="13">
        <f t="shared" si="4"/>
        <v>-1.5</v>
      </c>
      <c r="J21" s="13">
        <f t="shared" si="4"/>
        <v>-1.5</v>
      </c>
      <c r="K21" s="13">
        <f t="shared" si="4"/>
        <v>-1.5</v>
      </c>
      <c r="L21" s="13">
        <f t="shared" si="4"/>
        <v>-1.5</v>
      </c>
      <c r="M21" s="13">
        <f t="shared" si="4"/>
        <v>-1.5</v>
      </c>
      <c r="N21" s="13">
        <f t="shared" si="4"/>
        <v>-1.5</v>
      </c>
      <c r="O21" s="13">
        <f t="shared" si="4"/>
        <v>-1.5</v>
      </c>
      <c r="P21" s="13">
        <f t="shared" si="4"/>
        <v>-1.5</v>
      </c>
      <c r="Q21" s="13">
        <f t="shared" si="4"/>
        <v>-1.5</v>
      </c>
      <c r="R21" s="13">
        <f t="shared" si="4"/>
        <v>-1.5</v>
      </c>
      <c r="S21" s="13">
        <f t="shared" si="4"/>
        <v>-1.5</v>
      </c>
      <c r="T21" s="13">
        <f t="shared" si="4"/>
        <v>-1.5</v>
      </c>
      <c r="U21" s="13">
        <f t="shared" si="4"/>
        <v>-1.5</v>
      </c>
      <c r="V21" s="13">
        <f t="shared" si="4"/>
        <v>-1.5</v>
      </c>
      <c r="W21" s="13">
        <f t="shared" si="4"/>
        <v>-1.5</v>
      </c>
      <c r="X21" s="14" t="s">
        <v>2</v>
      </c>
    </row>
    <row r="22" spans="1:24" x14ac:dyDescent="0.2">
      <c r="B22" s="10" t="s">
        <v>51</v>
      </c>
      <c r="C22" s="11">
        <f>C21+C19+C17</f>
        <v>-21.53221467505459</v>
      </c>
      <c r="D22" s="11">
        <f t="shared" ref="D22:W22" si="5">D21+D19+D17</f>
        <v>-1.5</v>
      </c>
      <c r="E22" s="11">
        <f t="shared" si="5"/>
        <v>-1.5</v>
      </c>
      <c r="F22" s="11">
        <f t="shared" si="5"/>
        <v>-1.5</v>
      </c>
      <c r="G22" s="11">
        <f t="shared" si="5"/>
        <v>-1.5</v>
      </c>
      <c r="H22" s="11">
        <f t="shared" si="5"/>
        <v>-1.5</v>
      </c>
      <c r="I22" s="11">
        <f t="shared" si="5"/>
        <v>-1.5</v>
      </c>
      <c r="J22" s="11">
        <f t="shared" si="5"/>
        <v>-1.5</v>
      </c>
      <c r="K22" s="11">
        <f t="shared" si="5"/>
        <v>-1.5</v>
      </c>
      <c r="L22" s="11">
        <f t="shared" si="5"/>
        <v>-1.5</v>
      </c>
      <c r="M22" s="11">
        <f t="shared" si="5"/>
        <v>-1.5</v>
      </c>
      <c r="N22" s="11">
        <f t="shared" si="5"/>
        <v>-1.5</v>
      </c>
      <c r="O22" s="11">
        <f t="shared" si="5"/>
        <v>-1.5</v>
      </c>
      <c r="P22" s="11">
        <f t="shared" si="5"/>
        <v>-1.5</v>
      </c>
      <c r="Q22" s="11">
        <f t="shared" si="5"/>
        <v>-1.5</v>
      </c>
      <c r="R22" s="11">
        <f t="shared" si="5"/>
        <v>-1.5</v>
      </c>
      <c r="S22" s="11">
        <f t="shared" si="5"/>
        <v>-1.5</v>
      </c>
      <c r="T22" s="11">
        <f t="shared" si="5"/>
        <v>-1.5</v>
      </c>
      <c r="U22" s="11">
        <f t="shared" si="5"/>
        <v>-1.5</v>
      </c>
      <c r="V22" s="11">
        <f t="shared" si="5"/>
        <v>-1.5</v>
      </c>
      <c r="W22" s="11">
        <f t="shared" si="5"/>
        <v>-1.5</v>
      </c>
      <c r="X22" s="15">
        <f>SUM(C22:W22)</f>
        <v>-51.53221467505459</v>
      </c>
    </row>
    <row r="24" spans="1:24" x14ac:dyDescent="0.2">
      <c r="A24" s="5" t="s">
        <v>56</v>
      </c>
      <c r="B24" s="3" t="s">
        <v>3</v>
      </c>
      <c r="C24" s="3">
        <f>-$B$2</f>
        <v>-2</v>
      </c>
      <c r="D24" s="3">
        <f t="shared" ref="D24:W24" si="6">-$B$2</f>
        <v>-2</v>
      </c>
      <c r="E24" s="3">
        <f t="shared" si="6"/>
        <v>-2</v>
      </c>
      <c r="F24" s="3">
        <f t="shared" si="6"/>
        <v>-2</v>
      </c>
      <c r="G24" s="3">
        <f t="shared" si="6"/>
        <v>-2</v>
      </c>
      <c r="H24" s="3">
        <f t="shared" si="6"/>
        <v>-2</v>
      </c>
      <c r="I24" s="3">
        <f t="shared" si="6"/>
        <v>-2</v>
      </c>
      <c r="J24" s="3">
        <f t="shared" si="6"/>
        <v>-2</v>
      </c>
      <c r="K24" s="3">
        <f t="shared" si="6"/>
        <v>-2</v>
      </c>
      <c r="L24" s="3">
        <f t="shared" si="6"/>
        <v>-2</v>
      </c>
      <c r="M24" s="3">
        <f t="shared" si="6"/>
        <v>-2</v>
      </c>
      <c r="N24" s="3">
        <f t="shared" si="6"/>
        <v>-2</v>
      </c>
      <c r="O24" s="3">
        <f t="shared" si="6"/>
        <v>-2</v>
      </c>
      <c r="P24" s="3">
        <f t="shared" si="6"/>
        <v>-2</v>
      </c>
      <c r="Q24" s="3">
        <f t="shared" si="6"/>
        <v>-2</v>
      </c>
      <c r="R24" s="3">
        <f t="shared" si="6"/>
        <v>-2</v>
      </c>
      <c r="S24" s="3">
        <f t="shared" si="6"/>
        <v>-2</v>
      </c>
      <c r="T24" s="3">
        <f t="shared" si="6"/>
        <v>-2</v>
      </c>
      <c r="U24" s="3">
        <f t="shared" si="6"/>
        <v>-2</v>
      </c>
      <c r="V24" s="3">
        <f t="shared" si="6"/>
        <v>-2</v>
      </c>
      <c r="W24" s="3">
        <f t="shared" si="6"/>
        <v>-2</v>
      </c>
    </row>
    <row r="25" spans="1:24" x14ac:dyDescent="0.2">
      <c r="B25" s="7" t="s">
        <v>53</v>
      </c>
      <c r="C25" s="16">
        <f>$B$76</f>
        <v>-31.400000000000002</v>
      </c>
      <c r="D25" s="16">
        <f t="shared" ref="D25:W25" si="7">10 * -3.14</f>
        <v>-31.400000000000002</v>
      </c>
      <c r="E25" s="16">
        <f t="shared" si="7"/>
        <v>-31.400000000000002</v>
      </c>
      <c r="F25" s="16">
        <f t="shared" si="7"/>
        <v>-31.400000000000002</v>
      </c>
      <c r="G25" s="16">
        <f t="shared" si="7"/>
        <v>-31.400000000000002</v>
      </c>
      <c r="H25" s="16">
        <f t="shared" si="7"/>
        <v>-31.400000000000002</v>
      </c>
      <c r="I25" s="16">
        <f t="shared" si="7"/>
        <v>-31.400000000000002</v>
      </c>
      <c r="J25" s="16">
        <f t="shared" si="7"/>
        <v>-31.400000000000002</v>
      </c>
      <c r="K25" s="16">
        <f t="shared" si="7"/>
        <v>-31.400000000000002</v>
      </c>
      <c r="L25" s="16">
        <f t="shared" si="7"/>
        <v>-31.400000000000002</v>
      </c>
      <c r="M25" s="16">
        <f t="shared" si="7"/>
        <v>-31.400000000000002</v>
      </c>
      <c r="N25" s="16">
        <f t="shared" si="7"/>
        <v>-31.400000000000002</v>
      </c>
      <c r="O25" s="16">
        <f t="shared" si="7"/>
        <v>-31.400000000000002</v>
      </c>
      <c r="P25" s="16">
        <f t="shared" si="7"/>
        <v>-31.400000000000002</v>
      </c>
      <c r="Q25" s="16">
        <f t="shared" si="7"/>
        <v>-31.400000000000002</v>
      </c>
      <c r="R25" s="16">
        <f t="shared" si="7"/>
        <v>-31.400000000000002</v>
      </c>
      <c r="S25" s="16">
        <f t="shared" si="7"/>
        <v>-31.400000000000002</v>
      </c>
      <c r="T25" s="16">
        <f t="shared" si="7"/>
        <v>-31.400000000000002</v>
      </c>
      <c r="U25" s="16">
        <f t="shared" si="7"/>
        <v>-31.400000000000002</v>
      </c>
      <c r="V25" s="16">
        <f t="shared" si="7"/>
        <v>-31.400000000000002</v>
      </c>
      <c r="W25" s="16">
        <f t="shared" si="7"/>
        <v>-31.400000000000002</v>
      </c>
      <c r="X25" s="14" t="s">
        <v>2</v>
      </c>
    </row>
    <row r="26" spans="1:24" x14ac:dyDescent="0.2">
      <c r="B26" s="2" t="s">
        <v>54</v>
      </c>
      <c r="C26" s="9">
        <f>C25*(C24/1)^1</f>
        <v>62.800000000000004</v>
      </c>
      <c r="D26" s="9">
        <f t="shared" ref="D26:W26" si="8">D25*(D24/1)^1</f>
        <v>62.800000000000004</v>
      </c>
      <c r="E26" s="9">
        <f t="shared" si="8"/>
        <v>62.800000000000004</v>
      </c>
      <c r="F26" s="9">
        <f t="shared" si="8"/>
        <v>62.800000000000004</v>
      </c>
      <c r="G26" s="9">
        <f t="shared" si="8"/>
        <v>62.800000000000004</v>
      </c>
      <c r="H26" s="9">
        <f t="shared" si="8"/>
        <v>62.800000000000004</v>
      </c>
      <c r="I26" s="9">
        <f t="shared" si="8"/>
        <v>62.800000000000004</v>
      </c>
      <c r="J26" s="9">
        <f t="shared" si="8"/>
        <v>62.800000000000004</v>
      </c>
      <c r="K26" s="9">
        <f t="shared" si="8"/>
        <v>62.800000000000004</v>
      </c>
      <c r="L26" s="9">
        <f t="shared" si="8"/>
        <v>62.800000000000004</v>
      </c>
      <c r="M26" s="9">
        <f t="shared" si="8"/>
        <v>62.800000000000004</v>
      </c>
      <c r="N26" s="9">
        <f t="shared" si="8"/>
        <v>62.800000000000004</v>
      </c>
      <c r="O26" s="9">
        <f t="shared" si="8"/>
        <v>62.800000000000004</v>
      </c>
      <c r="P26" s="9">
        <f t="shared" si="8"/>
        <v>62.800000000000004</v>
      </c>
      <c r="Q26" s="9">
        <f t="shared" si="8"/>
        <v>62.800000000000004</v>
      </c>
      <c r="R26" s="9">
        <f t="shared" si="8"/>
        <v>62.800000000000004</v>
      </c>
      <c r="S26" s="9">
        <f t="shared" si="8"/>
        <v>62.800000000000004</v>
      </c>
      <c r="T26" s="9">
        <f t="shared" si="8"/>
        <v>62.800000000000004</v>
      </c>
      <c r="U26" s="9">
        <f t="shared" si="8"/>
        <v>62.800000000000004</v>
      </c>
      <c r="V26" s="9">
        <f t="shared" si="8"/>
        <v>62.800000000000004</v>
      </c>
      <c r="W26" s="9">
        <f t="shared" si="8"/>
        <v>62.800000000000004</v>
      </c>
      <c r="X26" s="15">
        <f>SUM(C26:W26)</f>
        <v>1318.7999999999995</v>
      </c>
    </row>
    <row r="28" spans="1:24" x14ac:dyDescent="0.2">
      <c r="A28" s="5" t="s">
        <v>4</v>
      </c>
      <c r="X28" s="14" t="s">
        <v>2</v>
      </c>
    </row>
    <row r="29" spans="1:24" x14ac:dyDescent="0.2">
      <c r="B29" s="10" t="s">
        <v>59</v>
      </c>
      <c r="C29" s="9">
        <f t="shared" ref="C29:W29" si="9">C26+C22</f>
        <v>41.267785324945415</v>
      </c>
      <c r="D29" s="9">
        <f t="shared" si="9"/>
        <v>61.300000000000004</v>
      </c>
      <c r="E29" s="9">
        <f t="shared" si="9"/>
        <v>61.300000000000004</v>
      </c>
      <c r="F29" s="9">
        <f t="shared" si="9"/>
        <v>61.300000000000004</v>
      </c>
      <c r="G29" s="9">
        <f t="shared" si="9"/>
        <v>61.300000000000004</v>
      </c>
      <c r="H29" s="9">
        <f t="shared" si="9"/>
        <v>61.300000000000004</v>
      </c>
      <c r="I29" s="9">
        <f t="shared" si="9"/>
        <v>61.300000000000004</v>
      </c>
      <c r="J29" s="9">
        <f t="shared" si="9"/>
        <v>61.300000000000004</v>
      </c>
      <c r="K29" s="9">
        <f t="shared" si="9"/>
        <v>61.300000000000004</v>
      </c>
      <c r="L29" s="9">
        <f t="shared" si="9"/>
        <v>61.300000000000004</v>
      </c>
      <c r="M29" s="9">
        <f t="shared" si="9"/>
        <v>61.300000000000004</v>
      </c>
      <c r="N29" s="9">
        <f t="shared" si="9"/>
        <v>61.300000000000004</v>
      </c>
      <c r="O29" s="9">
        <f t="shared" si="9"/>
        <v>61.300000000000004</v>
      </c>
      <c r="P29" s="9">
        <f t="shared" si="9"/>
        <v>61.300000000000004</v>
      </c>
      <c r="Q29" s="9">
        <f t="shared" si="9"/>
        <v>61.300000000000004</v>
      </c>
      <c r="R29" s="9">
        <f t="shared" si="9"/>
        <v>61.300000000000004</v>
      </c>
      <c r="S29" s="9">
        <f t="shared" si="9"/>
        <v>61.300000000000004</v>
      </c>
      <c r="T29" s="9">
        <f t="shared" si="9"/>
        <v>61.300000000000004</v>
      </c>
      <c r="U29" s="9">
        <f t="shared" si="9"/>
        <v>61.300000000000004</v>
      </c>
      <c r="V29" s="9">
        <f t="shared" si="9"/>
        <v>61.300000000000004</v>
      </c>
      <c r="W29" s="9">
        <f t="shared" si="9"/>
        <v>61.300000000000004</v>
      </c>
      <c r="X29" s="15">
        <f>SUM(C29:W29)</f>
        <v>1267.267785324945</v>
      </c>
    </row>
    <row r="31" spans="1:24" x14ac:dyDescent="0.2">
      <c r="A31" s="5" t="s">
        <v>72</v>
      </c>
    </row>
    <row r="32" spans="1:24" x14ac:dyDescent="0.2">
      <c r="B32" s="5" t="s">
        <v>71</v>
      </c>
    </row>
    <row r="33" spans="1:32" x14ac:dyDescent="0.2">
      <c r="B33" s="5" t="s">
        <v>70</v>
      </c>
    </row>
    <row r="35" spans="1:32" x14ac:dyDescent="0.2">
      <c r="A35" s="25" t="s">
        <v>58</v>
      </c>
      <c r="B35" s="14" t="s">
        <v>5</v>
      </c>
      <c r="C35" s="14" t="s">
        <v>6</v>
      </c>
      <c r="D35" s="14" t="s">
        <v>7</v>
      </c>
      <c r="E35" s="14" t="s">
        <v>8</v>
      </c>
      <c r="F35" s="14" t="s">
        <v>9</v>
      </c>
      <c r="G35" s="14" t="s">
        <v>10</v>
      </c>
      <c r="H35" s="14" t="s">
        <v>11</v>
      </c>
      <c r="I35" s="14" t="s">
        <v>12</v>
      </c>
      <c r="J35" s="14" t="s">
        <v>13</v>
      </c>
      <c r="K35" s="14" t="s">
        <v>14</v>
      </c>
      <c r="L35" s="14" t="s">
        <v>15</v>
      </c>
      <c r="M35" s="14" t="s">
        <v>16</v>
      </c>
      <c r="N35" s="14" t="s">
        <v>17</v>
      </c>
      <c r="O35" s="14" t="s">
        <v>18</v>
      </c>
      <c r="P35" s="14" t="s">
        <v>19</v>
      </c>
      <c r="Q35" s="14" t="s">
        <v>20</v>
      </c>
      <c r="R35" s="14" t="s">
        <v>21</v>
      </c>
      <c r="S35" s="14" t="s">
        <v>22</v>
      </c>
      <c r="T35" s="14" t="s">
        <v>23</v>
      </c>
      <c r="U35" s="14" t="s">
        <v>24</v>
      </c>
      <c r="V35" s="14" t="s">
        <v>25</v>
      </c>
      <c r="W35" s="14"/>
      <c r="X35" s="14"/>
      <c r="Y35" s="14"/>
      <c r="Z35" s="14"/>
      <c r="AA35" s="14"/>
      <c r="AB35" s="14"/>
      <c r="AC35" s="14"/>
      <c r="AD35" s="14"/>
      <c r="AE35" s="14"/>
      <c r="AF35" s="14"/>
    </row>
    <row r="36" spans="1:32" x14ac:dyDescent="0.2">
      <c r="A36" s="25"/>
      <c r="B36" s="17">
        <f>$B$42*($C$15/$B$43)^$B$44</f>
        <v>-2003.2214675054588</v>
      </c>
      <c r="C36" s="18">
        <f>$X$29</f>
        <v>1267.267785324945</v>
      </c>
      <c r="D36" s="18">
        <f t="shared" ref="D36:AF36" si="10">$X$29</f>
        <v>1267.267785324945</v>
      </c>
      <c r="E36" s="18">
        <f t="shared" si="10"/>
        <v>1267.267785324945</v>
      </c>
      <c r="F36" s="18">
        <f t="shared" si="10"/>
        <v>1267.267785324945</v>
      </c>
      <c r="G36" s="18">
        <f t="shared" si="10"/>
        <v>1267.267785324945</v>
      </c>
      <c r="H36" s="18">
        <f t="shared" si="10"/>
        <v>1267.267785324945</v>
      </c>
      <c r="I36" s="18">
        <f t="shared" si="10"/>
        <v>1267.267785324945</v>
      </c>
      <c r="J36" s="18">
        <f t="shared" si="10"/>
        <v>1267.267785324945</v>
      </c>
      <c r="K36" s="18">
        <f t="shared" si="10"/>
        <v>1267.267785324945</v>
      </c>
      <c r="L36" s="18">
        <f>$X$29</f>
        <v>1267.267785324945</v>
      </c>
      <c r="M36" s="18">
        <f t="shared" si="10"/>
        <v>1267.267785324945</v>
      </c>
      <c r="N36" s="18">
        <f t="shared" si="10"/>
        <v>1267.267785324945</v>
      </c>
      <c r="O36" s="18">
        <f t="shared" si="10"/>
        <v>1267.267785324945</v>
      </c>
      <c r="P36" s="18">
        <f t="shared" si="10"/>
        <v>1267.267785324945</v>
      </c>
      <c r="Q36" s="18">
        <f t="shared" si="10"/>
        <v>1267.267785324945</v>
      </c>
      <c r="R36" s="18">
        <f t="shared" si="10"/>
        <v>1267.267785324945</v>
      </c>
      <c r="S36" s="18">
        <f t="shared" si="10"/>
        <v>1267.267785324945</v>
      </c>
      <c r="T36" s="18">
        <f t="shared" si="10"/>
        <v>1267.267785324945</v>
      </c>
      <c r="U36" s="18">
        <f t="shared" si="10"/>
        <v>1267.267785324945</v>
      </c>
      <c r="V36" s="18">
        <f>$X$29</f>
        <v>1267.267785324945</v>
      </c>
      <c r="W36" s="31"/>
      <c r="X36" s="31"/>
      <c r="Y36" s="31"/>
      <c r="Z36" s="31"/>
      <c r="AA36" s="31"/>
      <c r="AB36" s="31"/>
      <c r="AC36" s="31"/>
      <c r="AD36" s="31"/>
      <c r="AE36" s="31"/>
      <c r="AF36" s="31"/>
    </row>
    <row r="37" spans="1:32" x14ac:dyDescent="0.2">
      <c r="A37" s="5" t="s">
        <v>26</v>
      </c>
      <c r="B37" s="22">
        <f>NPV($B$7,C36:AF36)+$B$36</f>
        <v>10439.000453526649</v>
      </c>
    </row>
    <row r="40" spans="1:32" x14ac:dyDescent="0.2">
      <c r="A40" s="5" t="s">
        <v>66</v>
      </c>
    </row>
    <row r="41" spans="1:32" x14ac:dyDescent="0.2">
      <c r="A41" s="26" t="s">
        <v>30</v>
      </c>
      <c r="B41" s="27"/>
    </row>
    <row r="42" spans="1:32" x14ac:dyDescent="0.2">
      <c r="A42" s="19" t="s">
        <v>31</v>
      </c>
      <c r="B42" s="21">
        <v>-10000</v>
      </c>
    </row>
    <row r="43" spans="1:32" x14ac:dyDescent="0.2">
      <c r="A43" s="19" t="s">
        <v>32</v>
      </c>
      <c r="B43" s="20">
        <v>10</v>
      </c>
    </row>
    <row r="44" spans="1:32" x14ac:dyDescent="0.2">
      <c r="A44" s="19" t="s">
        <v>33</v>
      </c>
      <c r="B44" s="20">
        <v>0.999</v>
      </c>
    </row>
    <row r="45" spans="1:32" x14ac:dyDescent="0.2">
      <c r="A45" s="19" t="s">
        <v>34</v>
      </c>
      <c r="B45" s="20">
        <f>B2</f>
        <v>2</v>
      </c>
    </row>
    <row r="46" spans="1:32" x14ac:dyDescent="0.2">
      <c r="A46" s="19" t="s">
        <v>35</v>
      </c>
      <c r="B46" s="20" t="s">
        <v>42</v>
      </c>
    </row>
    <row r="47" spans="1:32" x14ac:dyDescent="0.2">
      <c r="A47" s="19" t="s">
        <v>37</v>
      </c>
      <c r="B47" s="20" t="s">
        <v>43</v>
      </c>
    </row>
    <row r="48" spans="1:32" x14ac:dyDescent="0.2">
      <c r="A48" s="19" t="s">
        <v>39</v>
      </c>
      <c r="B48" s="20" t="b">
        <v>0</v>
      </c>
    </row>
    <row r="49" spans="1:2" x14ac:dyDescent="0.2">
      <c r="A49" s="19" t="s">
        <v>40</v>
      </c>
      <c r="B49" s="20" t="s">
        <v>44</v>
      </c>
    </row>
    <row r="50" spans="1:2" x14ac:dyDescent="0.2">
      <c r="A50" s="19" t="s">
        <v>41</v>
      </c>
      <c r="B50" s="20" t="b">
        <v>0</v>
      </c>
    </row>
    <row r="51" spans="1:2" x14ac:dyDescent="0.2">
      <c r="A51" s="19" t="s">
        <v>65</v>
      </c>
      <c r="B51" s="20">
        <v>5</v>
      </c>
    </row>
    <row r="53" spans="1:2" ht="17" thickBot="1" x14ac:dyDescent="0.25">
      <c r="A53" s="28" t="s">
        <v>28</v>
      </c>
      <c r="B53" s="29"/>
    </row>
    <row r="54" spans="1:2" x14ac:dyDescent="0.2">
      <c r="A54" s="23" t="s">
        <v>31</v>
      </c>
      <c r="B54" s="24">
        <v>-100</v>
      </c>
    </row>
    <row r="55" spans="1:2" x14ac:dyDescent="0.2">
      <c r="A55" s="19" t="s">
        <v>32</v>
      </c>
      <c r="B55" s="20">
        <v>10</v>
      </c>
    </row>
    <row r="56" spans="1:2" x14ac:dyDescent="0.2">
      <c r="A56" s="19" t="s">
        <v>33</v>
      </c>
      <c r="B56" s="20">
        <v>0.999</v>
      </c>
    </row>
    <row r="57" spans="1:2" x14ac:dyDescent="0.2">
      <c r="A57" s="19" t="s">
        <v>34</v>
      </c>
      <c r="B57" s="20">
        <f>B2</f>
        <v>2</v>
      </c>
    </row>
    <row r="58" spans="1:2" x14ac:dyDescent="0.2">
      <c r="A58" s="19" t="s">
        <v>35</v>
      </c>
      <c r="B58" s="20" t="s">
        <v>36</v>
      </c>
    </row>
    <row r="59" spans="1:2" x14ac:dyDescent="0.2">
      <c r="A59" s="19" t="s">
        <v>37</v>
      </c>
      <c r="B59" s="20" t="s">
        <v>38</v>
      </c>
    </row>
    <row r="60" spans="1:2" x14ac:dyDescent="0.2">
      <c r="A60" s="19" t="s">
        <v>39</v>
      </c>
      <c r="B60" s="20" t="b">
        <v>0</v>
      </c>
    </row>
    <row r="61" spans="1:2" x14ac:dyDescent="0.2">
      <c r="A61" s="19" t="s">
        <v>40</v>
      </c>
      <c r="B61" s="20" t="s">
        <v>44</v>
      </c>
    </row>
    <row r="62" spans="1:2" x14ac:dyDescent="0.2">
      <c r="A62" s="19" t="s">
        <v>41</v>
      </c>
      <c r="B62" s="20" t="b">
        <v>0</v>
      </c>
    </row>
    <row r="64" spans="1:2" ht="17" thickBot="1" x14ac:dyDescent="0.25">
      <c r="A64" s="30" t="s">
        <v>29</v>
      </c>
      <c r="B64" s="30"/>
    </row>
    <row r="65" spans="1:2" x14ac:dyDescent="0.2">
      <c r="A65" s="23" t="s">
        <v>31</v>
      </c>
      <c r="B65" s="24">
        <v>-1</v>
      </c>
    </row>
    <row r="66" spans="1:2" x14ac:dyDescent="0.2">
      <c r="A66" s="19" t="s">
        <v>32</v>
      </c>
      <c r="B66" s="20">
        <v>1</v>
      </c>
    </row>
    <row r="67" spans="1:2" x14ac:dyDescent="0.2">
      <c r="A67" s="19" t="s">
        <v>33</v>
      </c>
      <c r="B67" s="20">
        <v>1</v>
      </c>
    </row>
    <row r="68" spans="1:2" x14ac:dyDescent="0.2">
      <c r="A68" s="19" t="s">
        <v>34</v>
      </c>
      <c r="B68" s="20">
        <v>1</v>
      </c>
    </row>
    <row r="69" spans="1:2" x14ac:dyDescent="0.2">
      <c r="A69" s="19" t="s">
        <v>35</v>
      </c>
      <c r="B69" s="20" t="s">
        <v>36</v>
      </c>
    </row>
    <row r="70" spans="1:2" x14ac:dyDescent="0.2">
      <c r="A70" s="19" t="s">
        <v>37</v>
      </c>
      <c r="B70" s="20" t="s">
        <v>43</v>
      </c>
    </row>
    <row r="71" spans="1:2" x14ac:dyDescent="0.2">
      <c r="A71" s="19" t="s">
        <v>39</v>
      </c>
      <c r="B71" s="20" t="b">
        <v>1</v>
      </c>
    </row>
    <row r="72" spans="1:2" x14ac:dyDescent="0.2">
      <c r="A72" s="19" t="s">
        <v>40</v>
      </c>
      <c r="B72" s="20" t="s">
        <v>44</v>
      </c>
    </row>
    <row r="73" spans="1:2" x14ac:dyDescent="0.2">
      <c r="A73" s="19" t="s">
        <v>41</v>
      </c>
      <c r="B73" s="20" t="b">
        <v>0</v>
      </c>
    </row>
    <row r="75" spans="1:2" ht="17" thickBot="1" x14ac:dyDescent="0.25">
      <c r="A75" s="28" t="s">
        <v>52</v>
      </c>
      <c r="B75" s="29"/>
    </row>
    <row r="76" spans="1:2" x14ac:dyDescent="0.2">
      <c r="A76" s="23" t="s">
        <v>31</v>
      </c>
      <c r="B76" s="24">
        <f>10 * -3.14</f>
        <v>-31.400000000000002</v>
      </c>
    </row>
    <row r="77" spans="1:2" x14ac:dyDescent="0.2">
      <c r="A77" s="19" t="s">
        <v>32</v>
      </c>
      <c r="B77" s="20" t="s">
        <v>43</v>
      </c>
    </row>
    <row r="78" spans="1:2" x14ac:dyDescent="0.2">
      <c r="A78" s="19" t="s">
        <v>33</v>
      </c>
      <c r="B78" s="20">
        <v>1</v>
      </c>
    </row>
    <row r="79" spans="1:2" x14ac:dyDescent="0.2">
      <c r="A79" s="19" t="s">
        <v>34</v>
      </c>
      <c r="B79" s="20">
        <v>-1</v>
      </c>
    </row>
    <row r="80" spans="1:2" x14ac:dyDescent="0.2">
      <c r="A80" s="19" t="s">
        <v>35</v>
      </c>
      <c r="B80" s="20" t="s">
        <v>36</v>
      </c>
    </row>
    <row r="81" spans="1:2" x14ac:dyDescent="0.2">
      <c r="A81" s="19" t="s">
        <v>37</v>
      </c>
      <c r="B81" s="20" t="s">
        <v>43</v>
      </c>
    </row>
    <row r="82" spans="1:2" x14ac:dyDescent="0.2">
      <c r="A82" s="19" t="s">
        <v>39</v>
      </c>
      <c r="B82" s="20" t="b">
        <v>0</v>
      </c>
    </row>
    <row r="83" spans="1:2" x14ac:dyDescent="0.2">
      <c r="A83" s="19" t="s">
        <v>40</v>
      </c>
      <c r="B83" s="20" t="s">
        <v>44</v>
      </c>
    </row>
    <row r="84" spans="1:2" x14ac:dyDescent="0.2">
      <c r="A84" s="19" t="s">
        <v>41</v>
      </c>
      <c r="B84" s="20" t="b">
        <v>0</v>
      </c>
    </row>
  </sheetData>
  <mergeCells count="5">
    <mergeCell ref="A75:B75"/>
    <mergeCell ref="A35:A36"/>
    <mergeCell ref="A41:B41"/>
    <mergeCell ref="A53:B53"/>
    <mergeCell ref="A64:B6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2022-04-06T16:09:02Z</dcterms:created>
  <dcterms:modified xsi:type="dcterms:W3CDTF">2023-02-21T19:14:07Z</dcterms:modified>
</cp:coreProperties>
</file>