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timelines/timeline2.xml" ContentType="application/vnd.ms-excel.timelin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studo\Excel\basico\"/>
    </mc:Choice>
  </mc:AlternateContent>
  <xr:revisionPtr revIDLastSave="0" documentId="13_ncr:1_{36BB0D26-2C3D-4C20-B0BD-5521A243426E}" xr6:coauthVersionLast="47" xr6:coauthVersionMax="47" xr10:uidLastSave="{00000000-0000-0000-0000-000000000000}"/>
  <bookViews>
    <workbookView xWindow="-120" yWindow="-120" windowWidth="29040" windowHeight="16440" activeTab="1" xr2:uid="{B673A230-CF2B-4926-840F-06DAC6DEF54A}"/>
  </bookViews>
  <sheets>
    <sheet name="Dashboard" sheetId="8" r:id="rId1"/>
    <sheet name="Tabelas Dinamicas" sheetId="5" r:id="rId2"/>
    <sheet name="Controle de Entregas" sheetId="3" r:id="rId3"/>
  </sheets>
  <definedNames>
    <definedName name="NativeTimeline_Data_Contrato">#N/A</definedName>
    <definedName name="origemdinamica">'Controle de Entregas'!$A$1:$M$30</definedName>
    <definedName name="partidaschegadas">'Controle de Entregas'!$M:$M</definedName>
    <definedName name="pesoorigem">'Controle de Entregas'!$F$2:$F$30</definedName>
    <definedName name="SegmentaçãodeDados_Cliente">#N/A</definedName>
    <definedName name="situaçãopartidas">'Controle de Entregas'!$J:$J</definedName>
    <definedName name="tabela01">#REF!</definedName>
  </definedNames>
  <calcPr calcId="191029"/>
  <pivotCaches>
    <pivotCache cacheId="1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6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8" l="1" a="1"/>
  <c r="A2" i="8" s="1"/>
  <c r="Q16" i="8"/>
  <c r="Q10" i="8"/>
  <c r="Q4" i="8"/>
  <c r="H10" i="8"/>
  <c r="H4" i="8"/>
  <c r="H16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<sst xmlns="http://schemas.openxmlformats.org/spreadsheetml/2006/main" count="270" uniqueCount="52">
  <si>
    <t>Cliente</t>
  </si>
  <si>
    <t>Carga</t>
  </si>
  <si>
    <t>Data Contrato</t>
  </si>
  <si>
    <t>Status do Contrato</t>
  </si>
  <si>
    <t>Livraria Várias Letras</t>
  </si>
  <si>
    <t>Livros</t>
  </si>
  <si>
    <t>Tipo de Veículo</t>
  </si>
  <si>
    <t>Origem</t>
  </si>
  <si>
    <t>Data de Saída</t>
  </si>
  <si>
    <t>Destino</t>
  </si>
  <si>
    <t>Data de Chegada</t>
  </si>
  <si>
    <t>Situação da Chegada</t>
  </si>
  <si>
    <t>Situação da Partida</t>
  </si>
  <si>
    <t>Valor do Contrato</t>
  </si>
  <si>
    <t>Figrorífico Muito Frio</t>
  </si>
  <si>
    <t>Tecnologia Antiga</t>
  </si>
  <si>
    <t>Eletrônicos Magazine Suíça</t>
  </si>
  <si>
    <t>Papelaria Sem Papel</t>
  </si>
  <si>
    <t>Encerrado</t>
  </si>
  <si>
    <t>Aberto</t>
  </si>
  <si>
    <t>Insumos</t>
  </si>
  <si>
    <t>Peso (Kg)</t>
  </si>
  <si>
    <t>Utilitário Pequeno</t>
  </si>
  <si>
    <t>MG</t>
  </si>
  <si>
    <t>Finalizada - Em Dia</t>
  </si>
  <si>
    <t>Finalizada - Atrasada</t>
  </si>
  <si>
    <t>Em Aberto - Atrasada</t>
  </si>
  <si>
    <t>SP</t>
  </si>
  <si>
    <t>RJ</t>
  </si>
  <si>
    <t>Carne Congelada</t>
  </si>
  <si>
    <t>MT</t>
  </si>
  <si>
    <t>Caminhão Frigorífico</t>
  </si>
  <si>
    <t>Informática</t>
  </si>
  <si>
    <t>TVs</t>
  </si>
  <si>
    <t>Celulares</t>
  </si>
  <si>
    <t>Linha Branca</t>
  </si>
  <si>
    <t>Caminhão Baú</t>
  </si>
  <si>
    <t>AM</t>
  </si>
  <si>
    <t>BA</t>
  </si>
  <si>
    <t>Artigos de Papelaria</t>
  </si>
  <si>
    <t>Rótulos de Linha</t>
  </si>
  <si>
    <t>Soma de Valor do Contrato</t>
  </si>
  <si>
    <t>Total Geral</t>
  </si>
  <si>
    <t>Soma de Peso (Kg)</t>
  </si>
  <si>
    <t>Contagem de Destino</t>
  </si>
  <si>
    <t>Total de Kg Transportados</t>
  </si>
  <si>
    <t>Viagens</t>
  </si>
  <si>
    <t>Média de peso</t>
  </si>
  <si>
    <t>Lógistica de Entregas por Período</t>
  </si>
  <si>
    <t>Valor Total dos Contratos</t>
  </si>
  <si>
    <t>Partidas com Atraso</t>
  </si>
  <si>
    <t>Viagens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</si>
</sst>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  <xf numFmtId="0" fontId="3" fillId="0" borderId="0" xfId="0" applyFont="1"/>
    <xf numFmtId="0" fontId="0" fillId="0" borderId="0" xfId="0" applyFont="1"/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NumberFormat="1" applyFont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44" fontId="4" fillId="3" borderId="3" xfId="1" applyFont="1" applyFill="1" applyBorder="1" applyAlignment="1">
      <alignment horizontal="center" vertical="center"/>
    </xf>
    <xf numFmtId="44" fontId="4" fillId="3" borderId="4" xfId="1" applyFont="1" applyFill="1" applyBorder="1" applyAlignment="1">
      <alignment horizontal="center" vertical="center"/>
    </xf>
    <xf numFmtId="166" fontId="7" fillId="3" borderId="3" xfId="0" applyNumberFormat="1" applyFont="1" applyFill="1" applyBorder="1" applyAlignment="1">
      <alignment horizontal="center" vertical="center"/>
    </xf>
    <xf numFmtId="166" fontId="7" fillId="3" borderId="4" xfId="0" applyNumberFormat="1" applyFont="1" applyFill="1" applyBorder="1" applyAlignment="1">
      <alignment horizontal="center" vertical="center"/>
    </xf>
    <xf numFmtId="0" fontId="0" fillId="0" borderId="0" xfId="0" applyBorder="1"/>
    <xf numFmtId="0" fontId="5" fillId="4" borderId="7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8">
    <dxf>
      <font>
        <b/>
        <i val="0"/>
        <color theme="9" tint="-0.24994659260841701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1"/>
      </font>
      <fill>
        <patternFill>
          <bgColor theme="9" tint="-0.24994659260841701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u/>
      </font>
    </dxf>
    <dxf>
      <numFmt numFmtId="34" formatCode="_-&quot;R$&quot;\ * #,##0.00_-;\-&quot;R$&quot;\ * #,##0.00_-;_-&quot;R$&quot;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1/relationships/timelineCache" Target="timelineCaches/timelineCache1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[Pasta-04.xlsx]Tabelas Dinamicas!Tabela dinâmica4</c:name>
    <c:fmtId val="1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'Tabelas Dinamicas'!$B$10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337-43C1-9EB1-3B4A85E6012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337-43C1-9EB1-3B4A85E6012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337-43C1-9EB1-3B4A85E6012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337-43C1-9EB1-3B4A85E601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'Tabelas Dinamicas'!$A$11:$A$14</c:f>
              <c:strCache>
                <c:ptCount val="3"/>
                <c:pt idx="0">
                  <c:v>Caminhão Baú</c:v>
                </c:pt>
                <c:pt idx="1">
                  <c:v>Caminhão Frigorífico</c:v>
                </c:pt>
                <c:pt idx="2">
                  <c:v>Utilitário Pequeno</c:v>
                </c:pt>
              </c:strCache>
            </c:strRef>
          </c:cat>
          <c:val>
            <c:numRef>
              <c:f>'Tabelas Dinamicas'!$B$11:$B$14</c:f>
              <c:numCache>
                <c:formatCode>_("R$"* #,##0.00_);_("R$"* \(#,##0.00\);_("R$"* "-"??_);_(@_)</c:formatCode>
                <c:ptCount val="3"/>
                <c:pt idx="0">
                  <c:v>5316.2790697674418</c:v>
                </c:pt>
                <c:pt idx="1">
                  <c:v>8330.1311953352779</c:v>
                </c:pt>
                <c:pt idx="2">
                  <c:v>11759.426716313854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37-43C1-9EB1-3B4A85E6012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[Pasta-04.xlsx]Tabelas Dinamicas!Tabela dinâmica5</c:name>
    <c:fmtId val="3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ln w="22225" cap="rnd">
            <a:solidFill>
              <a:schemeClr val="accent2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'Tabelas Dinamicas'!$H$10</c:f>
              <c:strCache>
                <c:ptCount val="1"/>
                <c:pt idx="0">
                  <c:v>Soma de Peso (Kg)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Dinamicas'!$G$11:$G$19</c:f>
              <c:strCache>
                <c:ptCount val="8"/>
                <c:pt idx="0">
                  <c:v>Artigos de Papelaria</c:v>
                </c:pt>
                <c:pt idx="1">
                  <c:v>Carne Congelada</c:v>
                </c:pt>
                <c:pt idx="2">
                  <c:v>Celulares</c:v>
                </c:pt>
                <c:pt idx="3">
                  <c:v>Informática</c:v>
                </c:pt>
                <c:pt idx="4">
                  <c:v>Insumos</c:v>
                </c:pt>
                <c:pt idx="5">
                  <c:v>Linha Branca</c:v>
                </c:pt>
                <c:pt idx="6">
                  <c:v>Livros</c:v>
                </c:pt>
                <c:pt idx="7">
                  <c:v>TVs</c:v>
                </c:pt>
              </c:strCache>
            </c:strRef>
          </c:cat>
          <c:val>
            <c:numRef>
              <c:f>'Tabelas Dinamicas'!$H$11:$H$19</c:f>
              <c:numCache>
                <c:formatCode>General</c:formatCode>
                <c:ptCount val="8"/>
                <c:pt idx="0">
                  <c:v>218</c:v>
                </c:pt>
                <c:pt idx="1">
                  <c:v>1193</c:v>
                </c:pt>
                <c:pt idx="2">
                  <c:v>5</c:v>
                </c:pt>
                <c:pt idx="3">
                  <c:v>55</c:v>
                </c:pt>
                <c:pt idx="4">
                  <c:v>76</c:v>
                </c:pt>
                <c:pt idx="5">
                  <c:v>1270</c:v>
                </c:pt>
                <c:pt idx="6">
                  <c:v>39</c:v>
                </c:pt>
                <c:pt idx="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74-48CD-B932-A98B0F70210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47"/>
        <c:axId val="554175855"/>
        <c:axId val="554176687"/>
      </c:barChart>
      <c:lineChart>
        <c:grouping val="standard"/>
        <c:varyColors val="0"/>
        <c:ser>
          <c:idx val="1"/>
          <c:order val="1"/>
          <c:tx>
            <c:strRef>
              <c:f>'Tabelas Dinamicas'!$I$10</c:f>
              <c:strCache>
                <c:ptCount val="1"/>
                <c:pt idx="0">
                  <c:v>Contagem de Destino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Dinamicas'!$G$11:$G$19</c:f>
              <c:strCache>
                <c:ptCount val="8"/>
                <c:pt idx="0">
                  <c:v>Artigos de Papelaria</c:v>
                </c:pt>
                <c:pt idx="1">
                  <c:v>Carne Congelada</c:v>
                </c:pt>
                <c:pt idx="2">
                  <c:v>Celulares</c:v>
                </c:pt>
                <c:pt idx="3">
                  <c:v>Informática</c:v>
                </c:pt>
                <c:pt idx="4">
                  <c:v>Insumos</c:v>
                </c:pt>
                <c:pt idx="5">
                  <c:v>Linha Branca</c:v>
                </c:pt>
                <c:pt idx="6">
                  <c:v>Livros</c:v>
                </c:pt>
                <c:pt idx="7">
                  <c:v>TVs</c:v>
                </c:pt>
              </c:strCache>
            </c:strRef>
          </c:cat>
          <c:val>
            <c:numRef>
              <c:f>'Tabelas Dinamicas'!$I$11:$I$19</c:f>
              <c:numCache>
                <c:formatCode>General</c:formatCode>
                <c:ptCount val="8"/>
                <c:pt idx="0">
                  <c:v>8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74-48CD-B932-A98B0F70210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83095327"/>
        <c:axId val="683097823"/>
      </c:lineChart>
      <c:catAx>
        <c:axId val="55417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4176687"/>
        <c:crosses val="autoZero"/>
        <c:auto val="1"/>
        <c:lblAlgn val="ctr"/>
        <c:lblOffset val="100"/>
        <c:noMultiLvlLbl val="0"/>
      </c:catAx>
      <c:valAx>
        <c:axId val="55417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4175855"/>
        <c:crosses val="autoZero"/>
        <c:crossBetween val="between"/>
      </c:valAx>
      <c:valAx>
        <c:axId val="68309782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3095327"/>
        <c:crosses val="max"/>
        <c:crossBetween val="between"/>
      </c:valAx>
      <c:catAx>
        <c:axId val="6830953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3097823"/>
        <c:crosses val="autoZero"/>
        <c:auto val="1"/>
        <c:lblAlgn val="ctr"/>
        <c:lblOffset val="100"/>
        <c:noMultiLvlLbl val="0"/>
      </c:cat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21978</xdr:colOff>
      <xdr:row>2</xdr:row>
      <xdr:rowOff>14653</xdr:rowOff>
    </xdr:from>
    <xdr:to>
      <xdr:col>15</xdr:col>
      <xdr:colOff>586154</xdr:colOff>
      <xdr:row>19</xdr:row>
      <xdr:rowOff>175846</xdr:rowOff>
    </xdr:to>
    <xdr:graphicFrame macro="">
      <xdr:nvGraphicFramePr>
        <xdr:cNvPr id="2" name="Gráfico 4">
          <a:extLst>
            <a:ext uri="{FF2B5EF4-FFF2-40B4-BE49-F238E27FC236}">
              <a16:creationId xmlns:a16="http://schemas.microsoft.com/office/drawing/2014/main" id="{9AA0A501-1B9C-4D63-B061-2D114565B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</xdr:row>
      <xdr:rowOff>7327</xdr:rowOff>
    </xdr:from>
    <xdr:to>
      <xdr:col>6</xdr:col>
      <xdr:colOff>593482</xdr:colOff>
      <xdr:row>19</xdr:row>
      <xdr:rowOff>175846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889F93DB-2BED-4C8D-AE61-BBB0DCC51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20</xdr:row>
      <xdr:rowOff>2721</xdr:rowOff>
    </xdr:from>
    <xdr:to>
      <xdr:col>15</xdr:col>
      <xdr:colOff>122465</xdr:colOff>
      <xdr:row>29</xdr:row>
      <xdr:rowOff>170089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4" name="Data Contrato 1">
              <a:extLst>
                <a:ext uri="{FF2B5EF4-FFF2-40B4-BE49-F238E27FC236}">
                  <a16:creationId xmlns:a16="http://schemas.microsoft.com/office/drawing/2014/main" id="{0F2FADC5-602D-4020-9B84-B68E37F597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 Contrat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03221"/>
              <a:ext cx="10355036" cy="18818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141514</xdr:colOff>
      <xdr:row>20</xdr:row>
      <xdr:rowOff>13607</xdr:rowOff>
    </xdr:from>
    <xdr:to>
      <xdr:col>17</xdr:col>
      <xdr:colOff>0</xdr:colOff>
      <xdr:row>29</xdr:row>
      <xdr:rowOff>176893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Cliente 1">
              <a:extLst>
                <a:ext uri="{FF2B5EF4-FFF2-40B4-BE49-F238E27FC236}">
                  <a16:creationId xmlns:a16="http://schemas.microsoft.com/office/drawing/2014/main" id="{6ECC7345-3924-4402-ABBF-EA1086408B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74085" y="4014107"/>
              <a:ext cx="2348594" cy="18777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533400</xdr:colOff>
      <xdr:row>8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liente">
              <a:extLst>
                <a:ext uri="{FF2B5EF4-FFF2-40B4-BE49-F238E27FC236}">
                  <a16:creationId xmlns:a16="http://schemas.microsoft.com/office/drawing/2014/main" id="{DF535659-D681-438F-BB0F-852D742A37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1704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628650</xdr:colOff>
      <xdr:row>0</xdr:row>
      <xdr:rowOff>0</xdr:rowOff>
    </xdr:from>
    <xdr:to>
      <xdr:col>9</xdr:col>
      <xdr:colOff>211139</xdr:colOff>
      <xdr:row>8</xdr:row>
      <xdr:rowOff>161925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Data Contrato">
              <a:extLst>
                <a:ext uri="{FF2B5EF4-FFF2-40B4-BE49-F238E27FC236}">
                  <a16:creationId xmlns:a16="http://schemas.microsoft.com/office/drawing/2014/main" id="{979F4DC1-3EA8-486C-8A01-396956D9F6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a Contra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8800" y="0"/>
              <a:ext cx="10334626" cy="1685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 Tozatti" refreshedDate="45154.201632060183" createdVersion="7" refreshedVersion="7" minRefreshableVersion="3" recordCount="29" xr:uid="{1E2ED8EA-4511-4C14-A3BA-A5D61184C32B}">
  <cacheSource type="worksheet">
    <worksheetSource name="origemdinamica"/>
  </cacheSource>
  <cacheFields count="13">
    <cacheField name="Cliente" numFmtId="0">
      <sharedItems count="5">
        <s v="Livraria Várias Letras"/>
        <s v="Figrorífico Muito Frio"/>
        <s v="Tecnologia Antiga"/>
        <s v="Eletrônicos Magazine Suíça"/>
        <s v="Papelaria Sem Papel"/>
      </sharedItems>
    </cacheField>
    <cacheField name="Data Contrato" numFmtId="14">
      <sharedItems containsSemiMixedTypes="0" containsNonDate="0" containsDate="1" containsString="0" minDate="2019-03-01T00:00:00" maxDate="2020-01-23T00:00:00" count="27">
        <d v="2019-03-01T00:00:00"/>
        <d v="2019-04-15T00:00:00"/>
        <d v="2019-04-20T00:00:00"/>
        <d v="2019-10-06T00:00:00"/>
        <d v="2019-11-10T00:00:00"/>
        <d v="2019-12-11T00:00:00"/>
        <d v="2019-04-02T00:00:00"/>
        <d v="2019-05-03T00:00:00"/>
        <d v="2019-05-09T00:00:00"/>
        <d v="2019-05-20T00:00:00"/>
        <d v="2019-07-17T00:00:00"/>
        <d v="2019-07-06T00:00:00"/>
        <d v="2019-08-10T00:00:00"/>
        <d v="2019-08-15T00:00:00"/>
        <d v="2019-10-20T00:00:00"/>
        <d v="2019-12-01T00:00:00"/>
        <d v="2020-01-03T00:00:00"/>
        <d v="2020-01-15T00:00:00"/>
        <d v="2019-09-06T00:00:00"/>
        <d v="2019-10-15T00:00:00"/>
        <d v="2019-12-20T00:00:00"/>
        <d v="2019-04-01T00:00:00"/>
        <d v="2019-05-07T00:00:00"/>
        <d v="2019-11-30T00:00:00"/>
        <d v="2019-12-07T00:00:00"/>
        <d v="2020-01-10T00:00:00"/>
        <d v="2020-01-22T00:00:00"/>
      </sharedItems>
    </cacheField>
    <cacheField name="Status do Contrato" numFmtId="0">
      <sharedItems/>
    </cacheField>
    <cacheField name="Valor do Contrato" numFmtId="44">
      <sharedItems containsSemiMixedTypes="0" containsString="0" containsNumber="1" minValue="80" maxValue="2395"/>
    </cacheField>
    <cacheField name="Carga" numFmtId="0">
      <sharedItems count="8">
        <s v="Insumos"/>
        <s v="Livros"/>
        <s v="Carne Congelada"/>
        <s v="Informática"/>
        <s v="TVs"/>
        <s v="Celulares"/>
        <s v="Linha Branca"/>
        <s v="Artigos de Papelaria"/>
      </sharedItems>
    </cacheField>
    <cacheField name="Peso (Kg)" numFmtId="0">
      <sharedItems containsSemiMixedTypes="0" containsString="0" containsNumber="1" containsInteger="1" minValue="2" maxValue="450"/>
    </cacheField>
    <cacheField name="Tipo de Veículo" numFmtId="0">
      <sharedItems count="3">
        <s v="Utilitário Pequeno"/>
        <s v="Caminhão Frigorífico"/>
        <s v="Caminhão Baú"/>
      </sharedItems>
    </cacheField>
    <cacheField name="Origem" numFmtId="0">
      <sharedItems count="4">
        <s v="MG"/>
        <s v="MT"/>
        <s v="AM"/>
        <s v="SP"/>
      </sharedItems>
    </cacheField>
    <cacheField name="Data de Saída" numFmtId="14">
      <sharedItems containsSemiMixedTypes="0" containsNonDate="0" containsDate="1" containsString="0" minDate="2019-03-05T00:00:00" maxDate="2020-01-25T00:00:00"/>
    </cacheField>
    <cacheField name="Situação da Partida" numFmtId="0">
      <sharedItems/>
    </cacheField>
    <cacheField name="Destino" numFmtId="0">
      <sharedItems/>
    </cacheField>
    <cacheField name="Data de Chegada" numFmtId="14">
      <sharedItems containsSemiMixedTypes="0" containsNonDate="0" containsDate="1" containsString="0" minDate="2019-01-21T00:00:00" maxDate="2020-01-25T00:00:00"/>
    </cacheField>
    <cacheField name="Situação da Chegada" numFmtId="0">
      <sharedItems/>
    </cacheField>
  </cacheFields>
  <extLst>
    <ext xmlns:x14="http://schemas.microsoft.com/office/spreadsheetml/2009/9/main" uri="{725AE2AE-9491-48be-B2B4-4EB974FC3084}">
      <x14:pivotCacheDefinition pivotCacheId="8972368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x v="0"/>
    <s v="Encerrado"/>
    <n v="869.32"/>
    <x v="0"/>
    <n v="25"/>
    <x v="0"/>
    <x v="0"/>
    <d v="2019-03-05T00:00:00"/>
    <s v="Finalizada - Em Dia"/>
    <s v="SP"/>
    <d v="2019-03-05T00:00:00"/>
    <s v="Finalizada - Em Dia"/>
  </r>
  <r>
    <x v="0"/>
    <x v="1"/>
    <s v="Encerrado"/>
    <n v="586.32000000000005"/>
    <x v="1"/>
    <n v="16"/>
    <x v="0"/>
    <x v="0"/>
    <d v="2019-04-20T00:00:00"/>
    <s v="Finalizada - Em Dia"/>
    <s v="RJ"/>
    <d v="2019-04-20T00:00:00"/>
    <s v="Finalizada - Em Dia"/>
  </r>
  <r>
    <x v="0"/>
    <x v="2"/>
    <s v="Encerrado"/>
    <n v="256.32"/>
    <x v="1"/>
    <n v="9"/>
    <x v="0"/>
    <x v="0"/>
    <d v="2019-04-20T00:00:00"/>
    <s v="Finalizada - Em Dia"/>
    <s v="RJ"/>
    <d v="2019-04-20T00:00:00"/>
    <s v="Finalizada - Em Dia"/>
  </r>
  <r>
    <x v="0"/>
    <x v="3"/>
    <s v="Encerrado"/>
    <n v="726.32"/>
    <x v="0"/>
    <n v="23"/>
    <x v="0"/>
    <x v="0"/>
    <d v="2019-10-10T00:00:00"/>
    <s v="Finalizada - Atrasada"/>
    <s v="SP"/>
    <d v="2019-10-10T00:00:00"/>
    <s v="Finalizada - Atrasada"/>
  </r>
  <r>
    <x v="0"/>
    <x v="4"/>
    <s v="Aberto"/>
    <n v="452.12"/>
    <x v="1"/>
    <n v="14"/>
    <x v="0"/>
    <x v="0"/>
    <d v="2019-12-20T00:00:00"/>
    <s v="Em Aberto - Atrasada"/>
    <s v="SP"/>
    <d v="2019-12-20T00:00:00"/>
    <s v="Em Aberto - Atrasada"/>
  </r>
  <r>
    <x v="0"/>
    <x v="5"/>
    <s v="Aberto"/>
    <n v="956.32"/>
    <x v="0"/>
    <n v="28"/>
    <x v="0"/>
    <x v="0"/>
    <d v="2019-12-20T00:00:00"/>
    <s v="Em Aberto - Atrasada"/>
    <s v="SP"/>
    <d v="2019-12-20T00:00:00"/>
    <s v="Em Aberto - Atrasada"/>
  </r>
  <r>
    <x v="1"/>
    <x v="6"/>
    <s v="Encerrado"/>
    <n v="2395"/>
    <x v="2"/>
    <n v="343"/>
    <x v="1"/>
    <x v="1"/>
    <d v="2019-04-12T00:00:00"/>
    <s v="Finalizada - Em Dia"/>
    <s v="SP"/>
    <d v="2019-04-15T00:00:00"/>
    <s v="Finalizada - Em Dia"/>
  </r>
  <r>
    <x v="1"/>
    <x v="7"/>
    <s v="Encerrado"/>
    <n v="1745.6268221574344"/>
    <x v="2"/>
    <n v="250"/>
    <x v="1"/>
    <x v="1"/>
    <d v="2019-05-10T00:00:00"/>
    <s v="Finalizada - Em Dia"/>
    <s v="RJ"/>
    <d v="2019-05-13T00:00:00"/>
    <s v="Finalizada - Atrasada"/>
  </r>
  <r>
    <x v="1"/>
    <x v="8"/>
    <s v="Encerrado"/>
    <n v="907.72594752186592"/>
    <x v="2"/>
    <n v="130"/>
    <x v="1"/>
    <x v="1"/>
    <d v="2019-05-10T00:00:00"/>
    <s v="Finalizada - Em Dia"/>
    <s v="RJ"/>
    <d v="2019-05-13T00:00:00"/>
    <s v="Finalizada - Atrasada"/>
  </r>
  <r>
    <x v="1"/>
    <x v="9"/>
    <s v="Encerrado"/>
    <n v="1955.1020408163265"/>
    <x v="2"/>
    <n v="280"/>
    <x v="1"/>
    <x v="1"/>
    <d v="2019-05-22T00:00:00"/>
    <s v="Finalizada - Em Dia"/>
    <s v="SP"/>
    <d v="2019-05-25T00:00:00"/>
    <s v="Finalizada - Em Dia"/>
  </r>
  <r>
    <x v="1"/>
    <x v="10"/>
    <s v="Encerrado"/>
    <n v="1326.6763848396502"/>
    <x v="2"/>
    <n v="190"/>
    <x v="1"/>
    <x v="1"/>
    <d v="2019-07-20T00:00:00"/>
    <s v="Finalizada - Em Dia"/>
    <s v="SP"/>
    <d v="2019-07-23T00:00:00"/>
    <s v="Finalizada - Em Dia"/>
  </r>
  <r>
    <x v="2"/>
    <x v="11"/>
    <s v="Encerrado"/>
    <n v="600"/>
    <x v="3"/>
    <n v="15"/>
    <x v="0"/>
    <x v="2"/>
    <d v="2019-07-07T00:00:00"/>
    <s v="Finalizada - Em Dia"/>
    <s v="BA"/>
    <d v="2019-07-12T00:00:00"/>
    <s v="Finalizada - Em Dia"/>
  </r>
  <r>
    <x v="2"/>
    <x v="12"/>
    <s v="Encerrado"/>
    <n v="920"/>
    <x v="4"/>
    <n v="23"/>
    <x v="0"/>
    <x v="2"/>
    <d v="2019-08-16T00:00:00"/>
    <s v="Finalizada - Em Dia"/>
    <s v="BA"/>
    <d v="2019-07-22T00:00:00"/>
    <s v="Finalizada - Atrasada"/>
  </r>
  <r>
    <x v="2"/>
    <x v="13"/>
    <s v="Encerrado"/>
    <n v="440"/>
    <x v="3"/>
    <n v="11"/>
    <x v="0"/>
    <x v="2"/>
    <d v="2019-08-16T00:00:00"/>
    <s v="Finalizada - Em Dia"/>
    <s v="SP"/>
    <d v="2019-08-23T00:00:00"/>
    <s v="Finalizada - Atrasada"/>
  </r>
  <r>
    <x v="2"/>
    <x v="14"/>
    <s v="Encerrado"/>
    <n v="680"/>
    <x v="3"/>
    <n v="17"/>
    <x v="0"/>
    <x v="2"/>
    <d v="2019-10-22T00:00:00"/>
    <s v="Finalizada - Em Dia"/>
    <s v="MG"/>
    <d v="2019-10-28T00:00:00"/>
    <s v="Finalizada - Em Dia"/>
  </r>
  <r>
    <x v="2"/>
    <x v="15"/>
    <s v="Aberto"/>
    <n v="120"/>
    <x v="5"/>
    <n v="3"/>
    <x v="0"/>
    <x v="2"/>
    <d v="2019-12-05T00:00:00"/>
    <s v="Em Aberto - Atrasada"/>
    <s v="SP"/>
    <d v="2019-12-12T00:00:00"/>
    <s v="Em Aberto - Atrasada"/>
  </r>
  <r>
    <x v="2"/>
    <x v="16"/>
    <s v="Aberto"/>
    <n v="480"/>
    <x v="3"/>
    <n v="12"/>
    <x v="0"/>
    <x v="2"/>
    <d v="2020-01-15T00:00:00"/>
    <s v="Em Aberto - Atrasada"/>
    <s v="SP"/>
    <d v="2019-01-21T00:00:00"/>
    <s v="Em Aberto - Atrasada"/>
  </r>
  <r>
    <x v="2"/>
    <x v="17"/>
    <s v="Aberto"/>
    <n v="80"/>
    <x v="5"/>
    <n v="2"/>
    <x v="0"/>
    <x v="2"/>
    <d v="2020-01-15T00:00:00"/>
    <s v="Em Aberto - Atrasada"/>
    <s v="SP"/>
    <d v="2019-01-21T00:00:00"/>
    <s v="Em Aberto - Atrasada"/>
  </r>
  <r>
    <x v="3"/>
    <x v="18"/>
    <s v="Encerrado"/>
    <n v="1800"/>
    <x v="6"/>
    <n v="430"/>
    <x v="2"/>
    <x v="3"/>
    <d v="2019-09-07T00:00:00"/>
    <s v="Finalizada - Em Dia"/>
    <s v="SP"/>
    <d v="2019-09-07T00:00:00"/>
    <s v="Finalizada - Em Dia"/>
  </r>
  <r>
    <x v="3"/>
    <x v="19"/>
    <s v="Encerrado"/>
    <n v="1883.7209302325582"/>
    <x v="6"/>
    <n v="450"/>
    <x v="2"/>
    <x v="3"/>
    <d v="2019-10-16T00:00:00"/>
    <s v="Finalizada - Em Dia"/>
    <s v="SP"/>
    <d v="2019-10-16T00:00:00"/>
    <s v="Finalizada - Em Dia"/>
  </r>
  <r>
    <x v="3"/>
    <x v="20"/>
    <s v="Aberto"/>
    <n v="1632.5581395348838"/>
    <x v="6"/>
    <n v="390"/>
    <x v="2"/>
    <x v="3"/>
    <d v="2019-12-22T00:00:00"/>
    <s v="Em Aberto - Atrasada"/>
    <s v="SP"/>
    <d v="2019-12-22T00:00:00"/>
    <s v="Em Aberto - Atrasada"/>
  </r>
  <r>
    <x v="4"/>
    <x v="21"/>
    <s v="Encerrado"/>
    <n v="916.12500000000011"/>
    <x v="7"/>
    <n v="25"/>
    <x v="0"/>
    <x v="3"/>
    <d v="2019-04-05T00:00:00"/>
    <s v="Finalizada - Em Dia"/>
    <s v="SP"/>
    <d v="2019-04-05T00:00:00"/>
    <s v="Finalizada - Em Dia"/>
  </r>
  <r>
    <x v="4"/>
    <x v="22"/>
    <s v="Encerrado"/>
    <n v="854.4"/>
    <x v="7"/>
    <n v="30"/>
    <x v="0"/>
    <x v="3"/>
    <d v="2019-05-10T00:00:00"/>
    <s v="Finalizada - Em Dia"/>
    <s v="SP"/>
    <d v="2019-05-10T00:00:00"/>
    <s v="Finalizada - Em Dia"/>
  </r>
  <r>
    <x v="4"/>
    <x v="9"/>
    <s v="Encerrado"/>
    <n v="884.2156521739131"/>
    <x v="7"/>
    <n v="28"/>
    <x v="0"/>
    <x v="3"/>
    <d v="2019-05-22T00:00:00"/>
    <s v="Finalizada - Em Dia"/>
    <s v="SP"/>
    <d v="2019-05-22T00:00:00"/>
    <s v="Finalizada - Em Dia"/>
  </r>
  <r>
    <x v="4"/>
    <x v="23"/>
    <s v="Encerrado"/>
    <n v="645.88571428571424"/>
    <x v="7"/>
    <n v="20"/>
    <x v="0"/>
    <x v="3"/>
    <d v="2019-12-05T00:00:00"/>
    <s v="Finalizada - Em Dia"/>
    <s v="SP"/>
    <d v="2019-12-05T00:00:00"/>
    <s v="Finalizada - Em Dia"/>
  </r>
  <r>
    <x v="4"/>
    <x v="24"/>
    <s v="Aberto"/>
    <n v="614.77714285714285"/>
    <x v="7"/>
    <n v="18"/>
    <x v="0"/>
    <x v="3"/>
    <d v="2019-12-09T00:00:00"/>
    <s v="Em Aberto - Atrasada"/>
    <s v="SP"/>
    <d v="2019-12-09T00:00:00"/>
    <s v="Em Aberto - Atrasada"/>
  </r>
  <r>
    <x v="4"/>
    <x v="25"/>
    <s v="Aberto"/>
    <n v="174.56268221574345"/>
    <x v="7"/>
    <n v="25"/>
    <x v="0"/>
    <x v="3"/>
    <d v="2020-01-12T00:00:00"/>
    <s v="Em Aberto - Atrasada"/>
    <s v="SP"/>
    <d v="2020-01-12T00:00:00"/>
    <s v="Em Aberto - Atrasada"/>
  </r>
  <r>
    <x v="4"/>
    <x v="26"/>
    <s v="Aberto"/>
    <n v="251.37026239067058"/>
    <x v="7"/>
    <n v="36"/>
    <x v="0"/>
    <x v="3"/>
    <d v="2020-01-24T00:00:00"/>
    <s v="Em Aberto - Atrasada"/>
    <s v="SP"/>
    <d v="2020-01-24T00:00:00"/>
    <s v="Em Aberto - Atrasada"/>
  </r>
  <r>
    <x v="4"/>
    <x v="26"/>
    <s v="Aberto"/>
    <n v="251.37026239067058"/>
    <x v="7"/>
    <n v="36"/>
    <x v="0"/>
    <x v="3"/>
    <d v="2020-01-24T00:00:00"/>
    <s v="Em Aberto - Atrasada"/>
    <s v="SP"/>
    <d v="2020-01-24T00:00:00"/>
    <s v="Em Aberto - Atrasad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A49752-9A05-44CF-95B3-F6E441B819EE}" name="Tabela dinâmica5" cacheId="1" applyNumberFormats="0" applyBorderFormats="0" applyFontFormats="0" applyPatternFormats="0" applyAlignmentFormats="0" applyWidthHeightFormats="1" dataCaption="Valores" updatedVersion="7" minRefreshableVersion="5" useAutoFormatting="1" itemPrintTitles="1" createdVersion="7" indent="0" compact="0" compactData="0" multipleFieldFilters="0" chartFormat="4">
  <location ref="G10:I19" firstHeaderRow="0" firstDataRow="1" firstDataCol="1"/>
  <pivotFields count="13">
    <pivotField compact="0" outline="0" showAll="0" defaultSubtotal="0">
      <items count="5">
        <item x="3"/>
        <item x="1"/>
        <item x="0"/>
        <item x="4"/>
        <item x="2"/>
      </items>
    </pivotField>
    <pivotField compact="0" numFmtId="14" outline="0" showAll="0" defaultSubtotal="0">
      <items count="27">
        <item x="0"/>
        <item x="21"/>
        <item x="6"/>
        <item x="1"/>
        <item x="2"/>
        <item x="7"/>
        <item x="22"/>
        <item x="8"/>
        <item x="9"/>
        <item x="11"/>
        <item x="10"/>
        <item x="12"/>
        <item x="13"/>
        <item x="18"/>
        <item x="3"/>
        <item x="19"/>
        <item x="14"/>
        <item x="4"/>
        <item x="23"/>
        <item x="15"/>
        <item x="24"/>
        <item x="5"/>
        <item x="20"/>
        <item x="16"/>
        <item x="25"/>
        <item x="17"/>
        <item x="26"/>
      </items>
    </pivotField>
    <pivotField compact="0" outline="0" showAll="0" defaultSubtotal="0"/>
    <pivotField compact="0" numFmtId="44" outline="0" showAll="0" defaultSubtotal="0"/>
    <pivotField axis="axisRow" compact="0" outline="0" showAll="0" defaultSubtotal="0">
      <items count="8">
        <item x="7"/>
        <item x="2"/>
        <item x="5"/>
        <item x="3"/>
        <item x="0"/>
        <item x="6"/>
        <item x="1"/>
        <item x="4"/>
      </items>
    </pivotField>
    <pivotField dataField="1" compact="0" outline="0" showAll="0" defaultSubtotal="0"/>
    <pivotField compact="0" outline="0" showAll="0" defaultSubtotal="0"/>
    <pivotField compact="0" outline="0" showAll="0" defaultSubtotal="0"/>
    <pivotField compact="0" numFmtId="14" outline="0" showAll="0" defaultSubtotal="0"/>
    <pivotField compact="0" outline="0" showAll="0" defaultSubtotal="0"/>
    <pivotField dataField="1" compact="0" outline="0" showAll="0" defaultSubtotal="0"/>
    <pivotField compact="0" numFmtId="14" outline="0" showAll="0" defaultSubtotal="0"/>
    <pivotField compact="0" outline="0"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Peso (Kg)" fld="5" baseField="0" baseItem="0"/>
    <dataField name="Contagem de Destino" fld="10" subtotal="count" baseField="0" baseItem="0"/>
  </dataFields>
  <formats count="1">
    <format dxfId="6">
      <pivotArea collapsedLevelsAreSubtotals="1" fieldPosition="0">
        <references count="2">
          <reference field="4294967294" count="1" selected="0">
            <x v="1"/>
          </reference>
          <reference field="4" count="1">
            <x v="5"/>
          </reference>
        </references>
      </pivotArea>
    </format>
  </formats>
  <chartFormats count="4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1"/>
          </reference>
          <reference field="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Between" evalOrder="-1" id="99" name="Data Contrato">
      <autoFilter ref="A1">
        <filterColumn colId="0">
          <customFilters and="1">
            <customFilter operator="greaterThanOrEqual" val="43466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187688-F16F-41EF-9B10-34A9150D2282}" name="Tabela dinâmica4" cacheId="1" applyNumberFormats="0" applyBorderFormats="0" applyFontFormats="0" applyPatternFormats="0" applyAlignmentFormats="0" applyWidthHeightFormats="1" dataCaption="Valores" updatedVersion="7" minRefreshableVersion="5" useAutoFormatting="1" itemPrintTitles="1" createdVersion="7" indent="0" outline="1" outlineData="1" multipleFieldFilters="0" chartFormat="2">
  <location ref="A10:B14" firstHeaderRow="1" firstDataRow="1" firstDataCol="1"/>
  <pivotFields count="13">
    <pivotField showAll="0">
      <items count="6">
        <item x="3"/>
        <item x="1"/>
        <item x="0"/>
        <item x="4"/>
        <item x="2"/>
        <item t="default"/>
      </items>
    </pivotField>
    <pivotField numFmtId="14" showAll="0">
      <items count="28">
        <item x="0"/>
        <item x="21"/>
        <item x="6"/>
        <item x="1"/>
        <item x="2"/>
        <item x="7"/>
        <item x="22"/>
        <item x="8"/>
        <item x="9"/>
        <item x="11"/>
        <item x="10"/>
        <item x="12"/>
        <item x="13"/>
        <item x="18"/>
        <item x="3"/>
        <item x="19"/>
        <item x="14"/>
        <item x="4"/>
        <item x="23"/>
        <item x="15"/>
        <item x="24"/>
        <item x="5"/>
        <item x="20"/>
        <item x="16"/>
        <item x="25"/>
        <item x="17"/>
        <item x="26"/>
        <item t="default"/>
      </items>
    </pivotField>
    <pivotField showAll="0"/>
    <pivotField dataField="1" numFmtId="44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>
      <items count="5">
        <item sd="0" x="2"/>
        <item sd="0" x="0"/>
        <item sd="0" x="1"/>
        <item sd="0" x="3"/>
        <item t="default" sd="0"/>
      </items>
    </pivotField>
    <pivotField numFmtId="14" showAll="0"/>
    <pivotField showAll="0"/>
    <pivotField showAll="0"/>
    <pivotField numFmtId="14"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Valor do Contrato" fld="3" baseField="0" baseItem="0" numFmtId="44"/>
  </dataFields>
  <formats count="1">
    <format dxfId="7">
      <pivotArea outline="0" collapsedLevelsAreSubtotals="1" fieldPosition="0"/>
    </format>
  </format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Between" evalOrder="-1" id="99" name="Data Contrato">
      <autoFilter ref="A1">
        <filterColumn colId="0">
          <customFilters and="1">
            <customFilter operator="greaterThanOrEqual" val="43466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liente" xr10:uid="{1BDF543A-847B-4227-86D1-57BF77E87111}" sourceName="Cliente">
  <pivotTables>
    <pivotTable tabId="5" name="Tabela dinâmica4"/>
    <pivotTable tabId="5" name="Tabela dinâmica5"/>
  </pivotTables>
  <data>
    <tabular pivotCacheId="897236884">
      <items count="5">
        <i x="3" s="1"/>
        <i x="1" s="1"/>
        <i x="0" s="1"/>
        <i x="4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liente 1" xr10:uid="{D51C5037-0CCD-4752-9D16-CE4C122A7747}" cache="SegmentaçãodeDados_Cliente" caption="Cliente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liente" xr10:uid="{F3BEE555-1F0F-4A97-B001-1784EBFAFF3E}" cache="SegmentaçãodeDados_Cliente" caption="Cliente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a_Contrato" xr10:uid="{7C02079B-8D2B-4381-A282-A36BD47D9498}" sourceName="Data Contrato">
  <pivotTables>
    <pivotTable tabId="5" name="Tabela dinâmica4"/>
    <pivotTable tabId="5" name="Tabela dinâmica5"/>
  </pivotTables>
  <state minimalRefreshVersion="6" lastRefreshVersion="6" pivotCacheId="897236884" filterType="dateBetween">
    <selection startDate="2019-01-01T00:00:00" endDate="2020-12-31T00:00:00"/>
    <bounds startDate="2019-01-01T00:00:00" endDate="2021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Contrato 1" xr10:uid="{382908B0-A942-40C0-A54D-42D79A7394E5}" cache="NativeTimeline_Data_Contrato" caption="Data Contrato" level="2" selectionLevel="0" scrollPosition="2019-01-01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Contrato" xr10:uid="{FCB31B82-470D-4AF1-A64B-81BDA958F1CB}" cache="NativeTimeline_Data_Contrato" caption="Data Contrato" level="2" selectionLevel="0" scrollPosition="2019-01-01T00:00:00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11/relationships/timeline" Target="../timelines/timelin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11/relationships/timeline" Target="../timelines/timeline2.xml"/><Relationship Id="rId5" Type="http://schemas.microsoft.com/office/2007/relationships/slicer" Target="../slicers/slicer2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C978-AB69-4ECC-B504-7E3D5806E3B6}">
  <dimension ref="A1:Q20"/>
  <sheetViews>
    <sheetView zoomScale="140" zoomScaleNormal="140" workbookViewId="0">
      <selection activeCell="H21" sqref="H21"/>
    </sheetView>
  </sheetViews>
  <sheetFormatPr defaultRowHeight="15" x14ac:dyDescent="0.25"/>
  <cols>
    <col min="8" max="8" width="24.85546875" customWidth="1"/>
    <col min="17" max="17" width="28.140625" customWidth="1"/>
  </cols>
  <sheetData>
    <row r="1" spans="1:17" ht="28.5" x14ac:dyDescent="0.25">
      <c r="A1" s="29" t="s">
        <v>48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1"/>
    </row>
    <row r="2" spans="1:17" s="28" customFormat="1" ht="15" customHeight="1" thickBot="1" x14ac:dyDescent="0.3">
      <c r="A2" s="35" t="str" cm="1">
        <f t="array" ref="A2">_xlfn.IFS($Q$10=Q16,"GRANDE QUANTIDADE DE PARTIDAS EM ATRASO",$Q$10&gt;=($Q$16/2),"CUIDADO MUITAS PARTIDAS EM ATRASO",$Q$10&lt;=($Q$16/2),"ÓTIMO")</f>
        <v>GRANDE QUANTIDADE DE PARTIDAS EM ATRASO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4"/>
    </row>
    <row r="3" spans="1:17" x14ac:dyDescent="0.25">
      <c r="A3" s="17"/>
      <c r="B3" s="15"/>
      <c r="C3" s="15"/>
      <c r="D3" s="15"/>
      <c r="E3" s="15"/>
      <c r="F3" s="15"/>
      <c r="G3" s="16"/>
      <c r="H3" s="32" t="s">
        <v>45</v>
      </c>
      <c r="I3" s="17"/>
      <c r="J3" s="15"/>
      <c r="K3" s="15"/>
      <c r="L3" s="15"/>
      <c r="M3" s="15"/>
      <c r="N3" s="15"/>
      <c r="O3" s="15"/>
      <c r="P3" s="16"/>
      <c r="Q3" s="32" t="s">
        <v>49</v>
      </c>
    </row>
    <row r="4" spans="1:17" ht="15" customHeight="1" x14ac:dyDescent="0.25">
      <c r="A4" s="17"/>
      <c r="B4" s="15"/>
      <c r="C4" s="15"/>
      <c r="D4" s="15"/>
      <c r="E4" s="15"/>
      <c r="F4" s="15"/>
      <c r="G4" s="16"/>
      <c r="H4" s="21">
        <f>GETPIVOTDATA("Soma de Peso (Kg)",'Tabelas Dinamicas'!$G$10)</f>
        <v>2879</v>
      </c>
      <c r="I4" s="17"/>
      <c r="J4" s="15"/>
      <c r="K4" s="15"/>
      <c r="L4" s="15"/>
      <c r="M4" s="15"/>
      <c r="N4" s="15"/>
      <c r="O4" s="15"/>
      <c r="P4" s="16"/>
      <c r="Q4" s="24">
        <f>GETPIVOTDATA("Valor do Contrato",'Tabelas Dinamicas'!$A$10)</f>
        <v>25405.836981416574</v>
      </c>
    </row>
    <row r="5" spans="1:17" ht="15" customHeight="1" x14ac:dyDescent="0.25">
      <c r="A5" s="17"/>
      <c r="B5" s="15"/>
      <c r="C5" s="15"/>
      <c r="D5" s="15"/>
      <c r="E5" s="15"/>
      <c r="F5" s="15"/>
      <c r="G5" s="16"/>
      <c r="H5" s="21"/>
      <c r="I5" s="17"/>
      <c r="J5" s="15"/>
      <c r="K5" s="15"/>
      <c r="L5" s="15"/>
      <c r="M5" s="15"/>
      <c r="N5" s="15"/>
      <c r="O5" s="15"/>
      <c r="P5" s="16"/>
      <c r="Q5" s="24"/>
    </row>
    <row r="6" spans="1:17" ht="15" customHeight="1" x14ac:dyDescent="0.25">
      <c r="A6" s="17"/>
      <c r="B6" s="15"/>
      <c r="C6" s="15"/>
      <c r="D6" s="15"/>
      <c r="E6" s="15"/>
      <c r="F6" s="15"/>
      <c r="G6" s="16"/>
      <c r="H6" s="21"/>
      <c r="I6" s="17"/>
      <c r="J6" s="15"/>
      <c r="K6" s="15"/>
      <c r="L6" s="15"/>
      <c r="M6" s="15"/>
      <c r="N6" s="15"/>
      <c r="O6" s="15"/>
      <c r="P6" s="16"/>
      <c r="Q6" s="24"/>
    </row>
    <row r="7" spans="1:17" ht="15" customHeight="1" x14ac:dyDescent="0.25">
      <c r="A7" s="17"/>
      <c r="B7" s="15"/>
      <c r="C7" s="15"/>
      <c r="D7" s="15"/>
      <c r="E7" s="15"/>
      <c r="F7" s="15"/>
      <c r="G7" s="16"/>
      <c r="H7" s="21"/>
      <c r="I7" s="17"/>
      <c r="J7" s="15"/>
      <c r="K7" s="15"/>
      <c r="L7" s="15"/>
      <c r="M7" s="15"/>
      <c r="N7" s="15"/>
      <c r="O7" s="15"/>
      <c r="P7" s="16"/>
      <c r="Q7" s="24"/>
    </row>
    <row r="8" spans="1:17" ht="15.75" customHeight="1" thickBot="1" x14ac:dyDescent="0.3">
      <c r="A8" s="17"/>
      <c r="B8" s="15"/>
      <c r="C8" s="15"/>
      <c r="D8" s="15"/>
      <c r="E8" s="15"/>
      <c r="F8" s="15"/>
      <c r="G8" s="16"/>
      <c r="H8" s="22"/>
      <c r="I8" s="17"/>
      <c r="J8" s="15"/>
      <c r="K8" s="15"/>
      <c r="L8" s="15"/>
      <c r="M8" s="15"/>
      <c r="N8" s="15"/>
      <c r="O8" s="15"/>
      <c r="P8" s="16"/>
      <c r="Q8" s="25"/>
    </row>
    <row r="9" spans="1:17" x14ac:dyDescent="0.25">
      <c r="A9" s="17"/>
      <c r="B9" s="15"/>
      <c r="C9" s="15"/>
      <c r="D9" s="15"/>
      <c r="E9" s="15"/>
      <c r="F9" s="15"/>
      <c r="G9" s="16"/>
      <c r="H9" s="23" t="s">
        <v>46</v>
      </c>
      <c r="I9" s="17"/>
      <c r="J9" s="15"/>
      <c r="K9" s="15"/>
      <c r="L9" s="15"/>
      <c r="M9" s="15"/>
      <c r="N9" s="15"/>
      <c r="O9" s="15"/>
      <c r="P9" s="16"/>
      <c r="Q9" s="23" t="s">
        <v>50</v>
      </c>
    </row>
    <row r="10" spans="1:17" x14ac:dyDescent="0.25">
      <c r="A10" s="17"/>
      <c r="B10" s="15"/>
      <c r="C10" s="15"/>
      <c r="D10" s="15"/>
      <c r="E10" s="15"/>
      <c r="F10" s="15"/>
      <c r="G10" s="16"/>
      <c r="H10" s="21">
        <f>GETPIVOTDATA("Contagem de Destino",'Tabelas Dinamicas'!$G$10)</f>
        <v>29</v>
      </c>
      <c r="I10" s="17"/>
      <c r="J10" s="15"/>
      <c r="K10" s="15"/>
      <c r="L10" s="15"/>
      <c r="M10" s="15"/>
      <c r="N10" s="15"/>
      <c r="O10" s="15"/>
      <c r="P10" s="16"/>
      <c r="Q10" s="21">
        <f>COUNTIF(situaçãopartidas,"Em Aberto - Atrasada")</f>
        <v>10</v>
      </c>
    </row>
    <row r="11" spans="1:17" x14ac:dyDescent="0.25">
      <c r="A11" s="17"/>
      <c r="B11" s="15"/>
      <c r="C11" s="15"/>
      <c r="D11" s="15"/>
      <c r="E11" s="15"/>
      <c r="F11" s="15"/>
      <c r="G11" s="16"/>
      <c r="H11" s="21"/>
      <c r="I11" s="17"/>
      <c r="J11" s="15"/>
      <c r="K11" s="15"/>
      <c r="L11" s="15"/>
      <c r="M11" s="15"/>
      <c r="N11" s="15"/>
      <c r="O11" s="15"/>
      <c r="P11" s="16"/>
      <c r="Q11" s="21"/>
    </row>
    <row r="12" spans="1:17" x14ac:dyDescent="0.25">
      <c r="A12" s="17"/>
      <c r="B12" s="15"/>
      <c r="C12" s="15"/>
      <c r="D12" s="15"/>
      <c r="E12" s="15"/>
      <c r="F12" s="15"/>
      <c r="G12" s="16"/>
      <c r="H12" s="21"/>
      <c r="I12" s="17"/>
      <c r="J12" s="15"/>
      <c r="K12" s="15"/>
      <c r="L12" s="15"/>
      <c r="M12" s="15"/>
      <c r="N12" s="15"/>
      <c r="O12" s="15"/>
      <c r="P12" s="16"/>
      <c r="Q12" s="21"/>
    </row>
    <row r="13" spans="1:17" x14ac:dyDescent="0.25">
      <c r="A13" s="17"/>
      <c r="B13" s="15"/>
      <c r="C13" s="15"/>
      <c r="D13" s="15"/>
      <c r="E13" s="15"/>
      <c r="F13" s="15"/>
      <c r="G13" s="16"/>
      <c r="H13" s="21"/>
      <c r="I13" s="17"/>
      <c r="J13" s="15"/>
      <c r="K13" s="15"/>
      <c r="L13" s="15"/>
      <c r="M13" s="15"/>
      <c r="N13" s="15"/>
      <c r="O13" s="15"/>
      <c r="P13" s="16"/>
      <c r="Q13" s="21"/>
    </row>
    <row r="14" spans="1:17" ht="15.75" thickBot="1" x14ac:dyDescent="0.3">
      <c r="A14" s="17"/>
      <c r="B14" s="15"/>
      <c r="C14" s="15"/>
      <c r="D14" s="15"/>
      <c r="E14" s="15"/>
      <c r="F14" s="15"/>
      <c r="G14" s="16"/>
      <c r="H14" s="22"/>
      <c r="I14" s="17"/>
      <c r="J14" s="15"/>
      <c r="K14" s="15"/>
      <c r="L14" s="15"/>
      <c r="M14" s="15"/>
      <c r="N14" s="15"/>
      <c r="O14" s="15"/>
      <c r="P14" s="16"/>
      <c r="Q14" s="22"/>
    </row>
    <row r="15" spans="1:17" x14ac:dyDescent="0.25">
      <c r="A15" s="17"/>
      <c r="B15" s="15"/>
      <c r="C15" s="15"/>
      <c r="D15" s="15"/>
      <c r="E15" s="15"/>
      <c r="F15" s="15"/>
      <c r="G15" s="16"/>
      <c r="H15" s="23" t="s">
        <v>47</v>
      </c>
      <c r="I15" s="17"/>
      <c r="J15" s="15"/>
      <c r="K15" s="15"/>
      <c r="L15" s="15"/>
      <c r="M15" s="15"/>
      <c r="N15" s="15"/>
      <c r="O15" s="15"/>
      <c r="P15" s="16"/>
      <c r="Q15" s="23" t="s">
        <v>51</v>
      </c>
    </row>
    <row r="16" spans="1:17" ht="15" customHeight="1" x14ac:dyDescent="0.25">
      <c r="A16" s="17"/>
      <c r="B16" s="15"/>
      <c r="C16" s="15"/>
      <c r="D16" s="15"/>
      <c r="E16" s="15"/>
      <c r="F16" s="15"/>
      <c r="G16" s="16"/>
      <c r="H16" s="26">
        <f>IFERROR(H4/H10,"")</f>
        <v>99.275862068965523</v>
      </c>
      <c r="I16" s="17"/>
      <c r="J16" s="15"/>
      <c r="K16" s="15"/>
      <c r="L16" s="15"/>
      <c r="M16" s="15"/>
      <c r="N16" s="15"/>
      <c r="O16" s="15"/>
      <c r="P16" s="16"/>
      <c r="Q16" s="21">
        <f>COUNTIF(partidaschegadas,"Em Aberto*")</f>
        <v>10</v>
      </c>
    </row>
    <row r="17" spans="1:17" ht="15" customHeight="1" x14ac:dyDescent="0.25">
      <c r="A17" s="17"/>
      <c r="B17" s="15"/>
      <c r="C17" s="15"/>
      <c r="D17" s="15"/>
      <c r="E17" s="15"/>
      <c r="F17" s="15"/>
      <c r="G17" s="16"/>
      <c r="H17" s="26"/>
      <c r="I17" s="17"/>
      <c r="J17" s="15"/>
      <c r="K17" s="15"/>
      <c r="L17" s="15"/>
      <c r="M17" s="15"/>
      <c r="N17" s="15"/>
      <c r="O17" s="15"/>
      <c r="P17" s="16"/>
      <c r="Q17" s="21"/>
    </row>
    <row r="18" spans="1:17" ht="15" customHeight="1" x14ac:dyDescent="0.25">
      <c r="A18" s="17"/>
      <c r="B18" s="15"/>
      <c r="C18" s="15"/>
      <c r="D18" s="15"/>
      <c r="E18" s="15"/>
      <c r="F18" s="15"/>
      <c r="G18" s="16"/>
      <c r="H18" s="26"/>
      <c r="I18" s="17"/>
      <c r="J18" s="15"/>
      <c r="K18" s="15"/>
      <c r="L18" s="15"/>
      <c r="M18" s="15"/>
      <c r="N18" s="15"/>
      <c r="O18" s="15"/>
      <c r="P18" s="16"/>
      <c r="Q18" s="21"/>
    </row>
    <row r="19" spans="1:17" ht="15" customHeight="1" x14ac:dyDescent="0.25">
      <c r="A19" s="17"/>
      <c r="B19" s="15"/>
      <c r="C19" s="15"/>
      <c r="D19" s="15"/>
      <c r="E19" s="15"/>
      <c r="F19" s="15"/>
      <c r="G19" s="16"/>
      <c r="H19" s="26"/>
      <c r="I19" s="17"/>
      <c r="J19" s="15"/>
      <c r="K19" s="15"/>
      <c r="L19" s="15"/>
      <c r="M19" s="15"/>
      <c r="N19" s="15"/>
      <c r="O19" s="15"/>
      <c r="P19" s="16"/>
      <c r="Q19" s="21"/>
    </row>
    <row r="20" spans="1:17" ht="15.75" customHeight="1" thickBot="1" x14ac:dyDescent="0.3">
      <c r="A20" s="18"/>
      <c r="B20" s="19"/>
      <c r="C20" s="19"/>
      <c r="D20" s="19"/>
      <c r="E20" s="19"/>
      <c r="F20" s="19"/>
      <c r="G20" s="20"/>
      <c r="H20" s="27"/>
      <c r="I20" s="18"/>
      <c r="J20" s="19"/>
      <c r="K20" s="19"/>
      <c r="L20" s="19"/>
      <c r="M20" s="19"/>
      <c r="N20" s="19"/>
      <c r="O20" s="19"/>
      <c r="P20" s="20"/>
      <c r="Q20" s="22"/>
    </row>
  </sheetData>
  <mergeCells count="10">
    <mergeCell ref="H10:H14"/>
    <mergeCell ref="H16:H20"/>
    <mergeCell ref="A2:Q2"/>
    <mergeCell ref="A1:Q1"/>
    <mergeCell ref="A3:G20"/>
    <mergeCell ref="I3:P20"/>
    <mergeCell ref="Q4:Q8"/>
    <mergeCell ref="Q10:Q14"/>
    <mergeCell ref="Q16:Q20"/>
    <mergeCell ref="H4:H8"/>
  </mergeCells>
  <conditionalFormatting sqref="Q10:Q14">
    <cfRule type="expression" dxfId="5" priority="4">
      <formula>$Q$10=$Q$16</formula>
    </cfRule>
    <cfRule type="expression" dxfId="4" priority="5">
      <formula>$Q$10&gt;=($Q$16/2)</formula>
    </cfRule>
    <cfRule type="expression" dxfId="3" priority="6">
      <formula>$Q$10&lt;=($Q$10/2)</formula>
    </cfRule>
  </conditionalFormatting>
  <conditionalFormatting sqref="A2:Q2">
    <cfRule type="expression" dxfId="2" priority="1">
      <formula>$Q$10=$Q$16</formula>
    </cfRule>
    <cfRule type="expression" dxfId="1" priority="2">
      <formula>$Q$10&gt;=($Q$16/2)</formula>
    </cfRule>
    <cfRule type="expression" dxfId="0" priority="3">
      <formula>$Q$10&lt;=($Q$16/2)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E4B7-EFF5-4BEC-ABDC-11E769057D6A}">
  <dimension ref="A10:N19"/>
  <sheetViews>
    <sheetView tabSelected="1" zoomScale="120" zoomScaleNormal="120" workbookViewId="0">
      <selection activeCell="K8" sqref="K8"/>
    </sheetView>
  </sheetViews>
  <sheetFormatPr defaultRowHeight="15" x14ac:dyDescent="0.25"/>
  <cols>
    <col min="1" max="1" width="19.42578125" bestFit="1" customWidth="1"/>
    <col min="2" max="2" width="25.85546875" bestFit="1" customWidth="1"/>
    <col min="3" max="3" width="20.28515625" bestFit="1" customWidth="1"/>
    <col min="4" max="4" width="19" bestFit="1" customWidth="1"/>
    <col min="5" max="5" width="18" bestFit="1" customWidth="1"/>
    <col min="6" max="6" width="20.5703125" bestFit="1" customWidth="1"/>
    <col min="7" max="7" width="19" bestFit="1" customWidth="1"/>
    <col min="8" max="8" width="18" bestFit="1" customWidth="1"/>
    <col min="9" max="9" width="20.5703125" bestFit="1" customWidth="1"/>
  </cols>
  <sheetData>
    <row r="10" spans="1:14" x14ac:dyDescent="0.25">
      <c r="A10" s="6" t="s">
        <v>40</v>
      </c>
      <c r="B10" t="s">
        <v>41</v>
      </c>
      <c r="G10" s="6" t="s">
        <v>1</v>
      </c>
      <c r="H10" t="s">
        <v>43</v>
      </c>
      <c r="I10" t="s">
        <v>44</v>
      </c>
    </row>
    <row r="11" spans="1:14" x14ac:dyDescent="0.25">
      <c r="A11" s="7" t="s">
        <v>36</v>
      </c>
      <c r="B11" s="9">
        <v>5316.2790697674418</v>
      </c>
      <c r="G11" t="s">
        <v>39</v>
      </c>
      <c r="H11" s="8">
        <v>218</v>
      </c>
      <c r="I11" s="8">
        <v>8</v>
      </c>
    </row>
    <row r="12" spans="1:14" x14ac:dyDescent="0.25">
      <c r="A12" s="7" t="s">
        <v>31</v>
      </c>
      <c r="B12" s="9">
        <v>8330.1311953352779</v>
      </c>
      <c r="G12" t="s">
        <v>29</v>
      </c>
      <c r="H12" s="8">
        <v>1193</v>
      </c>
      <c r="I12" s="8">
        <v>5</v>
      </c>
    </row>
    <row r="13" spans="1:14" x14ac:dyDescent="0.25">
      <c r="A13" s="7" t="s">
        <v>22</v>
      </c>
      <c r="B13" s="9">
        <v>11759.426716313854</v>
      </c>
      <c r="G13" t="s">
        <v>34</v>
      </c>
      <c r="H13" s="8">
        <v>5</v>
      </c>
      <c r="I13" s="8">
        <v>2</v>
      </c>
    </row>
    <row r="14" spans="1:14" x14ac:dyDescent="0.25">
      <c r="A14" s="7" t="s">
        <v>42</v>
      </c>
      <c r="B14" s="9">
        <v>25405.836981416574</v>
      </c>
      <c r="G14" t="s">
        <v>32</v>
      </c>
      <c r="H14" s="8">
        <v>55</v>
      </c>
      <c r="I14" s="8">
        <v>4</v>
      </c>
    </row>
    <row r="15" spans="1:14" x14ac:dyDescent="0.25">
      <c r="G15" t="s">
        <v>20</v>
      </c>
      <c r="H15" s="8">
        <v>76</v>
      </c>
      <c r="I15" s="8">
        <v>3</v>
      </c>
    </row>
    <row r="16" spans="1:14" x14ac:dyDescent="0.25">
      <c r="G16" t="s">
        <v>35</v>
      </c>
      <c r="H16" s="8">
        <v>1270</v>
      </c>
      <c r="I16" s="14">
        <v>3</v>
      </c>
      <c r="N16" s="11"/>
    </row>
    <row r="17" spans="7:9" x14ac:dyDescent="0.25">
      <c r="G17" t="s">
        <v>5</v>
      </c>
      <c r="H17" s="8">
        <v>39</v>
      </c>
      <c r="I17" s="8">
        <v>3</v>
      </c>
    </row>
    <row r="18" spans="7:9" x14ac:dyDescent="0.25">
      <c r="G18" t="s">
        <v>33</v>
      </c>
      <c r="H18" s="8">
        <v>23</v>
      </c>
      <c r="I18" s="8">
        <v>1</v>
      </c>
    </row>
    <row r="19" spans="7:9" x14ac:dyDescent="0.25">
      <c r="G19" t="s">
        <v>42</v>
      </c>
      <c r="H19" s="8">
        <v>2879</v>
      </c>
      <c r="I19" s="8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3"/>
  <drawing r:id="rId4"/>
  <extLst>
    <ext xmlns:x14="http://schemas.microsoft.com/office/spreadsheetml/2009/9/main" uri="{A8765BA9-456A-4dab-B4F3-ACF838C121DE}">
      <x14:slicerList>
        <x14:slicer r:id="rId5"/>
      </x14:slicerList>
    </ext>
    <ext xmlns:x15="http://schemas.microsoft.com/office/spreadsheetml/2010/11/main" uri="{7E03D99C-DC04-49d9-9315-930204A7B6E9}">
      <x15:timelineRefs>
        <x15:timelineRef r:id="rId6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E1A9-18E2-43CA-94BB-EF6B81C615A2}">
  <dimension ref="A1:M40"/>
  <sheetViews>
    <sheetView workbookViewId="0">
      <selection activeCell="F2" sqref="F2:F30"/>
    </sheetView>
  </sheetViews>
  <sheetFormatPr defaultColWidth="19.7109375" defaultRowHeight="15" x14ac:dyDescent="0.25"/>
  <cols>
    <col min="1" max="1" width="24.28515625" bestFit="1" customWidth="1"/>
    <col min="2" max="2" width="12.85546875" style="4" bestFit="1" customWidth="1"/>
    <col min="4" max="4" width="19.7109375" style="3"/>
    <col min="6" max="6" width="9" style="4" bestFit="1" customWidth="1"/>
    <col min="8" max="8" width="8.28515625" style="4" customWidth="1"/>
    <col min="9" max="9" width="12.42578125" style="4" bestFit="1" customWidth="1"/>
    <col min="10" max="10" width="19.7109375" style="4"/>
    <col min="11" max="11" width="7.7109375" style="4" bestFit="1" customWidth="1"/>
    <col min="12" max="12" width="15.42578125" style="4" bestFit="1" customWidth="1"/>
  </cols>
  <sheetData>
    <row r="1" spans="1:13" s="1" customFormat="1" x14ac:dyDescent="0.25">
      <c r="A1" s="1" t="s">
        <v>0</v>
      </c>
      <c r="B1" s="1" t="s">
        <v>2</v>
      </c>
      <c r="C1" s="1" t="s">
        <v>3</v>
      </c>
      <c r="D1" s="2" t="s">
        <v>13</v>
      </c>
      <c r="E1" s="1" t="s">
        <v>1</v>
      </c>
      <c r="F1" s="1" t="s">
        <v>21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4</v>
      </c>
      <c r="B2" s="5">
        <v>43525</v>
      </c>
      <c r="C2" t="s">
        <v>18</v>
      </c>
      <c r="D2" s="3">
        <v>869.32</v>
      </c>
      <c r="E2" t="s">
        <v>20</v>
      </c>
      <c r="F2" s="4">
        <v>25</v>
      </c>
      <c r="G2" t="s">
        <v>22</v>
      </c>
      <c r="H2" s="4" t="s">
        <v>23</v>
      </c>
      <c r="I2" s="5">
        <v>43529</v>
      </c>
      <c r="J2" s="4" t="s">
        <v>24</v>
      </c>
      <c r="K2" s="4" t="s">
        <v>27</v>
      </c>
      <c r="L2" s="5">
        <v>43529</v>
      </c>
      <c r="M2" s="4" t="s">
        <v>24</v>
      </c>
    </row>
    <row r="3" spans="1:13" x14ac:dyDescent="0.25">
      <c r="A3" t="s">
        <v>4</v>
      </c>
      <c r="B3" s="5">
        <v>43570</v>
      </c>
      <c r="C3" t="s">
        <v>18</v>
      </c>
      <c r="D3" s="3">
        <v>586.32000000000005</v>
      </c>
      <c r="E3" t="s">
        <v>5</v>
      </c>
      <c r="F3" s="4">
        <v>16</v>
      </c>
      <c r="G3" t="s">
        <v>22</v>
      </c>
      <c r="H3" s="4" t="s">
        <v>23</v>
      </c>
      <c r="I3" s="5">
        <v>43575</v>
      </c>
      <c r="J3" s="4" t="s">
        <v>24</v>
      </c>
      <c r="K3" s="4" t="s">
        <v>28</v>
      </c>
      <c r="L3" s="5">
        <v>43575</v>
      </c>
      <c r="M3" s="4" t="s">
        <v>24</v>
      </c>
    </row>
    <row r="4" spans="1:13" x14ac:dyDescent="0.25">
      <c r="A4" t="s">
        <v>4</v>
      </c>
      <c r="B4" s="5">
        <v>43575</v>
      </c>
      <c r="C4" t="s">
        <v>18</v>
      </c>
      <c r="D4" s="3">
        <v>256.32</v>
      </c>
      <c r="E4" t="s">
        <v>5</v>
      </c>
      <c r="F4" s="4">
        <v>9</v>
      </c>
      <c r="G4" t="s">
        <v>22</v>
      </c>
      <c r="H4" s="4" t="s">
        <v>23</v>
      </c>
      <c r="I4" s="5">
        <v>43575</v>
      </c>
      <c r="J4" s="4" t="s">
        <v>24</v>
      </c>
      <c r="K4" s="4" t="s">
        <v>28</v>
      </c>
      <c r="L4" s="5">
        <v>43575</v>
      </c>
      <c r="M4" s="4" t="s">
        <v>24</v>
      </c>
    </row>
    <row r="5" spans="1:13" x14ac:dyDescent="0.25">
      <c r="A5" t="s">
        <v>4</v>
      </c>
      <c r="B5" s="5">
        <v>43744</v>
      </c>
      <c r="C5" t="s">
        <v>18</v>
      </c>
      <c r="D5" s="3">
        <v>726.32</v>
      </c>
      <c r="E5" t="s">
        <v>20</v>
      </c>
      <c r="F5" s="4">
        <v>23</v>
      </c>
      <c r="G5" t="s">
        <v>22</v>
      </c>
      <c r="H5" s="4" t="s">
        <v>23</v>
      </c>
      <c r="I5" s="5">
        <v>43748</v>
      </c>
      <c r="J5" s="4" t="s">
        <v>25</v>
      </c>
      <c r="K5" s="4" t="s">
        <v>27</v>
      </c>
      <c r="L5" s="5">
        <v>43748</v>
      </c>
      <c r="M5" s="4" t="s">
        <v>25</v>
      </c>
    </row>
    <row r="6" spans="1:13" x14ac:dyDescent="0.25">
      <c r="A6" t="s">
        <v>4</v>
      </c>
      <c r="B6" s="5">
        <v>43779</v>
      </c>
      <c r="C6" t="s">
        <v>19</v>
      </c>
      <c r="D6" s="3">
        <v>452.12</v>
      </c>
      <c r="E6" t="s">
        <v>5</v>
      </c>
      <c r="F6" s="4">
        <v>14</v>
      </c>
      <c r="G6" t="s">
        <v>22</v>
      </c>
      <c r="H6" s="4" t="s">
        <v>23</v>
      </c>
      <c r="I6" s="5">
        <v>43819</v>
      </c>
      <c r="J6" s="4" t="s">
        <v>26</v>
      </c>
      <c r="K6" s="4" t="s">
        <v>27</v>
      </c>
      <c r="L6" s="5">
        <v>43819</v>
      </c>
      <c r="M6" s="4" t="s">
        <v>26</v>
      </c>
    </row>
    <row r="7" spans="1:13" x14ac:dyDescent="0.25">
      <c r="A7" t="s">
        <v>4</v>
      </c>
      <c r="B7" s="5">
        <v>43810</v>
      </c>
      <c r="C7" t="s">
        <v>19</v>
      </c>
      <c r="D7" s="3">
        <v>956.32</v>
      </c>
      <c r="E7" t="s">
        <v>20</v>
      </c>
      <c r="F7" s="4">
        <v>28</v>
      </c>
      <c r="G7" t="s">
        <v>22</v>
      </c>
      <c r="H7" s="4" t="s">
        <v>23</v>
      </c>
      <c r="I7" s="5">
        <v>43819</v>
      </c>
      <c r="J7" s="4" t="s">
        <v>26</v>
      </c>
      <c r="K7" s="4" t="s">
        <v>27</v>
      </c>
      <c r="L7" s="5">
        <v>43819</v>
      </c>
      <c r="M7" s="4" t="s">
        <v>26</v>
      </c>
    </row>
    <row r="8" spans="1:13" x14ac:dyDescent="0.25">
      <c r="A8" t="s">
        <v>14</v>
      </c>
      <c r="B8" s="5">
        <v>43557</v>
      </c>
      <c r="C8" t="s">
        <v>18</v>
      </c>
      <c r="D8" s="3">
        <v>2395</v>
      </c>
      <c r="E8" t="s">
        <v>29</v>
      </c>
      <c r="F8" s="4">
        <v>343</v>
      </c>
      <c r="G8" t="s">
        <v>31</v>
      </c>
      <c r="H8" s="4" t="s">
        <v>30</v>
      </c>
      <c r="I8" s="5">
        <v>43567</v>
      </c>
      <c r="J8" s="4" t="s">
        <v>24</v>
      </c>
      <c r="K8" s="4" t="s">
        <v>27</v>
      </c>
      <c r="L8" s="5">
        <v>43570</v>
      </c>
      <c r="M8" s="4" t="s">
        <v>24</v>
      </c>
    </row>
    <row r="9" spans="1:13" x14ac:dyDescent="0.25">
      <c r="A9" t="s">
        <v>14</v>
      </c>
      <c r="B9" s="5">
        <v>43588</v>
      </c>
      <c r="C9" t="s">
        <v>18</v>
      </c>
      <c r="D9" s="3">
        <v>1745.6268221574344</v>
      </c>
      <c r="E9" t="s">
        <v>29</v>
      </c>
      <c r="F9" s="4">
        <v>250</v>
      </c>
      <c r="G9" t="s">
        <v>31</v>
      </c>
      <c r="H9" s="4" t="s">
        <v>30</v>
      </c>
      <c r="I9" s="5">
        <v>43595</v>
      </c>
      <c r="J9" s="4" t="s">
        <v>24</v>
      </c>
      <c r="K9" s="4" t="s">
        <v>28</v>
      </c>
      <c r="L9" s="5">
        <v>43598</v>
      </c>
      <c r="M9" s="4" t="s">
        <v>25</v>
      </c>
    </row>
    <row r="10" spans="1:13" x14ac:dyDescent="0.25">
      <c r="A10" t="s">
        <v>14</v>
      </c>
      <c r="B10" s="5">
        <v>43594</v>
      </c>
      <c r="C10" t="s">
        <v>18</v>
      </c>
      <c r="D10" s="3">
        <v>907.72594752186592</v>
      </c>
      <c r="E10" t="s">
        <v>29</v>
      </c>
      <c r="F10" s="4">
        <v>130</v>
      </c>
      <c r="G10" t="s">
        <v>31</v>
      </c>
      <c r="H10" s="4" t="s">
        <v>30</v>
      </c>
      <c r="I10" s="5">
        <v>43595</v>
      </c>
      <c r="J10" s="4" t="s">
        <v>24</v>
      </c>
      <c r="K10" s="4" t="s">
        <v>28</v>
      </c>
      <c r="L10" s="5">
        <v>43598</v>
      </c>
      <c r="M10" s="4" t="s">
        <v>25</v>
      </c>
    </row>
    <row r="11" spans="1:13" x14ac:dyDescent="0.25">
      <c r="A11" t="s">
        <v>14</v>
      </c>
      <c r="B11" s="5">
        <v>43605</v>
      </c>
      <c r="C11" t="s">
        <v>18</v>
      </c>
      <c r="D11" s="3">
        <v>1955.1020408163265</v>
      </c>
      <c r="E11" t="s">
        <v>29</v>
      </c>
      <c r="F11" s="4">
        <v>280</v>
      </c>
      <c r="G11" t="s">
        <v>31</v>
      </c>
      <c r="H11" s="4" t="s">
        <v>30</v>
      </c>
      <c r="I11" s="5">
        <v>43607</v>
      </c>
      <c r="J11" s="4" t="s">
        <v>24</v>
      </c>
      <c r="K11" s="4" t="s">
        <v>27</v>
      </c>
      <c r="L11" s="5">
        <v>43610</v>
      </c>
      <c r="M11" s="4" t="s">
        <v>24</v>
      </c>
    </row>
    <row r="12" spans="1:13" x14ac:dyDescent="0.25">
      <c r="A12" t="s">
        <v>14</v>
      </c>
      <c r="B12" s="5">
        <v>43663</v>
      </c>
      <c r="C12" t="s">
        <v>18</v>
      </c>
      <c r="D12" s="3">
        <v>1326.6763848396502</v>
      </c>
      <c r="E12" t="s">
        <v>29</v>
      </c>
      <c r="F12" s="4">
        <v>190</v>
      </c>
      <c r="G12" t="s">
        <v>31</v>
      </c>
      <c r="H12" s="4" t="s">
        <v>30</v>
      </c>
      <c r="I12" s="5">
        <v>43666</v>
      </c>
      <c r="J12" s="4" t="s">
        <v>24</v>
      </c>
      <c r="K12" s="4" t="s">
        <v>27</v>
      </c>
      <c r="L12" s="5">
        <v>43669</v>
      </c>
      <c r="M12" s="4" t="s">
        <v>24</v>
      </c>
    </row>
    <row r="13" spans="1:13" x14ac:dyDescent="0.25">
      <c r="A13" t="s">
        <v>15</v>
      </c>
      <c r="B13" s="5">
        <v>43652</v>
      </c>
      <c r="C13" t="s">
        <v>18</v>
      </c>
      <c r="D13" s="3">
        <v>600</v>
      </c>
      <c r="E13" t="s">
        <v>32</v>
      </c>
      <c r="F13" s="4">
        <v>15</v>
      </c>
      <c r="G13" t="s">
        <v>22</v>
      </c>
      <c r="H13" s="4" t="s">
        <v>37</v>
      </c>
      <c r="I13" s="5">
        <v>43653</v>
      </c>
      <c r="J13" s="4" t="s">
        <v>24</v>
      </c>
      <c r="K13" s="4" t="s">
        <v>38</v>
      </c>
      <c r="L13" s="5">
        <v>43658</v>
      </c>
      <c r="M13" s="4" t="s">
        <v>24</v>
      </c>
    </row>
    <row r="14" spans="1:13" x14ac:dyDescent="0.25">
      <c r="A14" t="s">
        <v>15</v>
      </c>
      <c r="B14" s="5">
        <v>43687</v>
      </c>
      <c r="C14" t="s">
        <v>18</v>
      </c>
      <c r="D14" s="3">
        <v>920</v>
      </c>
      <c r="E14" t="s">
        <v>33</v>
      </c>
      <c r="F14" s="4">
        <v>23</v>
      </c>
      <c r="G14" t="s">
        <v>22</v>
      </c>
      <c r="H14" s="4" t="s">
        <v>37</v>
      </c>
      <c r="I14" s="5">
        <v>43693</v>
      </c>
      <c r="J14" s="4" t="s">
        <v>24</v>
      </c>
      <c r="K14" s="4" t="s">
        <v>38</v>
      </c>
      <c r="L14" s="5">
        <v>43668</v>
      </c>
      <c r="M14" s="4" t="s">
        <v>25</v>
      </c>
    </row>
    <row r="15" spans="1:13" x14ac:dyDescent="0.25">
      <c r="A15" t="s">
        <v>15</v>
      </c>
      <c r="B15" s="5">
        <v>43692</v>
      </c>
      <c r="C15" t="s">
        <v>18</v>
      </c>
      <c r="D15" s="3">
        <v>440</v>
      </c>
      <c r="E15" t="s">
        <v>32</v>
      </c>
      <c r="F15" s="4">
        <v>11</v>
      </c>
      <c r="G15" t="s">
        <v>22</v>
      </c>
      <c r="H15" s="4" t="s">
        <v>37</v>
      </c>
      <c r="I15" s="5">
        <v>43693</v>
      </c>
      <c r="J15" s="4" t="s">
        <v>24</v>
      </c>
      <c r="K15" s="4" t="s">
        <v>27</v>
      </c>
      <c r="L15" s="5">
        <v>43700</v>
      </c>
      <c r="M15" s="4" t="s">
        <v>25</v>
      </c>
    </row>
    <row r="16" spans="1:13" x14ac:dyDescent="0.25">
      <c r="A16" t="s">
        <v>15</v>
      </c>
      <c r="B16" s="5">
        <v>43758</v>
      </c>
      <c r="C16" t="s">
        <v>18</v>
      </c>
      <c r="D16" s="3">
        <v>680</v>
      </c>
      <c r="E16" t="s">
        <v>32</v>
      </c>
      <c r="F16" s="4">
        <v>17</v>
      </c>
      <c r="G16" t="s">
        <v>22</v>
      </c>
      <c r="H16" s="4" t="s">
        <v>37</v>
      </c>
      <c r="I16" s="5">
        <v>43760</v>
      </c>
      <c r="J16" s="4" t="s">
        <v>24</v>
      </c>
      <c r="K16" s="4" t="s">
        <v>23</v>
      </c>
      <c r="L16" s="5">
        <v>43766</v>
      </c>
      <c r="M16" s="4" t="s">
        <v>24</v>
      </c>
    </row>
    <row r="17" spans="1:13" x14ac:dyDescent="0.25">
      <c r="A17" t="s">
        <v>15</v>
      </c>
      <c r="B17" s="5">
        <v>43800</v>
      </c>
      <c r="C17" t="s">
        <v>19</v>
      </c>
      <c r="D17" s="3">
        <v>120</v>
      </c>
      <c r="E17" t="s">
        <v>34</v>
      </c>
      <c r="F17" s="4">
        <v>3</v>
      </c>
      <c r="G17" t="s">
        <v>22</v>
      </c>
      <c r="H17" s="4" t="s">
        <v>37</v>
      </c>
      <c r="I17" s="5">
        <v>43804</v>
      </c>
      <c r="J17" s="4" t="s">
        <v>26</v>
      </c>
      <c r="K17" s="4" t="s">
        <v>27</v>
      </c>
      <c r="L17" s="5">
        <v>43811</v>
      </c>
      <c r="M17" s="4" t="s">
        <v>26</v>
      </c>
    </row>
    <row r="18" spans="1:13" x14ac:dyDescent="0.25">
      <c r="A18" t="s">
        <v>15</v>
      </c>
      <c r="B18" s="5">
        <v>43833</v>
      </c>
      <c r="C18" t="s">
        <v>19</v>
      </c>
      <c r="D18" s="3">
        <v>480</v>
      </c>
      <c r="E18" t="s">
        <v>32</v>
      </c>
      <c r="F18" s="4">
        <v>12</v>
      </c>
      <c r="G18" t="s">
        <v>22</v>
      </c>
      <c r="H18" s="4" t="s">
        <v>37</v>
      </c>
      <c r="I18" s="5">
        <v>43845</v>
      </c>
      <c r="J18" s="4" t="s">
        <v>26</v>
      </c>
      <c r="K18" s="4" t="s">
        <v>27</v>
      </c>
      <c r="L18" s="5">
        <v>43486</v>
      </c>
      <c r="M18" s="4" t="s">
        <v>26</v>
      </c>
    </row>
    <row r="19" spans="1:13" x14ac:dyDescent="0.25">
      <c r="A19" t="s">
        <v>15</v>
      </c>
      <c r="B19" s="5">
        <v>43845</v>
      </c>
      <c r="C19" t="s">
        <v>19</v>
      </c>
      <c r="D19" s="3">
        <v>80</v>
      </c>
      <c r="E19" t="s">
        <v>34</v>
      </c>
      <c r="F19" s="4">
        <v>2</v>
      </c>
      <c r="G19" t="s">
        <v>22</v>
      </c>
      <c r="H19" s="4" t="s">
        <v>37</v>
      </c>
      <c r="I19" s="5">
        <v>43845</v>
      </c>
      <c r="J19" s="4" t="s">
        <v>26</v>
      </c>
      <c r="K19" s="4" t="s">
        <v>27</v>
      </c>
      <c r="L19" s="5">
        <v>43486</v>
      </c>
      <c r="M19" s="4" t="s">
        <v>26</v>
      </c>
    </row>
    <row r="20" spans="1:13" x14ac:dyDescent="0.25">
      <c r="A20" t="s">
        <v>16</v>
      </c>
      <c r="B20" s="5">
        <v>43714</v>
      </c>
      <c r="C20" t="s">
        <v>18</v>
      </c>
      <c r="D20" s="3">
        <v>1800</v>
      </c>
      <c r="E20" t="s">
        <v>35</v>
      </c>
      <c r="F20" s="4">
        <v>430</v>
      </c>
      <c r="G20" t="s">
        <v>36</v>
      </c>
      <c r="H20" s="4" t="s">
        <v>27</v>
      </c>
      <c r="I20" s="5">
        <v>43715</v>
      </c>
      <c r="J20" s="4" t="s">
        <v>24</v>
      </c>
      <c r="K20" s="4" t="s">
        <v>27</v>
      </c>
      <c r="L20" s="5">
        <v>43715</v>
      </c>
      <c r="M20" s="4" t="s">
        <v>24</v>
      </c>
    </row>
    <row r="21" spans="1:13" x14ac:dyDescent="0.25">
      <c r="A21" t="s">
        <v>16</v>
      </c>
      <c r="B21" s="5">
        <v>43753</v>
      </c>
      <c r="C21" t="s">
        <v>18</v>
      </c>
      <c r="D21" s="3">
        <v>1883.7209302325582</v>
      </c>
      <c r="E21" t="s">
        <v>35</v>
      </c>
      <c r="F21" s="4">
        <v>450</v>
      </c>
      <c r="G21" t="s">
        <v>36</v>
      </c>
      <c r="H21" s="4" t="s">
        <v>27</v>
      </c>
      <c r="I21" s="5">
        <v>43754</v>
      </c>
      <c r="J21" s="4" t="s">
        <v>24</v>
      </c>
      <c r="K21" s="4" t="s">
        <v>27</v>
      </c>
      <c r="L21" s="5">
        <v>43754</v>
      </c>
      <c r="M21" s="4" t="s">
        <v>24</v>
      </c>
    </row>
    <row r="22" spans="1:13" x14ac:dyDescent="0.25">
      <c r="A22" t="s">
        <v>16</v>
      </c>
      <c r="B22" s="5">
        <v>43819</v>
      </c>
      <c r="C22" t="s">
        <v>19</v>
      </c>
      <c r="D22" s="3">
        <v>1632.5581395348838</v>
      </c>
      <c r="E22" t="s">
        <v>35</v>
      </c>
      <c r="F22" s="4">
        <v>390</v>
      </c>
      <c r="G22" t="s">
        <v>36</v>
      </c>
      <c r="H22" s="4" t="s">
        <v>27</v>
      </c>
      <c r="I22" s="5">
        <v>43821</v>
      </c>
      <c r="J22" s="4" t="s">
        <v>26</v>
      </c>
      <c r="K22" s="4" t="s">
        <v>27</v>
      </c>
      <c r="L22" s="5">
        <v>43821</v>
      </c>
      <c r="M22" s="4" t="s">
        <v>26</v>
      </c>
    </row>
    <row r="23" spans="1:13" x14ac:dyDescent="0.25">
      <c r="A23" t="s">
        <v>17</v>
      </c>
      <c r="B23" s="5">
        <v>43556</v>
      </c>
      <c r="C23" t="s">
        <v>18</v>
      </c>
      <c r="D23" s="3">
        <v>916.12500000000011</v>
      </c>
      <c r="E23" t="s">
        <v>39</v>
      </c>
      <c r="F23" s="4">
        <v>25</v>
      </c>
      <c r="G23" t="s">
        <v>22</v>
      </c>
      <c r="H23" s="4" t="s">
        <v>27</v>
      </c>
      <c r="I23" s="5">
        <v>43560</v>
      </c>
      <c r="J23" s="4" t="s">
        <v>24</v>
      </c>
      <c r="K23" s="4" t="s">
        <v>27</v>
      </c>
      <c r="L23" s="5">
        <v>43560</v>
      </c>
      <c r="M23" s="4" t="s">
        <v>24</v>
      </c>
    </row>
    <row r="24" spans="1:13" x14ac:dyDescent="0.25">
      <c r="A24" t="s">
        <v>17</v>
      </c>
      <c r="B24" s="5">
        <v>43592</v>
      </c>
      <c r="C24" t="s">
        <v>18</v>
      </c>
      <c r="D24" s="3">
        <v>854.4</v>
      </c>
      <c r="E24" t="s">
        <v>39</v>
      </c>
      <c r="F24" s="4">
        <v>30</v>
      </c>
      <c r="G24" t="s">
        <v>22</v>
      </c>
      <c r="H24" s="4" t="s">
        <v>27</v>
      </c>
      <c r="I24" s="5">
        <v>43595</v>
      </c>
      <c r="J24" s="4" t="s">
        <v>24</v>
      </c>
      <c r="K24" s="4" t="s">
        <v>27</v>
      </c>
      <c r="L24" s="5">
        <v>43595</v>
      </c>
      <c r="M24" s="4" t="s">
        <v>24</v>
      </c>
    </row>
    <row r="25" spans="1:13" x14ac:dyDescent="0.25">
      <c r="A25" t="s">
        <v>17</v>
      </c>
      <c r="B25" s="5">
        <v>43605</v>
      </c>
      <c r="C25" t="s">
        <v>18</v>
      </c>
      <c r="D25" s="3">
        <v>884.2156521739131</v>
      </c>
      <c r="E25" t="s">
        <v>39</v>
      </c>
      <c r="F25" s="4">
        <v>28</v>
      </c>
      <c r="G25" t="s">
        <v>22</v>
      </c>
      <c r="H25" s="4" t="s">
        <v>27</v>
      </c>
      <c r="I25" s="5">
        <v>43607</v>
      </c>
      <c r="J25" s="4" t="s">
        <v>24</v>
      </c>
      <c r="K25" s="4" t="s">
        <v>27</v>
      </c>
      <c r="L25" s="5">
        <v>43607</v>
      </c>
      <c r="M25" s="4" t="s">
        <v>24</v>
      </c>
    </row>
    <row r="26" spans="1:13" x14ac:dyDescent="0.25">
      <c r="A26" t="s">
        <v>17</v>
      </c>
      <c r="B26" s="5">
        <v>43799</v>
      </c>
      <c r="C26" t="s">
        <v>18</v>
      </c>
      <c r="D26" s="3">
        <v>645.88571428571424</v>
      </c>
      <c r="E26" t="s">
        <v>39</v>
      </c>
      <c r="F26" s="4">
        <v>20</v>
      </c>
      <c r="G26" t="s">
        <v>22</v>
      </c>
      <c r="H26" s="4" t="s">
        <v>27</v>
      </c>
      <c r="I26" s="5">
        <v>43804</v>
      </c>
      <c r="J26" s="4" t="s">
        <v>24</v>
      </c>
      <c r="K26" s="4" t="s">
        <v>27</v>
      </c>
      <c r="L26" s="5">
        <v>43804</v>
      </c>
      <c r="M26" s="4" t="s">
        <v>24</v>
      </c>
    </row>
    <row r="27" spans="1:13" x14ac:dyDescent="0.25">
      <c r="A27" t="s">
        <v>17</v>
      </c>
      <c r="B27" s="5">
        <v>43806</v>
      </c>
      <c r="C27" t="s">
        <v>19</v>
      </c>
      <c r="D27" s="3">
        <v>614.77714285714285</v>
      </c>
      <c r="E27" t="s">
        <v>39</v>
      </c>
      <c r="F27" s="4">
        <v>18</v>
      </c>
      <c r="G27" t="s">
        <v>22</v>
      </c>
      <c r="H27" s="4" t="s">
        <v>27</v>
      </c>
      <c r="I27" s="5">
        <v>43808</v>
      </c>
      <c r="J27" s="4" t="s">
        <v>26</v>
      </c>
      <c r="K27" s="4" t="s">
        <v>27</v>
      </c>
      <c r="L27" s="5">
        <v>43808</v>
      </c>
      <c r="M27" s="4" t="s">
        <v>26</v>
      </c>
    </row>
    <row r="28" spans="1:13" x14ac:dyDescent="0.25">
      <c r="A28" t="s">
        <v>17</v>
      </c>
      <c r="B28" s="5">
        <v>43840</v>
      </c>
      <c r="C28" t="s">
        <v>19</v>
      </c>
      <c r="D28" s="3">
        <v>174.56268221574345</v>
      </c>
      <c r="E28" t="s">
        <v>39</v>
      </c>
      <c r="F28" s="4">
        <v>25</v>
      </c>
      <c r="G28" t="s">
        <v>22</v>
      </c>
      <c r="H28" s="4" t="s">
        <v>27</v>
      </c>
      <c r="I28" s="5">
        <v>43842</v>
      </c>
      <c r="J28" s="4" t="s">
        <v>26</v>
      </c>
      <c r="K28" s="4" t="s">
        <v>27</v>
      </c>
      <c r="L28" s="5">
        <v>43842</v>
      </c>
      <c r="M28" s="4" t="s">
        <v>26</v>
      </c>
    </row>
    <row r="29" spans="1:13" x14ac:dyDescent="0.25">
      <c r="A29" s="10" t="s">
        <v>17</v>
      </c>
      <c r="B29" s="5">
        <v>43852</v>
      </c>
      <c r="C29" t="s">
        <v>19</v>
      </c>
      <c r="D29" s="3">
        <v>251.37026239067058</v>
      </c>
      <c r="E29" t="s">
        <v>39</v>
      </c>
      <c r="F29" s="4">
        <v>36</v>
      </c>
      <c r="G29" t="s">
        <v>22</v>
      </c>
      <c r="H29" s="4" t="s">
        <v>27</v>
      </c>
      <c r="I29" s="5">
        <v>43854</v>
      </c>
      <c r="J29" s="4" t="s">
        <v>26</v>
      </c>
      <c r="K29" s="4" t="s">
        <v>27</v>
      </c>
      <c r="L29" s="5">
        <v>43854</v>
      </c>
      <c r="M29" s="4" t="s">
        <v>26</v>
      </c>
    </row>
    <row r="30" spans="1:13" s="11" customFormat="1" x14ac:dyDescent="0.25">
      <c r="A30" s="11" t="s">
        <v>17</v>
      </c>
      <c r="B30" s="12">
        <v>43852</v>
      </c>
      <c r="C30" s="11" t="s">
        <v>19</v>
      </c>
      <c r="D30" s="3">
        <v>251.37026239067058</v>
      </c>
      <c r="E30" s="11" t="s">
        <v>39</v>
      </c>
      <c r="F30" s="13">
        <v>36</v>
      </c>
      <c r="G30" s="11" t="s">
        <v>22</v>
      </c>
      <c r="H30" s="13" t="s">
        <v>27</v>
      </c>
      <c r="I30" s="12">
        <v>43854</v>
      </c>
      <c r="J30" s="13" t="s">
        <v>26</v>
      </c>
      <c r="K30" s="13" t="s">
        <v>27</v>
      </c>
      <c r="L30" s="12">
        <v>43854</v>
      </c>
      <c r="M30" s="13" t="s">
        <v>26</v>
      </c>
    </row>
    <row r="31" spans="1:13" x14ac:dyDescent="0.25">
      <c r="B31" s="5"/>
    </row>
    <row r="32" spans="1:13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DAA82B37D6A34396C9A79382D322B2" ma:contentTypeVersion="7" ma:contentTypeDescription="Crie um novo documento." ma:contentTypeScope="" ma:versionID="1793825d7b05ea3989becfa6f4c745dc">
  <xsd:schema xmlns:xsd="http://www.w3.org/2001/XMLSchema" xmlns:xs="http://www.w3.org/2001/XMLSchema" xmlns:p="http://schemas.microsoft.com/office/2006/metadata/properties" xmlns:ns3="44473e96-bad3-4ccd-b3db-2438e2abade5" targetNamespace="http://schemas.microsoft.com/office/2006/metadata/properties" ma:root="true" ma:fieldsID="056e6b85bc79c915fb5c20b44a88eb3f" ns3:_="">
    <xsd:import namespace="44473e96-bad3-4ccd-b3db-2438e2abad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73e96-bad3-4ccd-b3db-2438e2aba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CE2725-B27F-4F45-8730-2F37D1E15C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692FDF-EAFF-4092-8ABB-67254EBFAA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473e96-bad3-4ccd-b3db-2438e2aba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1E2AAA-2183-4DCF-A571-7D87F752D774}">
  <ds:schemaRefs>
    <ds:schemaRef ds:uri="44473e96-bad3-4ccd-b3db-2438e2abade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Dashboard</vt:lpstr>
      <vt:lpstr>Tabelas Dinamicas</vt:lpstr>
      <vt:lpstr>Controle de Entregas</vt:lpstr>
      <vt:lpstr>origemdinamica</vt:lpstr>
      <vt:lpstr>partidaschegadas</vt:lpstr>
      <vt:lpstr>pesoorigem</vt:lpstr>
      <vt:lpstr>situaçãopartidas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Testes Office Resolve</dc:creator>
  <cp:lastModifiedBy>Gabriel Tozatti</cp:lastModifiedBy>
  <cp:lastPrinted>2023-08-18T05:08:31Z</cp:lastPrinted>
  <dcterms:created xsi:type="dcterms:W3CDTF">2020-01-28T18:38:11Z</dcterms:created>
  <dcterms:modified xsi:type="dcterms:W3CDTF">2023-08-18T08:00:39Z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0x010100DADAA82B37D6A34396C9A79382D322B2</vt:lpwstr>
  </property>
</Properties>
</file>