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yudantias\proba\"/>
    </mc:Choice>
  </mc:AlternateContent>
  <xr:revisionPtr revIDLastSave="0" documentId="13_ncr:1_{EF28CD7F-1414-4877-B48A-605B5AE33FB1}" xr6:coauthVersionLast="46" xr6:coauthVersionMax="46" xr10:uidLastSave="{00000000-0000-0000-0000-000000000000}"/>
  <bookViews>
    <workbookView xWindow="-108" yWindow="-108" windowWidth="30936" windowHeight="16896" xr2:uid="{66287093-3E01-4ABB-A0E9-2D1BACBD1728}"/>
  </bookViews>
  <sheets>
    <sheet name="Muestreo" sheetId="3" r:id="rId1"/>
    <sheet name="Data_iris" sheetId="4" r:id="rId2"/>
    <sheet name="Tablas_frecuencia" sheetId="6" r:id="rId3"/>
    <sheet name="Boxplot" sheetId="7" r:id="rId4"/>
    <sheet name="PorEspecie" sheetId="1" r:id="rId5"/>
    <sheet name="Pivot_Table" sheetId="8" r:id="rId6"/>
    <sheet name="TablaResumen" sheetId="5" r:id="rId7"/>
  </sheets>
  <definedNames>
    <definedName name="_xlchart.v1.0" hidden="1">Tablas_frecuencia!$B$2:$B$51</definedName>
    <definedName name="_xlchart.v1.1" hidden="1">Boxplot!$B$2:$B$51</definedName>
    <definedName name="_xlchart.v1.10" hidden="1">PorEspecie!$D$3:$D$52</definedName>
    <definedName name="_xlchart.v1.11" hidden="1">PorEspecie!$J$3:$J$52</definedName>
    <definedName name="_xlchart.v1.12" hidden="1">PorEspecie!$P$3:$P$52</definedName>
    <definedName name="_xlchart.v1.13" hidden="1">PorEspecie!$E$3:$E$52</definedName>
    <definedName name="_xlchart.v1.14" hidden="1">PorEspecie!$K$3:$K$52</definedName>
    <definedName name="_xlchart.v1.15" hidden="1">PorEspecie!$Q$3:$Q$52</definedName>
    <definedName name="_xlchart.v1.16" hidden="1">PorEspecie!$B$3:$B$52</definedName>
    <definedName name="_xlchart.v1.17" hidden="1">PorEspecie!$H$3:$H$52</definedName>
    <definedName name="_xlchart.v1.18" hidden="1">PorEspecie!$N$3:$N$52</definedName>
    <definedName name="_xlchart.v1.19" hidden="1">PorEspecie!$E$3:$E$52</definedName>
    <definedName name="_xlchart.v1.2" hidden="1">Boxplot!$C$2:$C$51</definedName>
    <definedName name="_xlchart.v1.20" hidden="1">PorEspecie!$K$3:$K$52</definedName>
    <definedName name="_xlchart.v1.21" hidden="1">PorEspecie!$Q$3:$Q$52</definedName>
    <definedName name="_xlchart.v1.22" hidden="1">PorEspecie!$C$3:$C$52</definedName>
    <definedName name="_xlchart.v1.23" hidden="1">PorEspecie!$I$3:$I$52</definedName>
    <definedName name="_xlchart.v1.24" hidden="1">PorEspecie!$O$3:$O$52</definedName>
    <definedName name="_xlchart.v1.25" hidden="1">PorEspecie!$D$3:$D$52</definedName>
    <definedName name="_xlchart.v1.26" hidden="1">PorEspecie!$J$3:$J$52</definedName>
    <definedName name="_xlchart.v1.27" hidden="1">PorEspecie!$P$3:$P$52</definedName>
    <definedName name="_xlchart.v1.3" hidden="1">Boxplot!$D$2:$D$51</definedName>
    <definedName name="_xlchart.v1.4" hidden="1">PorEspecie!$B$3:$B$52</definedName>
    <definedName name="_xlchart.v1.5" hidden="1">PorEspecie!$H$3:$H$52</definedName>
    <definedName name="_xlchart.v1.6" hidden="1">PorEspecie!$N$3:$N$52</definedName>
    <definedName name="_xlchart.v1.7" hidden="1">PorEspecie!$C$3:$C$52</definedName>
    <definedName name="_xlchart.v1.8" hidden="1">PorEspecie!$I$3:$I$52</definedName>
    <definedName name="_xlchart.v1.9" hidden="1">PorEspecie!$O$3:$O$52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" l="1"/>
  <c r="N29" i="5"/>
  <c r="O29" i="5"/>
  <c r="M30" i="5"/>
  <c r="N30" i="5"/>
  <c r="O30" i="5"/>
  <c r="M31" i="5"/>
  <c r="N31" i="5"/>
  <c r="O31" i="5"/>
  <c r="M33" i="5"/>
  <c r="N33" i="5"/>
  <c r="O33" i="5"/>
  <c r="M34" i="5"/>
  <c r="N34" i="5"/>
  <c r="O34" i="5"/>
  <c r="M36" i="5"/>
  <c r="N36" i="5"/>
  <c r="O36" i="5"/>
  <c r="M37" i="5"/>
  <c r="N37" i="5"/>
  <c r="O37" i="5"/>
  <c r="M38" i="5"/>
  <c r="N38" i="5"/>
  <c r="O38" i="5"/>
  <c r="M40" i="5"/>
  <c r="N40" i="5"/>
  <c r="O40" i="5"/>
  <c r="M41" i="5"/>
  <c r="N41" i="5"/>
  <c r="O41" i="5"/>
  <c r="O42" i="5" s="1"/>
  <c r="M42" i="5"/>
  <c r="N42" i="5"/>
  <c r="H29" i="5"/>
  <c r="I29" i="5"/>
  <c r="J29" i="5"/>
  <c r="H30" i="5"/>
  <c r="I30" i="5"/>
  <c r="J30" i="5"/>
  <c r="H31" i="5"/>
  <c r="I31" i="5"/>
  <c r="J31" i="5"/>
  <c r="H33" i="5"/>
  <c r="I33" i="5"/>
  <c r="J33" i="5"/>
  <c r="H34" i="5"/>
  <c r="I34" i="5"/>
  <c r="J34" i="5"/>
  <c r="H36" i="5"/>
  <c r="I36" i="5"/>
  <c r="J36" i="5"/>
  <c r="H37" i="5"/>
  <c r="I37" i="5"/>
  <c r="J37" i="5"/>
  <c r="H38" i="5"/>
  <c r="I38" i="5"/>
  <c r="J38" i="5"/>
  <c r="H40" i="5"/>
  <c r="I40" i="5"/>
  <c r="J40" i="5"/>
  <c r="H41" i="5"/>
  <c r="I41" i="5"/>
  <c r="J41" i="5"/>
  <c r="J42" i="5" s="1"/>
  <c r="H42" i="5"/>
  <c r="I42" i="5"/>
  <c r="L41" i="5"/>
  <c r="L40" i="5"/>
  <c r="L38" i="5"/>
  <c r="L37" i="5"/>
  <c r="L36" i="5"/>
  <c r="L34" i="5"/>
  <c r="L33" i="5"/>
  <c r="L31" i="5"/>
  <c r="L30" i="5"/>
  <c r="L29" i="5"/>
  <c r="G41" i="5"/>
  <c r="G40" i="5"/>
  <c r="G38" i="5"/>
  <c r="G37" i="5"/>
  <c r="G36" i="5"/>
  <c r="G34" i="5"/>
  <c r="G33" i="5"/>
  <c r="G31" i="5"/>
  <c r="G30" i="5"/>
  <c r="G29" i="5"/>
  <c r="C40" i="5"/>
  <c r="D40" i="5"/>
  <c r="E40" i="5"/>
  <c r="C41" i="5"/>
  <c r="D41" i="5"/>
  <c r="D42" i="5" s="1"/>
  <c r="E41" i="5"/>
  <c r="E42" i="5" s="1"/>
  <c r="C42" i="5"/>
  <c r="B42" i="5"/>
  <c r="B41" i="5"/>
  <c r="B40" i="5"/>
  <c r="C37" i="5"/>
  <c r="D37" i="5"/>
  <c r="E37" i="5"/>
  <c r="C38" i="5"/>
  <c r="D38" i="5"/>
  <c r="E38" i="5"/>
  <c r="B38" i="5"/>
  <c r="B37" i="5"/>
  <c r="C36" i="5"/>
  <c r="D36" i="5"/>
  <c r="E36" i="5"/>
  <c r="B36" i="5"/>
  <c r="C34" i="5"/>
  <c r="D34" i="5"/>
  <c r="E34" i="5"/>
  <c r="B34" i="5"/>
  <c r="C33" i="5"/>
  <c r="D33" i="5"/>
  <c r="E33" i="5"/>
  <c r="B33" i="5"/>
  <c r="C31" i="5"/>
  <c r="D31" i="5"/>
  <c r="E31" i="5"/>
  <c r="B31" i="5"/>
  <c r="C30" i="5"/>
  <c r="D30" i="5"/>
  <c r="E30" i="5"/>
  <c r="B30" i="5"/>
  <c r="E29" i="5"/>
  <c r="D29" i="5"/>
  <c r="C29" i="5"/>
  <c r="B29" i="5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Q4" i="7"/>
  <c r="R5" i="7"/>
  <c r="S5" i="7"/>
  <c r="R6" i="7"/>
  <c r="S6" i="7"/>
  <c r="Q6" i="7"/>
  <c r="Q5" i="7"/>
  <c r="S4" i="7"/>
  <c r="R4" i="7"/>
  <c r="S7" i="7"/>
  <c r="R7" i="7"/>
  <c r="Q7" i="7"/>
  <c r="S3" i="7"/>
  <c r="R3" i="7"/>
  <c r="Q3" i="7"/>
  <c r="M7" i="7"/>
  <c r="N7" i="7"/>
  <c r="L7" i="7"/>
  <c r="N3" i="7"/>
  <c r="M3" i="7"/>
  <c r="L3" i="7"/>
  <c r="M6" i="7"/>
  <c r="N6" i="7"/>
  <c r="L6" i="7"/>
  <c r="L5" i="7"/>
  <c r="L4" i="7"/>
  <c r="M4" i="7"/>
  <c r="N4" i="7"/>
  <c r="M5" i="7"/>
  <c r="N5" i="7"/>
  <c r="N4" i="6"/>
  <c r="N5" i="6"/>
  <c r="N6" i="6"/>
  <c r="N7" i="6"/>
  <c r="N8" i="6"/>
  <c r="N9" i="6"/>
  <c r="N10" i="6"/>
  <c r="N11" i="6"/>
  <c r="N12" i="6"/>
  <c r="N3" i="6"/>
  <c r="I16" i="6"/>
  <c r="I15" i="6"/>
  <c r="H16" i="6"/>
  <c r="H15" i="6"/>
  <c r="M18" i="4"/>
  <c r="N18" i="4"/>
  <c r="O18" i="4"/>
  <c r="M19" i="4"/>
  <c r="N19" i="4"/>
  <c r="O19" i="4"/>
  <c r="O20" i="4" s="1"/>
  <c r="M20" i="4"/>
  <c r="N20" i="4"/>
  <c r="L19" i="4"/>
  <c r="L18" i="4"/>
  <c r="L20" i="4" s="1"/>
  <c r="M16" i="4"/>
  <c r="N16" i="4"/>
  <c r="O16" i="4"/>
  <c r="M17" i="4"/>
  <c r="N17" i="4"/>
  <c r="O17" i="4"/>
  <c r="L17" i="4"/>
  <c r="L16" i="4"/>
  <c r="M2" i="4"/>
  <c r="H6" i="4"/>
  <c r="I6" i="4" s="1"/>
  <c r="H23" i="4"/>
  <c r="I23" i="4" s="1"/>
  <c r="H34" i="4"/>
  <c r="I34" i="4" s="1"/>
  <c r="H41" i="4"/>
  <c r="I41" i="4" s="1"/>
  <c r="H51" i="4"/>
  <c r="I51" i="4" s="1"/>
  <c r="H59" i="4"/>
  <c r="I59" i="4" s="1"/>
  <c r="H65" i="4"/>
  <c r="I65" i="4" s="1"/>
  <c r="H72" i="4"/>
  <c r="I72" i="4" s="1"/>
  <c r="H81" i="4"/>
  <c r="I81" i="4" s="1"/>
  <c r="H87" i="4"/>
  <c r="I87" i="4" s="1"/>
  <c r="H94" i="4"/>
  <c r="I94" i="4" s="1"/>
  <c r="H102" i="4"/>
  <c r="I102" i="4" s="1"/>
  <c r="H108" i="4"/>
  <c r="I108" i="4" s="1"/>
  <c r="H116" i="4"/>
  <c r="I116" i="4" s="1"/>
  <c r="H124" i="4"/>
  <c r="I124" i="4" s="1"/>
  <c r="H130" i="4"/>
  <c r="I130" i="4" s="1"/>
  <c r="H137" i="4"/>
  <c r="I137" i="4" s="1"/>
  <c r="H146" i="4"/>
  <c r="I146" i="4" s="1"/>
  <c r="C155" i="4"/>
  <c r="D155" i="4"/>
  <c r="E155" i="4"/>
  <c r="B155" i="4"/>
  <c r="H4" i="4" s="1"/>
  <c r="I4" i="4" s="1"/>
  <c r="B154" i="4"/>
  <c r="C153" i="4"/>
  <c r="C154" i="4" s="1"/>
  <c r="D153" i="4"/>
  <c r="D154" i="4" s="1"/>
  <c r="E153" i="4"/>
  <c r="E154" i="4" s="1"/>
  <c r="B153" i="4"/>
  <c r="J5" i="6"/>
  <c r="J6" i="6"/>
  <c r="J7" i="6"/>
  <c r="J8" i="6"/>
  <c r="J9" i="6"/>
  <c r="J10" i="6"/>
  <c r="J11" i="6"/>
  <c r="J4" i="6"/>
  <c r="H3" i="6"/>
  <c r="E57" i="6"/>
  <c r="C53" i="6"/>
  <c r="D53" i="6"/>
  <c r="E53" i="6"/>
  <c r="C54" i="6"/>
  <c r="C55" i="6" s="1"/>
  <c r="C57" i="6" s="1"/>
  <c r="D54" i="6"/>
  <c r="D55" i="6" s="1"/>
  <c r="D57" i="6" s="1"/>
  <c r="E54" i="6"/>
  <c r="E55" i="6" s="1"/>
  <c r="B55" i="6"/>
  <c r="B57" i="6" s="1"/>
  <c r="B54" i="6"/>
  <c r="B53" i="6"/>
  <c r="C54" i="1"/>
  <c r="D54" i="1"/>
  <c r="E54" i="1"/>
  <c r="H54" i="1"/>
  <c r="I54" i="1"/>
  <c r="J54" i="1"/>
  <c r="K54" i="1"/>
  <c r="N54" i="1"/>
  <c r="O54" i="1"/>
  <c r="P54" i="1"/>
  <c r="Q54" i="1"/>
  <c r="C55" i="1"/>
  <c r="D55" i="1"/>
  <c r="E55" i="1"/>
  <c r="H55" i="1"/>
  <c r="I55" i="1"/>
  <c r="J55" i="1"/>
  <c r="K55" i="1"/>
  <c r="N55" i="1"/>
  <c r="O55" i="1"/>
  <c r="P55" i="1"/>
  <c r="Q55" i="1"/>
  <c r="C56" i="1"/>
  <c r="D56" i="1"/>
  <c r="E56" i="1"/>
  <c r="H56" i="1"/>
  <c r="I56" i="1"/>
  <c r="J56" i="1"/>
  <c r="K56" i="1"/>
  <c r="N56" i="1"/>
  <c r="O56" i="1"/>
  <c r="P56" i="1"/>
  <c r="Q56" i="1"/>
  <c r="C57" i="1"/>
  <c r="D57" i="1"/>
  <c r="E57" i="1"/>
  <c r="H57" i="1"/>
  <c r="I57" i="1"/>
  <c r="J57" i="1"/>
  <c r="K57" i="1"/>
  <c r="N57" i="1"/>
  <c r="O57" i="1"/>
  <c r="P57" i="1"/>
  <c r="Q57" i="1"/>
  <c r="C58" i="1"/>
  <c r="D58" i="1"/>
  <c r="E58" i="1"/>
  <c r="H58" i="1"/>
  <c r="I58" i="1"/>
  <c r="J58" i="1"/>
  <c r="K58" i="1"/>
  <c r="N58" i="1"/>
  <c r="O58" i="1"/>
  <c r="P58" i="1"/>
  <c r="Q58" i="1"/>
  <c r="B58" i="1"/>
  <c r="B57" i="1"/>
  <c r="B56" i="1"/>
  <c r="B55" i="1"/>
  <c r="B54" i="1"/>
  <c r="H15" i="4" l="1"/>
  <c r="I15" i="4" s="1"/>
  <c r="H144" i="4"/>
  <c r="I144" i="4" s="1"/>
  <c r="H123" i="4"/>
  <c r="I123" i="4" s="1"/>
  <c r="H101" i="4"/>
  <c r="I101" i="4" s="1"/>
  <c r="H80" i="4"/>
  <c r="I80" i="4" s="1"/>
  <c r="H58" i="4"/>
  <c r="I58" i="4" s="1"/>
  <c r="H33" i="4"/>
  <c r="I33" i="4" s="1"/>
  <c r="H5" i="4"/>
  <c r="I5" i="4" s="1"/>
  <c r="H138" i="4"/>
  <c r="I138" i="4" s="1"/>
  <c r="H117" i="4"/>
  <c r="I117" i="4" s="1"/>
  <c r="H95" i="4"/>
  <c r="I95" i="4" s="1"/>
  <c r="H74" i="4"/>
  <c r="I74" i="4" s="1"/>
  <c r="H52" i="4"/>
  <c r="I52" i="4" s="1"/>
  <c r="H24" i="4"/>
  <c r="I24" i="4" s="1"/>
  <c r="H131" i="4"/>
  <c r="I131" i="4" s="1"/>
  <c r="H110" i="4"/>
  <c r="I110" i="4" s="1"/>
  <c r="H88" i="4"/>
  <c r="I88" i="4" s="1"/>
  <c r="H66" i="4"/>
  <c r="I66" i="4" s="1"/>
  <c r="H42" i="4"/>
  <c r="I42" i="4" s="1"/>
  <c r="H16" i="4"/>
  <c r="I16" i="4" s="1"/>
  <c r="H2" i="4"/>
  <c r="I2" i="4" s="1"/>
  <c r="L42" i="5"/>
  <c r="G42" i="5"/>
  <c r="I3" i="6"/>
  <c r="H4" i="6" s="1"/>
  <c r="I4" i="6" s="1"/>
  <c r="H5" i="6" s="1"/>
  <c r="I5" i="6" s="1"/>
  <c r="H6" i="6" s="1"/>
  <c r="I6" i="6" s="1"/>
  <c r="H7" i="6" s="1"/>
  <c r="I7" i="6" s="1"/>
  <c r="H8" i="6" s="1"/>
  <c r="I8" i="6" s="1"/>
  <c r="H9" i="6" s="1"/>
  <c r="I9" i="6" s="1"/>
  <c r="H10" i="6" s="1"/>
  <c r="I10" i="6" s="1"/>
  <c r="H11" i="6" s="1"/>
  <c r="I11" i="6" s="1"/>
  <c r="H12" i="6" s="1"/>
  <c r="I12" i="6" s="1"/>
  <c r="H147" i="4"/>
  <c r="I147" i="4" s="1"/>
  <c r="H140" i="4"/>
  <c r="I140" i="4" s="1"/>
  <c r="H132" i="4"/>
  <c r="I132" i="4" s="1"/>
  <c r="H125" i="4"/>
  <c r="I125" i="4" s="1"/>
  <c r="H118" i="4"/>
  <c r="I118" i="4" s="1"/>
  <c r="H111" i="4"/>
  <c r="I111" i="4" s="1"/>
  <c r="H104" i="4"/>
  <c r="I104" i="4" s="1"/>
  <c r="H96" i="4"/>
  <c r="I96" i="4" s="1"/>
  <c r="H89" i="4"/>
  <c r="I89" i="4" s="1"/>
  <c r="H82" i="4"/>
  <c r="I82" i="4" s="1"/>
  <c r="H75" i="4"/>
  <c r="I75" i="4" s="1"/>
  <c r="H68" i="4"/>
  <c r="I68" i="4" s="1"/>
  <c r="H60" i="4"/>
  <c r="I60" i="4" s="1"/>
  <c r="H53" i="4"/>
  <c r="I53" i="4" s="1"/>
  <c r="H45" i="4"/>
  <c r="I45" i="4" s="1"/>
  <c r="H35" i="4"/>
  <c r="I35" i="4" s="1"/>
  <c r="H27" i="4"/>
  <c r="I27" i="4" s="1"/>
  <c r="H17" i="4"/>
  <c r="I17" i="4" s="1"/>
  <c r="H9" i="4"/>
  <c r="I9" i="4" s="1"/>
  <c r="H150" i="4"/>
  <c r="I150" i="4" s="1"/>
  <c r="H143" i="4"/>
  <c r="I143" i="4" s="1"/>
  <c r="H136" i="4"/>
  <c r="I136" i="4" s="1"/>
  <c r="H129" i="4"/>
  <c r="I129" i="4" s="1"/>
  <c r="H122" i="4"/>
  <c r="I122" i="4" s="1"/>
  <c r="H114" i="4"/>
  <c r="I114" i="4" s="1"/>
  <c r="H107" i="4"/>
  <c r="I107" i="4" s="1"/>
  <c r="H100" i="4"/>
  <c r="I100" i="4" s="1"/>
  <c r="H93" i="4"/>
  <c r="I93" i="4" s="1"/>
  <c r="H86" i="4"/>
  <c r="I86" i="4" s="1"/>
  <c r="H78" i="4"/>
  <c r="I78" i="4" s="1"/>
  <c r="H71" i="4"/>
  <c r="I71" i="4" s="1"/>
  <c r="H64" i="4"/>
  <c r="I64" i="4" s="1"/>
  <c r="H57" i="4"/>
  <c r="I57" i="4" s="1"/>
  <c r="H48" i="4"/>
  <c r="I48" i="4" s="1"/>
  <c r="H40" i="4"/>
  <c r="I40" i="4" s="1"/>
  <c r="H30" i="4"/>
  <c r="I30" i="4" s="1"/>
  <c r="H22" i="4"/>
  <c r="I22" i="4" s="1"/>
  <c r="H12" i="4"/>
  <c r="I12" i="4" s="1"/>
  <c r="H7" i="4"/>
  <c r="I7" i="4" s="1"/>
  <c r="H13" i="4"/>
  <c r="I13" i="4" s="1"/>
  <c r="H19" i="4"/>
  <c r="I19" i="4" s="1"/>
  <c r="H25" i="4"/>
  <c r="I25" i="4" s="1"/>
  <c r="H31" i="4"/>
  <c r="I31" i="4" s="1"/>
  <c r="H37" i="4"/>
  <c r="I37" i="4" s="1"/>
  <c r="H43" i="4"/>
  <c r="I43" i="4" s="1"/>
  <c r="H49" i="4"/>
  <c r="I49" i="4" s="1"/>
  <c r="H55" i="4"/>
  <c r="I55" i="4" s="1"/>
  <c r="H61" i="4"/>
  <c r="I61" i="4" s="1"/>
  <c r="H67" i="4"/>
  <c r="I67" i="4" s="1"/>
  <c r="H73" i="4"/>
  <c r="I73" i="4" s="1"/>
  <c r="H79" i="4"/>
  <c r="I79" i="4" s="1"/>
  <c r="H85" i="4"/>
  <c r="I85" i="4" s="1"/>
  <c r="H91" i="4"/>
  <c r="I91" i="4" s="1"/>
  <c r="H97" i="4"/>
  <c r="I97" i="4" s="1"/>
  <c r="H103" i="4"/>
  <c r="I103" i="4" s="1"/>
  <c r="H109" i="4"/>
  <c r="I109" i="4" s="1"/>
  <c r="H115" i="4"/>
  <c r="I115" i="4" s="1"/>
  <c r="H121" i="4"/>
  <c r="I121" i="4" s="1"/>
  <c r="H127" i="4"/>
  <c r="I127" i="4" s="1"/>
  <c r="H133" i="4"/>
  <c r="I133" i="4" s="1"/>
  <c r="H139" i="4"/>
  <c r="I139" i="4" s="1"/>
  <c r="H145" i="4"/>
  <c r="I145" i="4" s="1"/>
  <c r="H151" i="4"/>
  <c r="I151" i="4" s="1"/>
  <c r="H8" i="4"/>
  <c r="I8" i="4" s="1"/>
  <c r="H14" i="4"/>
  <c r="I14" i="4" s="1"/>
  <c r="H20" i="4"/>
  <c r="I20" i="4" s="1"/>
  <c r="H26" i="4"/>
  <c r="I26" i="4" s="1"/>
  <c r="H32" i="4"/>
  <c r="I32" i="4" s="1"/>
  <c r="H38" i="4"/>
  <c r="I38" i="4" s="1"/>
  <c r="H44" i="4"/>
  <c r="I44" i="4" s="1"/>
  <c r="H50" i="4"/>
  <c r="I50" i="4" s="1"/>
  <c r="H149" i="4"/>
  <c r="I149" i="4" s="1"/>
  <c r="H142" i="4"/>
  <c r="I142" i="4" s="1"/>
  <c r="H135" i="4"/>
  <c r="I135" i="4" s="1"/>
  <c r="H128" i="4"/>
  <c r="I128" i="4" s="1"/>
  <c r="H120" i="4"/>
  <c r="I120" i="4" s="1"/>
  <c r="H113" i="4"/>
  <c r="I113" i="4" s="1"/>
  <c r="H106" i="4"/>
  <c r="I106" i="4" s="1"/>
  <c r="H99" i="4"/>
  <c r="I99" i="4" s="1"/>
  <c r="H92" i="4"/>
  <c r="I92" i="4" s="1"/>
  <c r="H84" i="4"/>
  <c r="I84" i="4" s="1"/>
  <c r="H77" i="4"/>
  <c r="I77" i="4" s="1"/>
  <c r="H70" i="4"/>
  <c r="I70" i="4" s="1"/>
  <c r="H63" i="4"/>
  <c r="I63" i="4" s="1"/>
  <c r="H56" i="4"/>
  <c r="I56" i="4" s="1"/>
  <c r="H47" i="4"/>
  <c r="I47" i="4" s="1"/>
  <c r="H39" i="4"/>
  <c r="I39" i="4" s="1"/>
  <c r="H29" i="4"/>
  <c r="I29" i="4" s="1"/>
  <c r="H21" i="4"/>
  <c r="I21" i="4" s="1"/>
  <c r="H11" i="4"/>
  <c r="I11" i="4" s="1"/>
  <c r="H3" i="4"/>
  <c r="I3" i="4" s="1"/>
  <c r="H148" i="4"/>
  <c r="I148" i="4" s="1"/>
  <c r="H141" i="4"/>
  <c r="I141" i="4" s="1"/>
  <c r="H134" i="4"/>
  <c r="I134" i="4" s="1"/>
  <c r="H126" i="4"/>
  <c r="I126" i="4" s="1"/>
  <c r="H119" i="4"/>
  <c r="I119" i="4" s="1"/>
  <c r="H112" i="4"/>
  <c r="I112" i="4" s="1"/>
  <c r="H105" i="4"/>
  <c r="I105" i="4" s="1"/>
  <c r="H98" i="4"/>
  <c r="I98" i="4" s="1"/>
  <c r="H90" i="4"/>
  <c r="I90" i="4" s="1"/>
  <c r="H83" i="4"/>
  <c r="I83" i="4" s="1"/>
  <c r="H76" i="4"/>
  <c r="I76" i="4" s="1"/>
  <c r="H69" i="4"/>
  <c r="I69" i="4" s="1"/>
  <c r="H62" i="4"/>
  <c r="I62" i="4" s="1"/>
  <c r="H54" i="4"/>
  <c r="I54" i="4" s="1"/>
  <c r="H46" i="4"/>
  <c r="I46" i="4" s="1"/>
  <c r="H36" i="4"/>
  <c r="I36" i="4" s="1"/>
  <c r="H28" i="4"/>
  <c r="I28" i="4" s="1"/>
  <c r="H18" i="4"/>
  <c r="I18" i="4" s="1"/>
  <c r="H10" i="4"/>
  <c r="I10" i="4" s="1"/>
  <c r="H153" i="4" l="1"/>
  <c r="J2" i="4"/>
  <c r="K2" i="4" s="1"/>
  <c r="L2" i="4" s="1"/>
  <c r="K13" i="6" l="1"/>
  <c r="J12" i="6"/>
  <c r="J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ACFB22-7161-4D65-9BE3-5D3E8A90F57A}" keepAlive="1" name="Consulta - data_iris" description="Conexión a la consulta 'data_iris' en el libro." type="5" refreshedVersion="0" background="1">
    <dbPr connection="Provider=Microsoft.Mashup.OleDb.1;Data Source=$Workbook$;Location=data_iris;Extended Properties=&quot;&quot;" command="SELECT * FROM [data_iris]"/>
  </connection>
</connections>
</file>

<file path=xl/sharedStrings.xml><?xml version="1.0" encoding="utf-8"?>
<sst xmlns="http://schemas.openxmlformats.org/spreadsheetml/2006/main" count="721" uniqueCount="105">
  <si>
    <t>setosa</t>
  </si>
  <si>
    <t>versicolor</t>
  </si>
  <si>
    <t>virginica</t>
  </si>
  <si>
    <t>Largo sépalo</t>
  </si>
  <si>
    <t>Ancho sépalo</t>
  </si>
  <si>
    <t>Largo pétalo</t>
  </si>
  <si>
    <t>Ancho pétalo</t>
  </si>
  <si>
    <t>Especie</t>
  </si>
  <si>
    <t>TOTAL</t>
  </si>
  <si>
    <t>Suma</t>
  </si>
  <si>
    <t>Promedio</t>
  </si>
  <si>
    <t>Datos Agrupados por especie</t>
  </si>
  <si>
    <t>stdev</t>
  </si>
  <si>
    <t>media</t>
  </si>
  <si>
    <t>moda</t>
  </si>
  <si>
    <t>DAM</t>
  </si>
  <si>
    <t>SETOSA</t>
  </si>
  <si>
    <t>VERSICOLOR</t>
  </si>
  <si>
    <t>VIRGINICA</t>
  </si>
  <si>
    <t>N</t>
  </si>
  <si>
    <t>Suma/N</t>
  </si>
  <si>
    <t>Suma/n-1</t>
  </si>
  <si>
    <t>Máx</t>
  </si>
  <si>
    <t>mín</t>
  </si>
  <si>
    <t>rango</t>
  </si>
  <si>
    <t>intervalos de ancho</t>
  </si>
  <si>
    <t>N°clases</t>
  </si>
  <si>
    <t>largo sépalo</t>
  </si>
  <si>
    <t>clase</t>
  </si>
  <si>
    <t>N°</t>
  </si>
  <si>
    <t>Largo centrado</t>
  </si>
  <si>
    <t>(Largo centrado)^2</t>
  </si>
  <si>
    <t>sqrt(suma/n-1)</t>
  </si>
  <si>
    <t>Función excel desviación estándar muestral</t>
  </si>
  <si>
    <t>Tambla Resumen</t>
  </si>
  <si>
    <t>Desv. Est.</t>
  </si>
  <si>
    <t>Máximo</t>
  </si>
  <si>
    <t>Mínimo</t>
  </si>
  <si>
    <t>Rango</t>
  </si>
  <si>
    <t>Estadístico</t>
  </si>
  <si>
    <t>Intervalos [a ,b)</t>
  </si>
  <si>
    <t>Media</t>
  </si>
  <si>
    <t>Moda</t>
  </si>
  <si>
    <t>centro int</t>
  </si>
  <si>
    <t>Frecuencia Absoluta Acumulada</t>
  </si>
  <si>
    <t>Frecuencia Absoluta</t>
  </si>
  <si>
    <t>Setosa</t>
  </si>
  <si>
    <t>Versicolor</t>
  </si>
  <si>
    <t>Virgínica</t>
  </si>
  <si>
    <t>ordenando de menor a mayor</t>
  </si>
  <si>
    <t>Q1</t>
  </si>
  <si>
    <t>Q2</t>
  </si>
  <si>
    <t>Q3</t>
  </si>
  <si>
    <t>min</t>
  </si>
  <si>
    <t>max</t>
  </si>
  <si>
    <t xml:space="preserve">Funcion en excel : Percentil o cuartil </t>
  </si>
  <si>
    <t>Cuartiles</t>
  </si>
  <si>
    <t>Frec. Rel.</t>
  </si>
  <si>
    <t>FAR</t>
  </si>
  <si>
    <t xml:space="preserve">Datos corresponden a mediciones de pétalos y sépalos de flores iris </t>
  </si>
  <si>
    <t>1) Describir los datos utilizando algunos estadísticos</t>
  </si>
  <si>
    <t>2) Describir los datos según especie en términos de frecuencia y percentiles</t>
  </si>
  <si>
    <t>3) Comparar las distintas especies de flores según los estadísticos y gráficos</t>
  </si>
  <si>
    <t>mediana</t>
  </si>
  <si>
    <t>Std.</t>
  </si>
  <si>
    <t>Mín</t>
  </si>
  <si>
    <t>Etiquetas de fila</t>
  </si>
  <si>
    <t>(en blanco)</t>
  </si>
  <si>
    <t>Total general</t>
  </si>
  <si>
    <t>Cuenta de Largo sépalo</t>
  </si>
  <si>
    <t>&lt;4 o (en blanco)</t>
  </si>
  <si>
    <t>Etiquetas de columna</t>
  </si>
  <si>
    <t>4,2-4,4</t>
  </si>
  <si>
    <t>4,4-4,6</t>
  </si>
  <si>
    <t>4,6-4,8</t>
  </si>
  <si>
    <t>4,8-5</t>
  </si>
  <si>
    <t>5-5,2</t>
  </si>
  <si>
    <t>5,2-5,4</t>
  </si>
  <si>
    <t>5,4-5,6</t>
  </si>
  <si>
    <t>5,6-5,8</t>
  </si>
  <si>
    <t>5,8-6</t>
  </si>
  <si>
    <t>6-6,2</t>
  </si>
  <si>
    <t>6,2-6,4</t>
  </si>
  <si>
    <t>6,4-6,6</t>
  </si>
  <si>
    <t>6,6-6,8</t>
  </si>
  <si>
    <t>6,8-7</t>
  </si>
  <si>
    <t>7-7,2</t>
  </si>
  <si>
    <t>7,2-7,4</t>
  </si>
  <si>
    <t>7,4-7,6</t>
  </si>
  <si>
    <t>7,6-7,8</t>
  </si>
  <si>
    <t>7,8-8</t>
  </si>
  <si>
    <t>Cuenta de Ancho sépalo</t>
  </si>
  <si>
    <t>2-2,2</t>
  </si>
  <si>
    <t>2,2-2,4</t>
  </si>
  <si>
    <t>2,4-2,6</t>
  </si>
  <si>
    <t>2,6-2,8</t>
  </si>
  <si>
    <t>2,8-3</t>
  </si>
  <si>
    <t>3-3,2</t>
  </si>
  <si>
    <t>3,2-3,4</t>
  </si>
  <si>
    <t>3,4-3,6</t>
  </si>
  <si>
    <t>3,6-3,8</t>
  </si>
  <si>
    <t>3,8-4</t>
  </si>
  <si>
    <t>4-4,2</t>
  </si>
  <si>
    <t>Cuenta de Largo pétalo</t>
  </si>
  <si>
    <t>Cuenta de Ancho pétalo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</si>
</sst>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2" borderId="0" xfId="0" applyFont="1" applyFill="1" applyBorder="1"/>
    <xf numFmtId="0" fontId="0" fillId="0" borderId="0" xfId="0" applyAlignment="1"/>
    <xf numFmtId="0" fontId="0" fillId="6" borderId="0" xfId="0" applyFill="1"/>
    <xf numFmtId="0" fontId="0" fillId="6" borderId="1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6" borderId="2" xfId="0" applyNumberFormat="1" applyFont="1" applyFill="1" applyBorder="1"/>
    <xf numFmtId="0" fontId="0" fillId="7" borderId="1" xfId="0" applyFont="1" applyFill="1" applyBorder="1"/>
    <xf numFmtId="0" fontId="0" fillId="7" borderId="2" xfId="0" applyNumberFormat="1" applyFont="1" applyFill="1" applyBorder="1"/>
    <xf numFmtId="0" fontId="1" fillId="3" borderId="0" xfId="0" applyFont="1" applyFill="1" applyAlignment="1"/>
    <xf numFmtId="164" fontId="0" fillId="0" borderId="0" xfId="0" applyNumberFormat="1"/>
    <xf numFmtId="0" fontId="0" fillId="0" borderId="3" xfId="0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0" xfId="0" applyFont="1"/>
    <xf numFmtId="0" fontId="0" fillId="2" borderId="3" xfId="0" applyNumberFormat="1" applyFont="1" applyFill="1" applyBorder="1"/>
    <xf numFmtId="0" fontId="0" fillId="2" borderId="3" xfId="0" applyFont="1" applyFill="1" applyBorder="1"/>
    <xf numFmtId="0" fontId="0" fillId="8" borderId="3" xfId="0" applyFill="1" applyBorder="1"/>
    <xf numFmtId="0" fontId="0" fillId="0" borderId="6" xfId="0" applyFill="1" applyBorder="1" applyAlignment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ont="1" applyFill="1" applyBorder="1"/>
    <xf numFmtId="0" fontId="0" fillId="0" borderId="6" xfId="0" applyFill="1" applyBorder="1"/>
    <xf numFmtId="10" fontId="0" fillId="0" borderId="0" xfId="1" applyNumberFormat="1" applyFont="1"/>
    <xf numFmtId="0" fontId="3" fillId="0" borderId="0" xfId="0" applyFont="1"/>
    <xf numFmtId="0" fontId="3" fillId="0" borderId="7" xfId="0" applyFont="1" applyFill="1" applyBorder="1"/>
    <xf numFmtId="0" fontId="3" fillId="0" borderId="7" xfId="0" applyFont="1" applyFill="1" applyBorder="1" applyAlignment="1"/>
    <xf numFmtId="2" fontId="1" fillId="9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 Largo</a:t>
            </a:r>
            <a:r>
              <a:rPr lang="en-US" baseline="0"/>
              <a:t> sépalo - iris setosa</a:t>
            </a:r>
            <a:endParaRPr lang="en-US"/>
          </a:p>
        </c:rich>
      </c:tx>
      <c:layout>
        <c:manualLayout>
          <c:xMode val="edge"/>
          <c:yMode val="edge"/>
          <c:x val="0.22019006364310001"/>
          <c:y val="3.178928247048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1866-4731-914C-81EBF44316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Tablas_frecuencia!$J$3:$J$12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6-4731-914C-81EBF443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466036799"/>
        <c:axId val="1466050527"/>
      </c:barChart>
      <c:catAx>
        <c:axId val="1466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50527"/>
        <c:crosses val="autoZero"/>
        <c:auto val="1"/>
        <c:lblAlgn val="ctr"/>
        <c:lblOffset val="100"/>
        <c:noMultiLvlLbl val="0"/>
      </c:catAx>
      <c:valAx>
        <c:axId val="14660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4249781277340332"/>
          <c:w val="0.72087488023568991"/>
          <c:h val="0.6597176105998798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Pivot_Table!$H$60:$H$61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Pivot_Table!$H$62:$H$75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8-4A35-9CE6-152314CD06BE}"/>
            </c:ext>
          </c:extLst>
        </c:ser>
        <c:ser>
          <c:idx val="1"/>
          <c:order val="1"/>
          <c:tx>
            <c:strRef>
              <c:f>Pivot_Table!$I$60:$I$61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Pivot_Table!$I$62:$I$75</c:f>
              <c:numCache>
                <c:formatCode>General</c:formatCode>
                <c:ptCount val="13"/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8-4A35-9CE6-152314CD06BE}"/>
            </c:ext>
          </c:extLst>
        </c:ser>
        <c:ser>
          <c:idx val="2"/>
          <c:order val="2"/>
          <c:tx>
            <c:strRef>
              <c:f>Pivot_Table!$J$60:$J$61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Pivot_Table!$J$62:$J$75</c:f>
              <c:numCache>
                <c:formatCode>General</c:formatCode>
                <c:ptCount val="13"/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8-4A35-9CE6-152314CD06BE}"/>
            </c:ext>
          </c:extLst>
        </c:ser>
        <c:ser>
          <c:idx val="3"/>
          <c:order val="3"/>
          <c:tx>
            <c:strRef>
              <c:f>Pivot_Table!$K$60:$K$61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Pivot_Table!$K$62:$K$75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3D48-4A35-9CE6-152314CD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443680"/>
        <c:axId val="1635452832"/>
        <c:axId val="54563936"/>
      </c:bar3DChart>
      <c:catAx>
        <c:axId val="1635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  <c:auto val="1"/>
        <c:lblAlgn val="ctr"/>
        <c:lblOffset val="100"/>
        <c:noMultiLvlLbl val="0"/>
      </c:catAx>
      <c:valAx>
        <c:axId val="1635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3680"/>
        <c:crosses val="autoZero"/>
        <c:crossBetween val="between"/>
      </c:valAx>
      <c:serAx>
        <c:axId val="545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8656533395175E-2"/>
          <c:y val="8.7541318427346748E-2"/>
          <c:w val="0.78574648550457293"/>
          <c:h val="0.755795105389983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Pivot_Table!$O$61:$O$62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Pivot_Table!$O$63:$O$86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B-44ED-9D7A-91337D3D5488}"/>
            </c:ext>
          </c:extLst>
        </c:ser>
        <c:ser>
          <c:idx val="1"/>
          <c:order val="1"/>
          <c:tx>
            <c:strRef>
              <c:f>Pivot_Table!$P$61:$P$62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Pivot_Table!$P$63:$P$86</c:f>
              <c:numCache>
                <c:formatCode>General</c:formatCode>
                <c:ptCount val="23"/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B-44ED-9D7A-91337D3D5488}"/>
            </c:ext>
          </c:extLst>
        </c:ser>
        <c:ser>
          <c:idx val="2"/>
          <c:order val="2"/>
          <c:tx>
            <c:strRef>
              <c:f>Pivot_Table!$Q$61:$Q$62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Pivot_Table!$Q$63:$Q$86</c:f>
              <c:numCache>
                <c:formatCode>General</c:formatCode>
                <c:ptCount val="23"/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B-44ED-9D7A-91337D3D5488}"/>
            </c:ext>
          </c:extLst>
        </c:ser>
        <c:ser>
          <c:idx val="3"/>
          <c:order val="3"/>
          <c:tx>
            <c:strRef>
              <c:f>Pivot_Table!$R$61:$R$62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Pivot_Table!$R$63:$R$86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8D9B-44ED-9D7A-91337D3D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892480"/>
        <c:axId val="1634893312"/>
        <c:axId val="1849221264"/>
      </c:bar3DChart>
      <c:catAx>
        <c:axId val="16348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  <c:auto val="1"/>
        <c:lblAlgn val="ctr"/>
        <c:lblOffset val="100"/>
        <c:noMultiLvlLbl val="0"/>
      </c:catAx>
      <c:valAx>
        <c:axId val="16348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2480"/>
        <c:crosses val="autoZero"/>
        <c:crossBetween val="between"/>
      </c:valAx>
      <c:serAx>
        <c:axId val="184922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acumulada - Largo sépalo - iris setosa</a:t>
            </a:r>
            <a:endParaRPr lang="en-US"/>
          </a:p>
        </c:rich>
      </c:tx>
      <c:layout>
        <c:manualLayout>
          <c:xMode val="edge"/>
          <c:yMode val="edge"/>
          <c:x val="0.105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Tablas_frecuencia!$N$3:$N$12</c:f>
              <c:numCache>
                <c:formatCode>General</c:formatCode>
                <c:ptCount val="10"/>
                <c:pt idx="0">
                  <c:v>4.375</c:v>
                </c:pt>
                <c:pt idx="1">
                  <c:v>4.5250000000000004</c:v>
                </c:pt>
                <c:pt idx="2">
                  <c:v>4.6750000000000007</c:v>
                </c:pt>
                <c:pt idx="3">
                  <c:v>4.8250000000000011</c:v>
                </c:pt>
                <c:pt idx="4">
                  <c:v>4.9750000000000014</c:v>
                </c:pt>
                <c:pt idx="5">
                  <c:v>5.1250000000000018</c:v>
                </c:pt>
                <c:pt idx="6">
                  <c:v>5.2750000000000021</c:v>
                </c:pt>
                <c:pt idx="7">
                  <c:v>5.4250000000000025</c:v>
                </c:pt>
                <c:pt idx="8">
                  <c:v>5.5750000000000028</c:v>
                </c:pt>
                <c:pt idx="9">
                  <c:v>5.7250000000000032</c:v>
                </c:pt>
              </c:numCache>
            </c:numRef>
          </c:xVal>
          <c:yVal>
            <c:numRef>
              <c:f>Tablas_frecuencia!$M$3:$M$12</c:f>
              <c:numCache>
                <c:formatCode>0.00%</c:formatCode>
                <c:ptCount val="10"/>
                <c:pt idx="0">
                  <c:v>0.08</c:v>
                </c:pt>
                <c:pt idx="1">
                  <c:v>0.1</c:v>
                </c:pt>
                <c:pt idx="2">
                  <c:v>0.22</c:v>
                </c:pt>
                <c:pt idx="3">
                  <c:v>0.32</c:v>
                </c:pt>
                <c:pt idx="4">
                  <c:v>0.56000000000000005</c:v>
                </c:pt>
                <c:pt idx="5">
                  <c:v>0.72</c:v>
                </c:pt>
                <c:pt idx="6">
                  <c:v>0.8</c:v>
                </c:pt>
                <c:pt idx="7">
                  <c:v>0.9</c:v>
                </c:pt>
                <c:pt idx="8">
                  <c:v>0.94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43-4365-8E1D-908738CE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00431"/>
        <c:axId val="1708805423"/>
      </c:scatterChart>
      <c:valAx>
        <c:axId val="17088004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sépalo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5423"/>
        <c:crosses val="autoZero"/>
        <c:crossBetween val="midCat"/>
        <c:majorUnit val="0.1"/>
      </c:valAx>
      <c:valAx>
        <c:axId val="1708805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Frec.  Acum.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Abs. - Largo sépalo - iris setosa</a:t>
            </a:r>
            <a:endParaRPr lang="en-US"/>
          </a:p>
        </c:rich>
      </c:tx>
      <c:layout>
        <c:manualLayout>
          <c:xMode val="edge"/>
          <c:yMode val="edge"/>
          <c:x val="0.105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Tablas_frecuencia!$N$3:$N$12</c:f>
              <c:numCache>
                <c:formatCode>General</c:formatCode>
                <c:ptCount val="10"/>
                <c:pt idx="0">
                  <c:v>4.375</c:v>
                </c:pt>
                <c:pt idx="1">
                  <c:v>4.5250000000000004</c:v>
                </c:pt>
                <c:pt idx="2">
                  <c:v>4.6750000000000007</c:v>
                </c:pt>
                <c:pt idx="3">
                  <c:v>4.8250000000000011</c:v>
                </c:pt>
                <c:pt idx="4">
                  <c:v>4.9750000000000014</c:v>
                </c:pt>
                <c:pt idx="5">
                  <c:v>5.1250000000000018</c:v>
                </c:pt>
                <c:pt idx="6">
                  <c:v>5.2750000000000021</c:v>
                </c:pt>
                <c:pt idx="7">
                  <c:v>5.4250000000000025</c:v>
                </c:pt>
                <c:pt idx="8">
                  <c:v>5.5750000000000028</c:v>
                </c:pt>
                <c:pt idx="9">
                  <c:v>5.7250000000000032</c:v>
                </c:pt>
              </c:numCache>
            </c:numRef>
          </c:xVal>
          <c:yVal>
            <c:numRef>
              <c:f>Tablas_frecuencia!$J$3:$J$12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B-4E90-B4FB-D3713570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00431"/>
        <c:axId val="1708805423"/>
      </c:scatterChart>
      <c:valAx>
        <c:axId val="17088004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sépalo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5423"/>
        <c:crosses val="autoZero"/>
        <c:crossBetween val="midCat"/>
        <c:majorUnit val="0.1"/>
      </c:valAx>
      <c:valAx>
        <c:axId val="170880542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Frec.  Abs.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965322845502639E-2"/>
          <c:y val="9.5467213739800799E-2"/>
          <c:w val="0.75853710504387573"/>
          <c:h val="0.6494205796908938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Pivot_Table!$H$5:$H$6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Pivot_Table!$H$7:$H$27</c:f>
              <c:numCache>
                <c:formatCode>General</c:formatCode>
                <c:ptCount val="20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E-40CA-9931-AE00D9EB5586}"/>
            </c:ext>
          </c:extLst>
        </c:ser>
        <c:ser>
          <c:idx val="1"/>
          <c:order val="1"/>
          <c:tx>
            <c:strRef>
              <c:f>Pivot_Table!$I$5:$I$6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Pivot_Table!$I$7:$I$27</c:f>
              <c:numCache>
                <c:formatCode>General</c:formatCode>
                <c:ptCount val="20"/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E-40CA-9931-AE00D9EB5586}"/>
            </c:ext>
          </c:extLst>
        </c:ser>
        <c:ser>
          <c:idx val="2"/>
          <c:order val="2"/>
          <c:tx>
            <c:strRef>
              <c:f>Pivot_Table!$J$5:$J$6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Pivot_Table!$J$7:$J$27</c:f>
              <c:numCache>
                <c:formatCode>General</c:formatCode>
                <c:ptCount val="20"/>
                <c:pt idx="4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E-40CA-9931-AE00D9EB5586}"/>
            </c:ext>
          </c:extLst>
        </c:ser>
        <c:ser>
          <c:idx val="3"/>
          <c:order val="3"/>
          <c:tx>
            <c:strRef>
              <c:f>Pivot_Table!$K$5:$K$6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Pivot_Table!$K$7:$K$27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B09E-40CA-9931-AE00D9EB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565824"/>
        <c:axId val="2071567488"/>
        <c:axId val="2067549728"/>
      </c:bar3DChart>
      <c:catAx>
        <c:axId val="2071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  <c:auto val="1"/>
        <c:lblAlgn val="ctr"/>
        <c:lblOffset val="100"/>
        <c:noMultiLvlLbl val="0"/>
      </c:catAx>
      <c:valAx>
        <c:axId val="2071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5824"/>
        <c:crosses val="autoZero"/>
        <c:crossBetween val="between"/>
      </c:valAx>
      <c:serAx>
        <c:axId val="20675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4249781277340332"/>
          <c:w val="0.65547659667541558"/>
          <c:h val="0.519155365995917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Pivot_Table!$H$60:$H$61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Pivot_Table!$H$62:$H$75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B53-A48B-106A7A26B1A5}"/>
            </c:ext>
          </c:extLst>
        </c:ser>
        <c:ser>
          <c:idx val="1"/>
          <c:order val="1"/>
          <c:tx>
            <c:strRef>
              <c:f>Pivot_Table!$I$60:$I$61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Pivot_Table!$I$62:$I$75</c:f>
              <c:numCache>
                <c:formatCode>General</c:formatCode>
                <c:ptCount val="13"/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B53-A48B-106A7A26B1A5}"/>
            </c:ext>
          </c:extLst>
        </c:ser>
        <c:ser>
          <c:idx val="2"/>
          <c:order val="2"/>
          <c:tx>
            <c:strRef>
              <c:f>Pivot_Table!$J$60:$J$61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Pivot_Table!$J$62:$J$75</c:f>
              <c:numCache>
                <c:formatCode>General</c:formatCode>
                <c:ptCount val="13"/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B-4B53-A48B-106A7A26B1A5}"/>
            </c:ext>
          </c:extLst>
        </c:ser>
        <c:ser>
          <c:idx val="3"/>
          <c:order val="3"/>
          <c:tx>
            <c:strRef>
              <c:f>Pivot_Table!$K$60:$K$61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Pivot_Table!$K$62:$K$75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781B-4B53-A48B-106A7A2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443680"/>
        <c:axId val="1635452832"/>
        <c:axId val="54563936"/>
      </c:bar3DChart>
      <c:catAx>
        <c:axId val="1635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  <c:auto val="1"/>
        <c:lblAlgn val="ctr"/>
        <c:lblOffset val="100"/>
        <c:noMultiLvlLbl val="0"/>
      </c:catAx>
      <c:valAx>
        <c:axId val="1635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3680"/>
        <c:crosses val="autoZero"/>
        <c:crossBetween val="between"/>
      </c:valAx>
      <c:serAx>
        <c:axId val="545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694296277481443E-2"/>
          <c:y val="0.12290786486334877"/>
          <c:w val="0.72215854570598026"/>
          <c:h val="0.722019786896716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Pivot_Table!$O$5:$O$6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Pivot_Table!$O$7:$O$51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E-4AD8-9044-A1BAF938F596}"/>
            </c:ext>
          </c:extLst>
        </c:ser>
        <c:ser>
          <c:idx val="1"/>
          <c:order val="1"/>
          <c:tx>
            <c:strRef>
              <c:f>Pivot_Table!$P$5:$P$6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Pivot_Table!$P$7:$P$51</c:f>
              <c:numCache>
                <c:formatCode>General</c:formatCode>
                <c:ptCount val="44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E-4AD8-9044-A1BAF938F596}"/>
            </c:ext>
          </c:extLst>
        </c:ser>
        <c:ser>
          <c:idx val="2"/>
          <c:order val="2"/>
          <c:tx>
            <c:strRef>
              <c:f>Pivot_Table!$Q$5:$Q$6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Pivot_Table!$Q$7:$Q$51</c:f>
              <c:numCache>
                <c:formatCode>General</c:formatCode>
                <c:ptCount val="44"/>
                <c:pt idx="21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E-4AD8-9044-A1BAF938F596}"/>
            </c:ext>
          </c:extLst>
        </c:ser>
        <c:ser>
          <c:idx val="3"/>
          <c:order val="3"/>
          <c:tx>
            <c:strRef>
              <c:f>Pivot_Table!$R$5:$R$6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Pivot_Table!$R$7:$R$51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3-42FE-4AD8-9044-A1BAF938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600768"/>
        <c:axId val="1636601184"/>
        <c:axId val="54610800"/>
      </c:bar3DChart>
      <c:catAx>
        <c:axId val="16366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  <c:auto val="1"/>
        <c:lblAlgn val="ctr"/>
        <c:lblOffset val="100"/>
        <c:noMultiLvlLbl val="0"/>
      </c:catAx>
      <c:valAx>
        <c:axId val="163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768"/>
        <c:crosses val="autoZero"/>
        <c:crossBetween val="between"/>
      </c:valAx>
      <c:serAx>
        <c:axId val="546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Pivot_Table!$O$61:$O$62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Pivot_Table!$O$63:$O$86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468-B196-9EF74A46EA12}"/>
            </c:ext>
          </c:extLst>
        </c:ser>
        <c:ser>
          <c:idx val="1"/>
          <c:order val="1"/>
          <c:tx>
            <c:strRef>
              <c:f>Pivot_Table!$P$61:$P$62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Pivot_Table!$P$63:$P$86</c:f>
              <c:numCache>
                <c:formatCode>General</c:formatCode>
                <c:ptCount val="23"/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A-4468-B196-9EF74A46EA12}"/>
            </c:ext>
          </c:extLst>
        </c:ser>
        <c:ser>
          <c:idx val="2"/>
          <c:order val="2"/>
          <c:tx>
            <c:strRef>
              <c:f>Pivot_Table!$Q$61:$Q$62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Pivot_Table!$Q$63:$Q$86</c:f>
              <c:numCache>
                <c:formatCode>General</c:formatCode>
                <c:ptCount val="23"/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A-4468-B196-9EF74A46EA12}"/>
            </c:ext>
          </c:extLst>
        </c:ser>
        <c:ser>
          <c:idx val="3"/>
          <c:order val="3"/>
          <c:tx>
            <c:strRef>
              <c:f>Pivot_Table!$R$61:$R$62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Pivot_Table!$R$63:$R$86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315A-4468-B196-9EF74A46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892480"/>
        <c:axId val="1634893312"/>
        <c:axId val="1849221264"/>
      </c:bar3DChart>
      <c:catAx>
        <c:axId val="16348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  <c:auto val="1"/>
        <c:lblAlgn val="ctr"/>
        <c:lblOffset val="100"/>
        <c:noMultiLvlLbl val="0"/>
      </c:catAx>
      <c:valAx>
        <c:axId val="16348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2480"/>
        <c:crosses val="autoZero"/>
        <c:crossBetween val="between"/>
      </c:valAx>
      <c:serAx>
        <c:axId val="184922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26629673020976"/>
          <c:y val="0.10968190543346261"/>
          <c:w val="0.78160519727421618"/>
          <c:h val="0.674296123432332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Pivot_Table!$H$5:$H$6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Pivot_Table!$H$7:$H$27</c:f>
              <c:numCache>
                <c:formatCode>General</c:formatCode>
                <c:ptCount val="20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FF5-95B3-F775854C159F}"/>
            </c:ext>
          </c:extLst>
        </c:ser>
        <c:ser>
          <c:idx val="1"/>
          <c:order val="1"/>
          <c:tx>
            <c:strRef>
              <c:f>Pivot_Table!$I$5:$I$6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Pivot_Table!$I$7:$I$27</c:f>
              <c:numCache>
                <c:formatCode>General</c:formatCode>
                <c:ptCount val="20"/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C-4FF5-95B3-F775854C159F}"/>
            </c:ext>
          </c:extLst>
        </c:ser>
        <c:ser>
          <c:idx val="2"/>
          <c:order val="2"/>
          <c:tx>
            <c:strRef>
              <c:f>Pivot_Table!$J$5:$J$6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Pivot_Table!$J$7:$J$27</c:f>
              <c:numCache>
                <c:formatCode>General</c:formatCode>
                <c:ptCount val="20"/>
                <c:pt idx="4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C-4FF5-95B3-F775854C159F}"/>
            </c:ext>
          </c:extLst>
        </c:ser>
        <c:ser>
          <c:idx val="3"/>
          <c:order val="3"/>
          <c:tx>
            <c:strRef>
              <c:f>Pivot_Table!$K$5:$K$6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Pivot_Table!$G$7:$G$27</c:f>
              <c:strCache>
                <c:ptCount val="20"/>
                <c:pt idx="0">
                  <c:v>&lt;4 o (en blanco)</c:v>
                </c:pt>
                <c:pt idx="1">
                  <c:v>4,2-4,4</c:v>
                </c:pt>
                <c:pt idx="2">
                  <c:v>4,4-4,6</c:v>
                </c:pt>
                <c:pt idx="3">
                  <c:v>4,6-4,8</c:v>
                </c:pt>
                <c:pt idx="4">
                  <c:v>4,8-5</c:v>
                </c:pt>
                <c:pt idx="5">
                  <c:v>5-5,2</c:v>
                </c:pt>
                <c:pt idx="6">
                  <c:v>5,2-5,4</c:v>
                </c:pt>
                <c:pt idx="7">
                  <c:v>5,4-5,6</c:v>
                </c:pt>
                <c:pt idx="8">
                  <c:v>5,6-5,8</c:v>
                </c:pt>
                <c:pt idx="9">
                  <c:v>5,8-6</c:v>
                </c:pt>
                <c:pt idx="10">
                  <c:v>6-6,2</c:v>
                </c:pt>
                <c:pt idx="11">
                  <c:v>6,2-6,4</c:v>
                </c:pt>
                <c:pt idx="12">
                  <c:v>6,4-6,6</c:v>
                </c:pt>
                <c:pt idx="13">
                  <c:v>6,6-6,8</c:v>
                </c:pt>
                <c:pt idx="14">
                  <c:v>6,8-7</c:v>
                </c:pt>
                <c:pt idx="15">
                  <c:v>7-7,2</c:v>
                </c:pt>
                <c:pt idx="16">
                  <c:v>7,2-7,4</c:v>
                </c:pt>
                <c:pt idx="17">
                  <c:v>7,4-7,6</c:v>
                </c:pt>
                <c:pt idx="18">
                  <c:v>7,6-7,8</c:v>
                </c:pt>
                <c:pt idx="19">
                  <c:v>7,8-8</c:v>
                </c:pt>
              </c:strCache>
            </c:strRef>
          </c:cat>
          <c:val>
            <c:numRef>
              <c:f>Pivot_Table!$K$7:$K$27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3DCC-4FF5-95B3-F775854C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565824"/>
        <c:axId val="2071567488"/>
        <c:axId val="2067549728"/>
      </c:bar3DChart>
      <c:catAx>
        <c:axId val="2071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  <c:auto val="1"/>
        <c:lblAlgn val="ctr"/>
        <c:lblOffset val="100"/>
        <c:noMultiLvlLbl val="0"/>
      </c:catAx>
      <c:valAx>
        <c:axId val="2071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5824"/>
        <c:crosses val="autoZero"/>
        <c:crossBetween val="between"/>
      </c:valAx>
      <c:serAx>
        <c:axId val="20675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821874306528008E-2"/>
          <c:y val="0.11876183387524321"/>
          <c:w val="0.77379003275148228"/>
          <c:h val="0.802721646636275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Pivot_Table!$O$5:$O$6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Pivot_Table!$O$7:$O$51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762-8C39-2C93E3C740FF}"/>
            </c:ext>
          </c:extLst>
        </c:ser>
        <c:ser>
          <c:idx val="1"/>
          <c:order val="1"/>
          <c:tx>
            <c:strRef>
              <c:f>Pivot_Table!$P$5:$P$6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Pivot_Table!$P$7:$P$51</c:f>
              <c:numCache>
                <c:formatCode>General</c:formatCode>
                <c:ptCount val="44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762-8C39-2C93E3C740FF}"/>
            </c:ext>
          </c:extLst>
        </c:ser>
        <c:ser>
          <c:idx val="2"/>
          <c:order val="2"/>
          <c:tx>
            <c:strRef>
              <c:f>Pivot_Table!$Q$5:$Q$6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Pivot_Table!$Q$7:$Q$51</c:f>
              <c:numCache>
                <c:formatCode>General</c:formatCode>
                <c:ptCount val="44"/>
                <c:pt idx="21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4-4762-8C39-2C93E3C740FF}"/>
            </c:ext>
          </c:extLst>
        </c:ser>
        <c:ser>
          <c:idx val="3"/>
          <c:order val="3"/>
          <c:tx>
            <c:strRef>
              <c:f>Pivot_Table!$R$5:$R$6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Pivot_Table!$R$7:$R$51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3-43A4-4762-8C39-2C93E3C7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600768"/>
        <c:axId val="1636601184"/>
        <c:axId val="54610800"/>
      </c:bar3DChart>
      <c:catAx>
        <c:axId val="16366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  <c:auto val="1"/>
        <c:lblAlgn val="ctr"/>
        <c:lblOffset val="100"/>
        <c:noMultiLvlLbl val="0"/>
      </c:catAx>
      <c:valAx>
        <c:axId val="163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768"/>
        <c:crosses val="autoZero"/>
        <c:crossBetween val="between"/>
      </c:valAx>
      <c:serAx>
        <c:axId val="546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Largo sépalo - iris setosa (distinto intervalo)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Largo sépalo - iris setosa (distinto intervalo)</a:t>
          </a:r>
        </a:p>
      </cx:txPr>
    </cx:title>
    <cx:plotArea>
      <cx:plotAreaRegion>
        <cx:series layoutId="clusteredColumn" uniqueId="{17FE37CF-52D4-4BC0-92C9-9698BAA162C6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out"/>
        <cx:minorTickMarks type="out"/>
        <cx:tickLabels/>
        <cx:numFmt formatCode="#'##0,00" sourceLinked="0"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_xlchart.v1.21</cx:f>
      </cx:numDim>
    </cx:data>
  </cx:chartData>
  <cx:chart>
    <cx:title pos="t" align="ctr" overlay="0">
      <cx:tx>
        <cx:txData>
          <cx:v>Boxplot Ancho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3" min="0"/>
        <cx:title>
          <cx:tx>
            <cx:txData>
              <cx:v>Ancho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>
      <cx:tx>
        <cx:txData>
          <cx:v>Boxplot Largo sépalo - Iris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 - Iris</a:t>
          </a:r>
        </a:p>
      </cx:txPr>
    </cx:title>
    <cx:plotArea>
      <cx:plotAreaRegion>
        <cx:series layoutId="boxWhisker" uniqueId="{A90C3CEB-3A39-44BA-9CD3-06ABB1FC76E3}">
          <cx:tx>
            <cx:txData>
              <cx:f/>
              <cx:v>Setosa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23F283-CA95-400C-A6A1-A79CE7A81E98}">
          <cx:tx>
            <cx:txData>
              <cx:f/>
              <cx:v>Versicolor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8DA6B8F-3C40-4382-8156-00BFC71E83E1}">
          <cx:tx>
            <cx:txData>
              <cx:f/>
              <cx:v>Virginica</cx:v>
            </cx:txData>
          </cx:tx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Boxplot Largo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tx>
            <cx:txData>
              <cx:f/>
              <cx:v>Setosa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tx>
            <cx:txData>
              <cx:f/>
              <cx:v>Versicolor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tx>
            <cx:txData>
              <cx:f/>
              <cx:v>Virgínica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</cx:chartData>
  <cx:chart>
    <cx:title pos="t" align="ctr" overlay="0">
      <cx:tx>
        <cx:txData>
          <cx:v>Boxplot Ancho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4.5" min="1.5"/>
        <cx:title>
          <cx:tx>
            <cx:txData>
              <cx:v>Ancho 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</cx:chartData>
  <cx:chart>
    <cx:title pos="t" align="ctr" overlay="0">
      <cx:tx>
        <cx:txData>
          <cx:v>Boxplot Largo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7" min="1"/>
        <cx:title>
          <cx:tx>
            <cx:txData>
              <cx:v>Largo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Boxplot Ancho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3" min="0"/>
        <cx:title>
          <cx:tx>
            <cx:txData>
              <cx:v>Ancho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</cx:chartData>
  <cx:chart>
    <cx:title pos="t" align="ctr" overlay="0">
      <cx:tx>
        <cx:txData>
          <cx:v>Boxplot Largo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tx>
            <cx:txData>
              <cx:f/>
              <cx:v>Setosa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tx>
            <cx:txData>
              <cx:f/>
              <cx:v>Versicolor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tx>
            <cx:txData>
              <cx:f/>
              <cx:v>Virgínica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_xlchart.v1.23</cx:f>
      </cx:numDim>
    </cx:data>
    <cx:data id="2">
      <cx:numDim type="val">
        <cx:f>_xlchart.v1.24</cx:f>
      </cx:numDim>
    </cx:data>
  </cx:chartData>
  <cx:chart>
    <cx:title pos="t" align="ctr" overlay="0">
      <cx:tx>
        <cx:txData>
          <cx:v>Boxplot Ancho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4.5" min="1.5"/>
        <cx:title>
          <cx:tx>
            <cx:txData>
              <cx:v>Ancho 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</cx:chartData>
  <cx:chart>
    <cx:title pos="t" align="ctr" overlay="0">
      <cx:tx>
        <cx:txData>
          <cx:v>Boxplot Largo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7" min="1"/>
        <cx:title>
          <cx:tx>
            <cx:txData>
              <cx:v>Largo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microsoft.com/office/2014/relationships/chartEx" Target="../charts/chartEx8.xml"/><Relationship Id="rId7" Type="http://schemas.openxmlformats.org/officeDocument/2006/relationships/chart" Target="../charts/chart8.xml"/><Relationship Id="rId2" Type="http://schemas.microsoft.com/office/2014/relationships/chartEx" Target="../charts/chartEx7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microsoft.com/office/2014/relationships/chartEx" Target="../charts/chartEx10.xml"/><Relationship Id="rId10" Type="http://schemas.openxmlformats.org/officeDocument/2006/relationships/chart" Target="../charts/chart11.xml"/><Relationship Id="rId4" Type="http://schemas.microsoft.com/office/2014/relationships/chartEx" Target="../charts/chartEx9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255657</xdr:colOff>
      <xdr:row>24</xdr:row>
      <xdr:rowOff>153737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204014-5D2D-4F86-A31D-D496A9957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42857" cy="45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</xdr:colOff>
      <xdr:row>1</xdr:row>
      <xdr:rowOff>99060</xdr:rowOff>
    </xdr:from>
    <xdr:to>
      <xdr:col>22</xdr:col>
      <xdr:colOff>38100</xdr:colOff>
      <xdr:row>20</xdr:row>
      <xdr:rowOff>175260</xdr:rowOff>
    </xdr:to>
    <xdr:pic>
      <xdr:nvPicPr>
        <xdr:cNvPr id="4" name="Imagen 3" descr="Determine the number of Iris species with k-Means - IntegrateDots Inc.">
          <a:extLst>
            <a:ext uri="{FF2B5EF4-FFF2-40B4-BE49-F238E27FC236}">
              <a16:creationId xmlns:a16="http://schemas.microsoft.com/office/drawing/2014/main" id="{512E3280-AD93-471A-9579-E5DA0287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0160" y="281940"/>
          <a:ext cx="4762500" cy="3550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845820</xdr:colOff>
      <xdr:row>0</xdr:row>
      <xdr:rowOff>0</xdr:rowOff>
    </xdr:from>
    <xdr:to>
      <xdr:col>18</xdr:col>
      <xdr:colOff>502920</xdr:colOff>
      <xdr:row>5</xdr:row>
      <xdr:rowOff>45720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64EF71-A2A1-430E-85B2-B2EDB99C5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480" y="0"/>
          <a:ext cx="31470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845820</xdr:colOff>
      <xdr:row>5</xdr:row>
      <xdr:rowOff>91440</xdr:rowOff>
    </xdr:from>
    <xdr:to>
      <xdr:col>20</xdr:col>
      <xdr:colOff>373380</xdr:colOff>
      <xdr:row>11</xdr:row>
      <xdr:rowOff>167640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71C9DA-022C-473F-AD76-83E749E11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480" y="1005840"/>
          <a:ext cx="4602480" cy="1173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16</xdr:row>
      <xdr:rowOff>26670</xdr:rowOff>
    </xdr:from>
    <xdr:to>
      <xdr:col>12</xdr:col>
      <xdr:colOff>297180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634F0EF-BB6E-4A91-942E-2B37EA23E2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2952750"/>
              <a:ext cx="651510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784860</xdr:colOff>
      <xdr:row>36</xdr:row>
      <xdr:rowOff>38100</xdr:rowOff>
    </xdr:from>
    <xdr:to>
      <xdr:col>12</xdr:col>
      <xdr:colOff>297180</xdr:colOff>
      <xdr:row>56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AFD646-656A-4154-850F-4509FCD7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350520</xdr:colOff>
      <xdr:row>16</xdr:row>
      <xdr:rowOff>41910</xdr:rowOff>
    </xdr:from>
    <xdr:to>
      <xdr:col>20</xdr:col>
      <xdr:colOff>38100</xdr:colOff>
      <xdr:row>35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6E46AF-430B-4EB4-8421-306337E2D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556260</xdr:colOff>
      <xdr:row>35</xdr:row>
      <xdr:rowOff>129540</xdr:rowOff>
    </xdr:from>
    <xdr:to>
      <xdr:col>20</xdr:col>
      <xdr:colOff>243840</xdr:colOff>
      <xdr:row>54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EB1975-7C97-4012-8B7B-0FC00827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7</xdr:row>
      <xdr:rowOff>179070</xdr:rowOff>
    </xdr:from>
    <xdr:to>
      <xdr:col>20</xdr:col>
      <xdr:colOff>99060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C7F5A61-2FAE-4D6A-BE0B-301579FE8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1459230"/>
              <a:ext cx="8465820" cy="448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11430</xdr:rowOff>
    </xdr:from>
    <xdr:to>
      <xdr:col>28</xdr:col>
      <xdr:colOff>624840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F51F3E8-2CBA-4005-A2F5-28EBB2A68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1143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647700</xdr:colOff>
      <xdr:row>0</xdr:row>
      <xdr:rowOff>7620</xdr:rowOff>
    </xdr:from>
    <xdr:to>
      <xdr:col>39</xdr:col>
      <xdr:colOff>457200</xdr:colOff>
      <xdr:row>27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B42EDCF-56E4-42EF-AC9A-7C95DCE7E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37140" y="762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27</xdr:row>
      <xdr:rowOff>30480</xdr:rowOff>
    </xdr:from>
    <xdr:to>
      <xdr:col>28</xdr:col>
      <xdr:colOff>601980</xdr:colOff>
      <xdr:row>54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FE85711-692B-49C4-9468-6DEC8A14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4640" y="496824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609600</xdr:colOff>
      <xdr:row>26</xdr:row>
      <xdr:rowOff>175260</xdr:rowOff>
    </xdr:from>
    <xdr:to>
      <xdr:col>39</xdr:col>
      <xdr:colOff>419100</xdr:colOff>
      <xdr:row>54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8A3FD1C-241D-4B36-91B0-4ADA38013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9040" y="493014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28</xdr:row>
      <xdr:rowOff>144780</xdr:rowOff>
    </xdr:from>
    <xdr:to>
      <xdr:col>12</xdr:col>
      <xdr:colOff>541020</xdr:colOff>
      <xdr:row>48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14CFC-8751-455C-B8C5-7C73A10A3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75</xdr:row>
      <xdr:rowOff>72390</xdr:rowOff>
    </xdr:from>
    <xdr:to>
      <xdr:col>13</xdr:col>
      <xdr:colOff>861060</xdr:colOff>
      <xdr:row>98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03BA81-5E22-47E5-93F1-A4C9D5EB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1242060</xdr:colOff>
      <xdr:row>6</xdr:row>
      <xdr:rowOff>102870</xdr:rowOff>
    </xdr:from>
    <xdr:to>
      <xdr:col>20</xdr:col>
      <xdr:colOff>685800</xdr:colOff>
      <xdr:row>31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6F046E-4B8B-4A18-8CD7-6B93F598E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1325880</xdr:colOff>
      <xdr:row>62</xdr:row>
      <xdr:rowOff>57150</xdr:rowOff>
    </xdr:from>
    <xdr:to>
      <xdr:col>21</xdr:col>
      <xdr:colOff>0</xdr:colOff>
      <xdr:row>85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C1FEFB-A80D-44AF-B037-3546E436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255657</xdr:colOff>
      <xdr:row>24</xdr:row>
      <xdr:rowOff>153737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6D4C8F-8BA1-472A-9D84-A69131AA1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42857" cy="4542857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42</xdr:row>
      <xdr:rowOff>140971</xdr:rowOff>
    </xdr:from>
    <xdr:to>
      <xdr:col>9</xdr:col>
      <xdr:colOff>297180</xdr:colOff>
      <xdr:row>63</xdr:row>
      <xdr:rowOff>160021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5D7A416-6ADA-4931-B61E-DBB99B1D6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7905751"/>
              <a:ext cx="7406640" cy="3859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300991</xdr:colOff>
      <xdr:row>42</xdr:row>
      <xdr:rowOff>144781</xdr:rowOff>
    </xdr:from>
    <xdr:to>
      <xdr:col>18</xdr:col>
      <xdr:colOff>121921</xdr:colOff>
      <xdr:row>64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543F01F-6B37-4472-AD7C-D545E8272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3311" y="7909561"/>
              <a:ext cx="6953250" cy="3878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63</xdr:row>
      <xdr:rowOff>146685</xdr:rowOff>
    </xdr:from>
    <xdr:to>
      <xdr:col>9</xdr:col>
      <xdr:colOff>297180</xdr:colOff>
      <xdr:row>85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7330E56-D292-4E04-AD5F-F3464C960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51945"/>
              <a:ext cx="7429500" cy="3891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63</xdr:row>
      <xdr:rowOff>148590</xdr:rowOff>
    </xdr:from>
    <xdr:to>
      <xdr:col>18</xdr:col>
      <xdr:colOff>137159</xdr:colOff>
      <xdr:row>85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460A5BE-1A87-45AD-8BAA-44E39C228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8070" y="11753850"/>
              <a:ext cx="6983729" cy="3882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449581</xdr:colOff>
      <xdr:row>134</xdr:row>
      <xdr:rowOff>60960</xdr:rowOff>
    </xdr:from>
    <xdr:to>
      <xdr:col>20</xdr:col>
      <xdr:colOff>327661</xdr:colOff>
      <xdr:row>162</xdr:row>
      <xdr:rowOff>87560</xdr:rowOff>
    </xdr:to>
    <xdr:pic>
      <xdr:nvPicPr>
        <xdr:cNvPr id="8" name="Imagen 7" descr="Conjunto de datos flor iris - Wikiwand">
          <a:extLst>
            <a:ext uri="{FF2B5EF4-FFF2-40B4-BE49-F238E27FC236}">
              <a16:creationId xmlns:a16="http://schemas.microsoft.com/office/drawing/2014/main" id="{DEAC4C47-7D13-4DF7-9A73-38378B2F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461" y="24650700"/>
          <a:ext cx="10972800" cy="514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86</xdr:row>
      <xdr:rowOff>60960</xdr:rowOff>
    </xdr:from>
    <xdr:to>
      <xdr:col>8</xdr:col>
      <xdr:colOff>327660</xdr:colOff>
      <xdr:row>105</xdr:row>
      <xdr:rowOff>160020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E72192-4BCA-4523-BB31-60220179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86</xdr:row>
      <xdr:rowOff>60960</xdr:rowOff>
    </xdr:from>
    <xdr:to>
      <xdr:col>16</xdr:col>
      <xdr:colOff>190500</xdr:colOff>
      <xdr:row>106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3B50A0-5B77-4977-BA38-29B89A28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175260</xdr:colOff>
      <xdr:row>105</xdr:row>
      <xdr:rowOff>167640</xdr:rowOff>
    </xdr:from>
    <xdr:to>
      <xdr:col>8</xdr:col>
      <xdr:colOff>236220</xdr:colOff>
      <xdr:row>124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53CA5A8-6A72-4461-AD42-90DCCEE9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563880</xdr:colOff>
      <xdr:row>106</xdr:row>
      <xdr:rowOff>0</xdr:rowOff>
    </xdr:from>
    <xdr:to>
      <xdr:col>16</xdr:col>
      <xdr:colOff>99060</xdr:colOff>
      <xdr:row>124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04224B-712D-41A1-A693-AF049808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Bain" refreshedDate="44301.840213425923" createdVersion="7" refreshedVersion="7" minRefreshableVersion="3" recordCount="151" xr:uid="{924CE486-7013-4F3F-AF6C-E875F390FB6E}">
  <cacheSource type="worksheet">
    <worksheetSource ref="A1:E1048576" sheet="Pivot_Table"/>
  </cacheSource>
  <cacheFields count="5">
    <cacheField name="Largo sépalo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autoStart="0" autoEnd="0" startNum="4" endNum="8" groupInterval="0.2"/>
        <groupItems count="22">
          <s v="&lt;4 o (en blanco)"/>
          <s v="4-4,2"/>
          <s v="4,2-4,4"/>
          <s v="4,4-4,6"/>
          <s v="4,6-4,8"/>
          <s v="4,8-5"/>
          <s v="5-5,2"/>
          <s v="5,2-5,4"/>
          <s v="5,4-5,6"/>
          <s v="5,6-5,8"/>
          <s v="5,8-6"/>
          <s v="6-6,2"/>
          <s v="6,2-6,4"/>
          <s v="6,4-6,6"/>
          <s v="6,6-6,8"/>
          <s v="6,8-7"/>
          <s v="7-7,2"/>
          <s v="7,2-7,4"/>
          <s v="7,4-7,6"/>
          <s v="7,6-7,8"/>
          <s v="7,8-8"/>
          <s v="&gt;8"/>
        </groupItems>
      </fieldGroup>
    </cacheField>
    <cacheField name="Ancho sépalo" numFmtId="0">
      <sharedItems containsString="0" containsBlank="1" containsNumber="1" minValue="2" maxValue="4.4000000000000004" count="24">
        <n v="3.5"/>
        <n v="3"/>
        <n v="3.2"/>
        <n v="3.1"/>
        <n v="3.6"/>
        <n v="3.9"/>
        <n v="3.4"/>
        <n v="2.9"/>
        <n v="3.7"/>
        <n v="4"/>
        <n v="4.4000000000000004"/>
        <n v="3.8"/>
        <n v="3.3"/>
        <n v="4.0999999999999996"/>
        <n v="4.2"/>
        <n v="2.2999999999999998"/>
        <n v="2.8"/>
        <n v="2.4"/>
        <n v="2.7"/>
        <n v="2"/>
        <n v="2.2000000000000002"/>
        <n v="2.5"/>
        <n v="2.6"/>
        <m/>
      </sharedItems>
      <fieldGroup base="1">
        <rangePr startNum="2" endNum="4.4000000000000004" groupInterval="0.2"/>
        <groupItems count="14">
          <s v="(en blanco)"/>
          <s v="2-2,2"/>
          <s v="2,2-2,4"/>
          <s v="2,4-2,6"/>
          <s v="2,6-2,8"/>
          <s v="2,8-3"/>
          <s v="3-3,2"/>
          <s v="3,2-3,4"/>
          <s v="3,4-3,6"/>
          <s v="3,6-3,8"/>
          <s v="3,8-4"/>
          <s v="4-4,2"/>
          <s v="4,2-4,4"/>
          <s v="&gt;4,4"/>
        </groupItems>
      </fieldGroup>
    </cacheField>
    <cacheField name="Largo pétalo" numFmtId="0">
      <sharedItems containsString="0" containsBlank="1" containsNumber="1" minValue="1" maxValue="6.9" count="44">
        <n v="1.4"/>
        <n v="1.3"/>
        <n v="1.5"/>
        <n v="1.7"/>
        <n v="1.6"/>
        <n v="1.1000000000000001"/>
        <n v="1.2"/>
        <n v="1"/>
        <n v="1.9"/>
        <n v="4.7"/>
        <n v="4.5"/>
        <n v="4.9000000000000004"/>
        <n v="4"/>
        <n v="4.5999999999999996"/>
        <n v="3.3"/>
        <n v="3.9"/>
        <n v="3.5"/>
        <n v="4.2"/>
        <n v="3.6"/>
        <n v="4.4000000000000004"/>
        <n v="4.0999999999999996"/>
        <n v="4.8"/>
        <n v="4.3"/>
        <n v="5"/>
        <n v="3.8"/>
        <n v="3.7"/>
        <n v="5.0999999999999996"/>
        <n v="3"/>
        <n v="6"/>
        <n v="5.9"/>
        <n v="5.6"/>
        <n v="5.8"/>
        <n v="6.6"/>
        <n v="6.3"/>
        <n v="6.1"/>
        <n v="5.3"/>
        <n v="5.5"/>
        <n v="6.7"/>
        <n v="6.9"/>
        <n v="5.7"/>
        <n v="6.4"/>
        <n v="5.4"/>
        <n v="5.2"/>
        <m/>
      </sharedItems>
    </cacheField>
    <cacheField name="Ancho pétalo" numFmtId="0">
      <sharedItems containsString="0" containsBlank="1" containsNumber="1" minValue="0.1" maxValue="2.5" count="23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  <m/>
      </sharedItems>
    </cacheField>
    <cacheField name="Especie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x v="0"/>
    <x v="0"/>
  </r>
  <r>
    <x v="1"/>
    <x v="1"/>
    <x v="0"/>
    <x v="0"/>
    <x v="0"/>
  </r>
  <r>
    <x v="2"/>
    <x v="2"/>
    <x v="1"/>
    <x v="0"/>
    <x v="0"/>
  </r>
  <r>
    <x v="3"/>
    <x v="3"/>
    <x v="2"/>
    <x v="0"/>
    <x v="0"/>
  </r>
  <r>
    <x v="4"/>
    <x v="4"/>
    <x v="0"/>
    <x v="0"/>
    <x v="0"/>
  </r>
  <r>
    <x v="5"/>
    <x v="5"/>
    <x v="3"/>
    <x v="1"/>
    <x v="0"/>
  </r>
  <r>
    <x v="3"/>
    <x v="6"/>
    <x v="0"/>
    <x v="2"/>
    <x v="0"/>
  </r>
  <r>
    <x v="4"/>
    <x v="6"/>
    <x v="2"/>
    <x v="0"/>
    <x v="0"/>
  </r>
  <r>
    <x v="6"/>
    <x v="7"/>
    <x v="0"/>
    <x v="0"/>
    <x v="0"/>
  </r>
  <r>
    <x v="1"/>
    <x v="3"/>
    <x v="2"/>
    <x v="3"/>
    <x v="0"/>
  </r>
  <r>
    <x v="5"/>
    <x v="8"/>
    <x v="2"/>
    <x v="0"/>
    <x v="0"/>
  </r>
  <r>
    <x v="7"/>
    <x v="6"/>
    <x v="4"/>
    <x v="0"/>
    <x v="0"/>
  </r>
  <r>
    <x v="7"/>
    <x v="1"/>
    <x v="0"/>
    <x v="3"/>
    <x v="0"/>
  </r>
  <r>
    <x v="8"/>
    <x v="1"/>
    <x v="5"/>
    <x v="3"/>
    <x v="0"/>
  </r>
  <r>
    <x v="9"/>
    <x v="9"/>
    <x v="6"/>
    <x v="0"/>
    <x v="0"/>
  </r>
  <r>
    <x v="10"/>
    <x v="10"/>
    <x v="2"/>
    <x v="1"/>
    <x v="0"/>
  </r>
  <r>
    <x v="5"/>
    <x v="5"/>
    <x v="1"/>
    <x v="1"/>
    <x v="0"/>
  </r>
  <r>
    <x v="0"/>
    <x v="0"/>
    <x v="0"/>
    <x v="2"/>
    <x v="0"/>
  </r>
  <r>
    <x v="10"/>
    <x v="11"/>
    <x v="3"/>
    <x v="2"/>
    <x v="0"/>
  </r>
  <r>
    <x v="0"/>
    <x v="11"/>
    <x v="2"/>
    <x v="2"/>
    <x v="0"/>
  </r>
  <r>
    <x v="5"/>
    <x v="6"/>
    <x v="3"/>
    <x v="0"/>
    <x v="0"/>
  </r>
  <r>
    <x v="0"/>
    <x v="8"/>
    <x v="2"/>
    <x v="1"/>
    <x v="0"/>
  </r>
  <r>
    <x v="3"/>
    <x v="4"/>
    <x v="7"/>
    <x v="0"/>
    <x v="0"/>
  </r>
  <r>
    <x v="0"/>
    <x v="12"/>
    <x v="3"/>
    <x v="4"/>
    <x v="0"/>
  </r>
  <r>
    <x v="7"/>
    <x v="6"/>
    <x v="8"/>
    <x v="0"/>
    <x v="0"/>
  </r>
  <r>
    <x v="4"/>
    <x v="1"/>
    <x v="4"/>
    <x v="0"/>
    <x v="0"/>
  </r>
  <r>
    <x v="4"/>
    <x v="6"/>
    <x v="4"/>
    <x v="1"/>
    <x v="0"/>
  </r>
  <r>
    <x v="11"/>
    <x v="0"/>
    <x v="2"/>
    <x v="0"/>
    <x v="0"/>
  </r>
  <r>
    <x v="11"/>
    <x v="6"/>
    <x v="0"/>
    <x v="0"/>
    <x v="0"/>
  </r>
  <r>
    <x v="2"/>
    <x v="2"/>
    <x v="4"/>
    <x v="0"/>
    <x v="0"/>
  </r>
  <r>
    <x v="7"/>
    <x v="3"/>
    <x v="4"/>
    <x v="0"/>
    <x v="0"/>
  </r>
  <r>
    <x v="5"/>
    <x v="6"/>
    <x v="2"/>
    <x v="1"/>
    <x v="0"/>
  </r>
  <r>
    <x v="11"/>
    <x v="13"/>
    <x v="2"/>
    <x v="3"/>
    <x v="0"/>
  </r>
  <r>
    <x v="12"/>
    <x v="14"/>
    <x v="0"/>
    <x v="0"/>
    <x v="0"/>
  </r>
  <r>
    <x v="1"/>
    <x v="3"/>
    <x v="2"/>
    <x v="3"/>
    <x v="0"/>
  </r>
  <r>
    <x v="4"/>
    <x v="2"/>
    <x v="6"/>
    <x v="0"/>
    <x v="0"/>
  </r>
  <r>
    <x v="12"/>
    <x v="0"/>
    <x v="1"/>
    <x v="0"/>
    <x v="0"/>
  </r>
  <r>
    <x v="1"/>
    <x v="3"/>
    <x v="2"/>
    <x v="3"/>
    <x v="0"/>
  </r>
  <r>
    <x v="6"/>
    <x v="1"/>
    <x v="1"/>
    <x v="0"/>
    <x v="0"/>
  </r>
  <r>
    <x v="0"/>
    <x v="6"/>
    <x v="2"/>
    <x v="0"/>
    <x v="0"/>
  </r>
  <r>
    <x v="4"/>
    <x v="0"/>
    <x v="1"/>
    <x v="2"/>
    <x v="0"/>
  </r>
  <r>
    <x v="13"/>
    <x v="15"/>
    <x v="1"/>
    <x v="2"/>
    <x v="0"/>
  </r>
  <r>
    <x v="6"/>
    <x v="2"/>
    <x v="1"/>
    <x v="0"/>
    <x v="0"/>
  </r>
  <r>
    <x v="4"/>
    <x v="0"/>
    <x v="4"/>
    <x v="5"/>
    <x v="0"/>
  </r>
  <r>
    <x v="0"/>
    <x v="11"/>
    <x v="8"/>
    <x v="1"/>
    <x v="0"/>
  </r>
  <r>
    <x v="7"/>
    <x v="1"/>
    <x v="0"/>
    <x v="2"/>
    <x v="0"/>
  </r>
  <r>
    <x v="0"/>
    <x v="11"/>
    <x v="4"/>
    <x v="0"/>
    <x v="0"/>
  </r>
  <r>
    <x v="3"/>
    <x v="2"/>
    <x v="0"/>
    <x v="0"/>
    <x v="0"/>
  </r>
  <r>
    <x v="14"/>
    <x v="8"/>
    <x v="2"/>
    <x v="0"/>
    <x v="0"/>
  </r>
  <r>
    <x v="4"/>
    <x v="12"/>
    <x v="0"/>
    <x v="0"/>
    <x v="0"/>
  </r>
  <r>
    <x v="15"/>
    <x v="2"/>
    <x v="9"/>
    <x v="6"/>
    <x v="1"/>
  </r>
  <r>
    <x v="16"/>
    <x v="2"/>
    <x v="10"/>
    <x v="7"/>
    <x v="1"/>
  </r>
  <r>
    <x v="17"/>
    <x v="3"/>
    <x v="11"/>
    <x v="7"/>
    <x v="1"/>
  </r>
  <r>
    <x v="12"/>
    <x v="15"/>
    <x v="12"/>
    <x v="8"/>
    <x v="1"/>
  </r>
  <r>
    <x v="18"/>
    <x v="16"/>
    <x v="13"/>
    <x v="7"/>
    <x v="1"/>
  </r>
  <r>
    <x v="10"/>
    <x v="16"/>
    <x v="10"/>
    <x v="8"/>
    <x v="1"/>
  </r>
  <r>
    <x v="19"/>
    <x v="12"/>
    <x v="9"/>
    <x v="9"/>
    <x v="1"/>
  </r>
  <r>
    <x v="1"/>
    <x v="17"/>
    <x v="14"/>
    <x v="10"/>
    <x v="1"/>
  </r>
  <r>
    <x v="20"/>
    <x v="7"/>
    <x v="13"/>
    <x v="8"/>
    <x v="1"/>
  </r>
  <r>
    <x v="11"/>
    <x v="18"/>
    <x v="15"/>
    <x v="6"/>
    <x v="1"/>
  </r>
  <r>
    <x v="4"/>
    <x v="19"/>
    <x v="16"/>
    <x v="10"/>
    <x v="1"/>
  </r>
  <r>
    <x v="21"/>
    <x v="1"/>
    <x v="17"/>
    <x v="7"/>
    <x v="1"/>
  </r>
  <r>
    <x v="22"/>
    <x v="20"/>
    <x v="12"/>
    <x v="10"/>
    <x v="1"/>
  </r>
  <r>
    <x v="23"/>
    <x v="7"/>
    <x v="9"/>
    <x v="6"/>
    <x v="1"/>
  </r>
  <r>
    <x v="24"/>
    <x v="7"/>
    <x v="18"/>
    <x v="8"/>
    <x v="1"/>
  </r>
  <r>
    <x v="25"/>
    <x v="3"/>
    <x v="19"/>
    <x v="6"/>
    <x v="1"/>
  </r>
  <r>
    <x v="24"/>
    <x v="1"/>
    <x v="10"/>
    <x v="7"/>
    <x v="1"/>
  </r>
  <r>
    <x v="9"/>
    <x v="18"/>
    <x v="20"/>
    <x v="10"/>
    <x v="1"/>
  </r>
  <r>
    <x v="26"/>
    <x v="20"/>
    <x v="10"/>
    <x v="7"/>
    <x v="1"/>
  </r>
  <r>
    <x v="24"/>
    <x v="21"/>
    <x v="15"/>
    <x v="11"/>
    <x v="1"/>
  </r>
  <r>
    <x v="21"/>
    <x v="2"/>
    <x v="21"/>
    <x v="12"/>
    <x v="1"/>
  </r>
  <r>
    <x v="23"/>
    <x v="16"/>
    <x v="12"/>
    <x v="8"/>
    <x v="1"/>
  </r>
  <r>
    <x v="19"/>
    <x v="21"/>
    <x v="11"/>
    <x v="7"/>
    <x v="1"/>
  </r>
  <r>
    <x v="23"/>
    <x v="16"/>
    <x v="9"/>
    <x v="13"/>
    <x v="1"/>
  </r>
  <r>
    <x v="16"/>
    <x v="7"/>
    <x v="22"/>
    <x v="8"/>
    <x v="1"/>
  </r>
  <r>
    <x v="20"/>
    <x v="1"/>
    <x v="19"/>
    <x v="6"/>
    <x v="1"/>
  </r>
  <r>
    <x v="27"/>
    <x v="16"/>
    <x v="21"/>
    <x v="6"/>
    <x v="1"/>
  </r>
  <r>
    <x v="25"/>
    <x v="1"/>
    <x v="23"/>
    <x v="14"/>
    <x v="1"/>
  </r>
  <r>
    <x v="22"/>
    <x v="7"/>
    <x v="10"/>
    <x v="7"/>
    <x v="1"/>
  </r>
  <r>
    <x v="10"/>
    <x v="22"/>
    <x v="16"/>
    <x v="10"/>
    <x v="1"/>
  </r>
  <r>
    <x v="12"/>
    <x v="17"/>
    <x v="24"/>
    <x v="11"/>
    <x v="1"/>
  </r>
  <r>
    <x v="12"/>
    <x v="17"/>
    <x v="25"/>
    <x v="10"/>
    <x v="1"/>
  </r>
  <r>
    <x v="9"/>
    <x v="18"/>
    <x v="15"/>
    <x v="13"/>
    <x v="1"/>
  </r>
  <r>
    <x v="22"/>
    <x v="18"/>
    <x v="26"/>
    <x v="9"/>
    <x v="1"/>
  </r>
  <r>
    <x v="5"/>
    <x v="1"/>
    <x v="10"/>
    <x v="7"/>
    <x v="1"/>
  </r>
  <r>
    <x v="22"/>
    <x v="6"/>
    <x v="10"/>
    <x v="9"/>
    <x v="1"/>
  </r>
  <r>
    <x v="25"/>
    <x v="3"/>
    <x v="9"/>
    <x v="7"/>
    <x v="1"/>
  </r>
  <r>
    <x v="19"/>
    <x v="15"/>
    <x v="19"/>
    <x v="8"/>
    <x v="1"/>
  </r>
  <r>
    <x v="24"/>
    <x v="1"/>
    <x v="20"/>
    <x v="8"/>
    <x v="1"/>
  </r>
  <r>
    <x v="12"/>
    <x v="21"/>
    <x v="12"/>
    <x v="8"/>
    <x v="1"/>
  </r>
  <r>
    <x v="12"/>
    <x v="22"/>
    <x v="19"/>
    <x v="13"/>
    <x v="1"/>
  </r>
  <r>
    <x v="23"/>
    <x v="1"/>
    <x v="13"/>
    <x v="6"/>
    <x v="1"/>
  </r>
  <r>
    <x v="9"/>
    <x v="22"/>
    <x v="12"/>
    <x v="13"/>
    <x v="1"/>
  </r>
  <r>
    <x v="4"/>
    <x v="15"/>
    <x v="14"/>
    <x v="10"/>
    <x v="1"/>
  </r>
  <r>
    <x v="24"/>
    <x v="18"/>
    <x v="17"/>
    <x v="8"/>
    <x v="1"/>
  </r>
  <r>
    <x v="10"/>
    <x v="1"/>
    <x v="17"/>
    <x v="13"/>
    <x v="1"/>
  </r>
  <r>
    <x v="10"/>
    <x v="7"/>
    <x v="17"/>
    <x v="8"/>
    <x v="1"/>
  </r>
  <r>
    <x v="26"/>
    <x v="7"/>
    <x v="22"/>
    <x v="8"/>
    <x v="1"/>
  </r>
  <r>
    <x v="0"/>
    <x v="21"/>
    <x v="27"/>
    <x v="11"/>
    <x v="1"/>
  </r>
  <r>
    <x v="10"/>
    <x v="16"/>
    <x v="20"/>
    <x v="8"/>
    <x v="1"/>
  </r>
  <r>
    <x v="19"/>
    <x v="12"/>
    <x v="28"/>
    <x v="15"/>
    <x v="2"/>
  </r>
  <r>
    <x v="9"/>
    <x v="18"/>
    <x v="26"/>
    <x v="16"/>
    <x v="2"/>
  </r>
  <r>
    <x v="28"/>
    <x v="1"/>
    <x v="29"/>
    <x v="17"/>
    <x v="2"/>
  </r>
  <r>
    <x v="19"/>
    <x v="7"/>
    <x v="30"/>
    <x v="12"/>
    <x v="2"/>
  </r>
  <r>
    <x v="18"/>
    <x v="1"/>
    <x v="31"/>
    <x v="18"/>
    <x v="2"/>
  </r>
  <r>
    <x v="29"/>
    <x v="1"/>
    <x v="32"/>
    <x v="17"/>
    <x v="2"/>
  </r>
  <r>
    <x v="1"/>
    <x v="21"/>
    <x v="10"/>
    <x v="14"/>
    <x v="2"/>
  </r>
  <r>
    <x v="30"/>
    <x v="7"/>
    <x v="33"/>
    <x v="12"/>
    <x v="2"/>
  </r>
  <r>
    <x v="25"/>
    <x v="21"/>
    <x v="31"/>
    <x v="12"/>
    <x v="2"/>
  </r>
  <r>
    <x v="31"/>
    <x v="4"/>
    <x v="34"/>
    <x v="15"/>
    <x v="2"/>
  </r>
  <r>
    <x v="18"/>
    <x v="2"/>
    <x v="26"/>
    <x v="19"/>
    <x v="2"/>
  </r>
  <r>
    <x v="16"/>
    <x v="18"/>
    <x v="35"/>
    <x v="16"/>
    <x v="2"/>
  </r>
  <r>
    <x v="27"/>
    <x v="1"/>
    <x v="36"/>
    <x v="17"/>
    <x v="2"/>
  </r>
  <r>
    <x v="10"/>
    <x v="21"/>
    <x v="23"/>
    <x v="19"/>
    <x v="2"/>
  </r>
  <r>
    <x v="9"/>
    <x v="16"/>
    <x v="26"/>
    <x v="20"/>
    <x v="2"/>
  </r>
  <r>
    <x v="16"/>
    <x v="2"/>
    <x v="35"/>
    <x v="21"/>
    <x v="2"/>
  </r>
  <r>
    <x v="18"/>
    <x v="1"/>
    <x v="36"/>
    <x v="12"/>
    <x v="2"/>
  </r>
  <r>
    <x v="32"/>
    <x v="11"/>
    <x v="37"/>
    <x v="18"/>
    <x v="2"/>
  </r>
  <r>
    <x v="32"/>
    <x v="22"/>
    <x v="38"/>
    <x v="21"/>
    <x v="2"/>
  </r>
  <r>
    <x v="22"/>
    <x v="20"/>
    <x v="23"/>
    <x v="7"/>
    <x v="2"/>
  </r>
  <r>
    <x v="17"/>
    <x v="2"/>
    <x v="39"/>
    <x v="21"/>
    <x v="2"/>
  </r>
  <r>
    <x v="24"/>
    <x v="16"/>
    <x v="11"/>
    <x v="19"/>
    <x v="2"/>
  </r>
  <r>
    <x v="32"/>
    <x v="16"/>
    <x v="37"/>
    <x v="19"/>
    <x v="2"/>
  </r>
  <r>
    <x v="19"/>
    <x v="18"/>
    <x v="11"/>
    <x v="12"/>
    <x v="2"/>
  </r>
  <r>
    <x v="25"/>
    <x v="12"/>
    <x v="39"/>
    <x v="17"/>
    <x v="2"/>
  </r>
  <r>
    <x v="31"/>
    <x v="2"/>
    <x v="28"/>
    <x v="12"/>
    <x v="2"/>
  </r>
  <r>
    <x v="26"/>
    <x v="16"/>
    <x v="21"/>
    <x v="12"/>
    <x v="2"/>
  </r>
  <r>
    <x v="23"/>
    <x v="1"/>
    <x v="11"/>
    <x v="12"/>
    <x v="2"/>
  </r>
  <r>
    <x v="16"/>
    <x v="16"/>
    <x v="30"/>
    <x v="17"/>
    <x v="2"/>
  </r>
  <r>
    <x v="31"/>
    <x v="1"/>
    <x v="31"/>
    <x v="9"/>
    <x v="2"/>
  </r>
  <r>
    <x v="33"/>
    <x v="16"/>
    <x v="34"/>
    <x v="16"/>
    <x v="2"/>
  </r>
  <r>
    <x v="34"/>
    <x v="11"/>
    <x v="40"/>
    <x v="19"/>
    <x v="2"/>
  </r>
  <r>
    <x v="16"/>
    <x v="16"/>
    <x v="30"/>
    <x v="18"/>
    <x v="2"/>
  </r>
  <r>
    <x v="19"/>
    <x v="16"/>
    <x v="26"/>
    <x v="7"/>
    <x v="2"/>
  </r>
  <r>
    <x v="23"/>
    <x v="22"/>
    <x v="30"/>
    <x v="6"/>
    <x v="2"/>
  </r>
  <r>
    <x v="32"/>
    <x v="1"/>
    <x v="34"/>
    <x v="21"/>
    <x v="2"/>
  </r>
  <r>
    <x v="19"/>
    <x v="6"/>
    <x v="30"/>
    <x v="20"/>
    <x v="2"/>
  </r>
  <r>
    <x v="16"/>
    <x v="3"/>
    <x v="36"/>
    <x v="12"/>
    <x v="2"/>
  </r>
  <r>
    <x v="22"/>
    <x v="1"/>
    <x v="21"/>
    <x v="12"/>
    <x v="2"/>
  </r>
  <r>
    <x v="17"/>
    <x v="3"/>
    <x v="41"/>
    <x v="17"/>
    <x v="2"/>
  </r>
  <r>
    <x v="25"/>
    <x v="3"/>
    <x v="30"/>
    <x v="20"/>
    <x v="2"/>
  </r>
  <r>
    <x v="17"/>
    <x v="3"/>
    <x v="26"/>
    <x v="21"/>
    <x v="2"/>
  </r>
  <r>
    <x v="9"/>
    <x v="18"/>
    <x v="26"/>
    <x v="16"/>
    <x v="2"/>
  </r>
  <r>
    <x v="27"/>
    <x v="2"/>
    <x v="29"/>
    <x v="21"/>
    <x v="2"/>
  </r>
  <r>
    <x v="25"/>
    <x v="12"/>
    <x v="39"/>
    <x v="15"/>
    <x v="2"/>
  </r>
  <r>
    <x v="25"/>
    <x v="1"/>
    <x v="42"/>
    <x v="21"/>
    <x v="2"/>
  </r>
  <r>
    <x v="19"/>
    <x v="21"/>
    <x v="23"/>
    <x v="16"/>
    <x v="2"/>
  </r>
  <r>
    <x v="18"/>
    <x v="1"/>
    <x v="42"/>
    <x v="19"/>
    <x v="2"/>
  </r>
  <r>
    <x v="26"/>
    <x v="6"/>
    <x v="41"/>
    <x v="21"/>
    <x v="2"/>
  </r>
  <r>
    <x v="21"/>
    <x v="1"/>
    <x v="26"/>
    <x v="12"/>
    <x v="2"/>
  </r>
  <r>
    <x v="35"/>
    <x v="23"/>
    <x v="43"/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BA96C-E442-43BA-AFBE-89DEA31D9489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N61:S86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24">
        <item x="3"/>
        <item x="0"/>
        <item x="2"/>
        <item x="1"/>
        <item x="4"/>
        <item x="5"/>
        <item x="10"/>
        <item x="11"/>
        <item x="13"/>
        <item x="8"/>
        <item x="6"/>
        <item x="7"/>
        <item x="9"/>
        <item x="14"/>
        <item x="12"/>
        <item x="16"/>
        <item x="19"/>
        <item x="17"/>
        <item x="18"/>
        <item x="21"/>
        <item x="20"/>
        <item x="15"/>
        <item x="2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Ancho pétalo" fld="3" subtotal="count" baseField="3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4E416-99FC-4E15-ADE7-A6A6583BB2DE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N5:S51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45">
        <item x="7"/>
        <item x="5"/>
        <item x="6"/>
        <item x="1"/>
        <item x="0"/>
        <item x="2"/>
        <item x="4"/>
        <item x="3"/>
        <item x="8"/>
        <item x="27"/>
        <item x="14"/>
        <item x="16"/>
        <item x="18"/>
        <item x="25"/>
        <item x="24"/>
        <item x="15"/>
        <item x="12"/>
        <item x="20"/>
        <item x="17"/>
        <item x="22"/>
        <item x="19"/>
        <item x="10"/>
        <item x="13"/>
        <item x="9"/>
        <item x="21"/>
        <item x="11"/>
        <item x="23"/>
        <item x="26"/>
        <item x="42"/>
        <item x="35"/>
        <item x="41"/>
        <item x="36"/>
        <item x="30"/>
        <item x="39"/>
        <item x="31"/>
        <item x="29"/>
        <item x="28"/>
        <item x="34"/>
        <item x="33"/>
        <item x="40"/>
        <item x="32"/>
        <item x="37"/>
        <item x="38"/>
        <item x="4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Largo pétalo" fld="2" subtotal="count" baseField="2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D1E43-B964-4F18-8C54-26713851E378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60:L75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Ancho sépalo" fld="1" subtotal="count" baseField="1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61351-D954-4E97-8547-9B279624008F}" name="TablaDiná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G5:L27" firstHeaderRow="1" firstDataRow="2" firstDataCol="1"/>
  <pivotFields count="5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Largo sépalo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F1F58D-FC7E-4911-AB10-88112201665B}" name="Tabla3" displayName="Tabla3" ref="G1:G1048576" totalsRowShown="0" headerRowDxfId="8" dataDxfId="7">
  <autoFilter ref="G1:G1048576" xr:uid="{62FFF842-A17A-455E-91D5-6E2EBF24E7C2}"/>
  <sortState xmlns:xlrd2="http://schemas.microsoft.com/office/spreadsheetml/2017/richdata2" ref="G2:G1048576">
    <sortCondition ref="G1:G1048576"/>
  </sortState>
  <tableColumns count="1">
    <tableColumn id="1" xr3:uid="{C0A073B6-068B-42AB-910D-09A862A847F5}" name="Setosa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452E8D-53DA-4081-8C4F-311371FE1991}" name="Tabla4" displayName="Tabla4" ref="H1:H1048576" totalsRowShown="0" headerRowDxfId="5" dataDxfId="4">
  <autoFilter ref="H1:H1048576" xr:uid="{3990235A-E0EF-452D-88B7-3E5D6BE3FE20}"/>
  <sortState xmlns:xlrd2="http://schemas.microsoft.com/office/spreadsheetml/2017/richdata2" ref="H2:H1048576">
    <sortCondition ref="H1:H1048576"/>
  </sortState>
  <tableColumns count="1">
    <tableColumn id="1" xr3:uid="{F424C369-C61A-4714-A13C-DEDE401A907A}" name="Versicolor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C20E1-608D-4ABA-95EA-7A7DC5F345EF}" name="Tabla5" displayName="Tabla5" ref="I1:I1048576" totalsRowShown="0" headerRowDxfId="2" dataDxfId="1">
  <autoFilter ref="I1:I1048576" xr:uid="{24EB91AA-A1FB-4BDA-AFFA-F7A935BB677F}"/>
  <sortState xmlns:xlrd2="http://schemas.microsoft.com/office/spreadsheetml/2017/richdata2" ref="I2:I1048576">
    <sortCondition ref="I1:I1048576"/>
  </sortState>
  <tableColumns count="1">
    <tableColumn id="1" xr3:uid="{16DA69B9-4F2D-4E11-B5AF-1AB886D70577}" name="Virgínic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72BB-10F1-4A38-B983-223AB9039716}">
  <dimension ref="B27:B30"/>
  <sheetViews>
    <sheetView tabSelected="1" workbookViewId="0">
      <selection activeCell="A27" sqref="A27"/>
    </sheetView>
  </sheetViews>
  <sheetFormatPr baseColWidth="10" defaultRowHeight="14.4" x14ac:dyDescent="0.3"/>
  <sheetData>
    <row r="27" spans="2:2" ht="21" x14ac:dyDescent="0.4">
      <c r="B27" s="36" t="s">
        <v>59</v>
      </c>
    </row>
    <row r="28" spans="2:2" ht="21" x14ac:dyDescent="0.4">
      <c r="B28" s="36" t="s">
        <v>60</v>
      </c>
    </row>
    <row r="29" spans="2:2" ht="21" x14ac:dyDescent="0.4">
      <c r="B29" s="36" t="s">
        <v>61</v>
      </c>
    </row>
    <row r="30" spans="2:2" ht="21" x14ac:dyDescent="0.4">
      <c r="B30" s="36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AF93-A829-4C9C-B8DF-E04516614942}">
  <dimension ref="A1:U157"/>
  <sheetViews>
    <sheetView workbookViewId="0">
      <selection activeCell="D157" sqref="D157"/>
    </sheetView>
  </sheetViews>
  <sheetFormatPr baseColWidth="10" defaultRowHeight="14.4" x14ac:dyDescent="0.3"/>
  <cols>
    <col min="3" max="3" width="12.33203125" bestFit="1" customWidth="1"/>
    <col min="4" max="4" width="11.44140625" bestFit="1" customWidth="1"/>
    <col min="5" max="5" width="12.21875" bestFit="1" customWidth="1"/>
    <col min="6" max="6" width="9" bestFit="1" customWidth="1"/>
    <col min="8" max="8" width="13.33203125" bestFit="1" customWidth="1"/>
    <col min="9" max="9" width="16.5546875" bestFit="1" customWidth="1"/>
    <col min="11" max="11" width="21.21875" customWidth="1"/>
    <col min="12" max="12" width="13" bestFit="1" customWidth="1"/>
    <col min="13" max="13" width="13.33203125" customWidth="1"/>
    <col min="14" max="14" width="13.88671875" bestFit="1" customWidth="1"/>
    <col min="15" max="15" width="13.77734375" bestFit="1" customWidth="1"/>
    <col min="16" max="16" width="14" bestFit="1" customWidth="1"/>
  </cols>
  <sheetData>
    <row r="1" spans="1:21" x14ac:dyDescent="0.3">
      <c r="A1" s="26" t="s">
        <v>19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1" t="s">
        <v>3</v>
      </c>
      <c r="H1" s="26" t="s">
        <v>30</v>
      </c>
      <c r="I1" s="26" t="s">
        <v>31</v>
      </c>
      <c r="J1" s="26" t="s">
        <v>9</v>
      </c>
      <c r="K1" s="26" t="s">
        <v>21</v>
      </c>
      <c r="L1" s="26" t="s">
        <v>32</v>
      </c>
      <c r="M1" s="26" t="s">
        <v>33</v>
      </c>
      <c r="N1" s="26"/>
    </row>
    <row r="2" spans="1:21" x14ac:dyDescent="0.3">
      <c r="A2" s="1">
        <v>1</v>
      </c>
      <c r="B2" s="1">
        <v>5.0999999999999996</v>
      </c>
      <c r="C2" s="2">
        <v>3.5</v>
      </c>
      <c r="D2" s="2">
        <v>1.4</v>
      </c>
      <c r="E2" s="2">
        <v>0.2</v>
      </c>
      <c r="F2" s="6" t="s">
        <v>0</v>
      </c>
      <c r="H2" s="5">
        <f t="shared" ref="H2:H33" si="0">B2-$B$155</f>
        <v>-0.74333333333333496</v>
      </c>
      <c r="I2" s="5">
        <f>H2^2</f>
        <v>0.55254444444444684</v>
      </c>
      <c r="J2" s="5">
        <f>SUM(I2:I151)</f>
        <v>102.16833333333332</v>
      </c>
      <c r="K2" s="22">
        <f>J2/149</f>
        <v>0.68569351230425046</v>
      </c>
      <c r="L2" s="22">
        <f>SQRT(K2)</f>
        <v>0.82806612797786294</v>
      </c>
      <c r="M2" s="22">
        <f>_xlfn.STDEV.S(B2:B151)</f>
        <v>0.82806612797784351</v>
      </c>
      <c r="N2" s="5"/>
      <c r="O2" s="5"/>
      <c r="P2" s="5"/>
      <c r="R2" s="5"/>
      <c r="S2" s="5"/>
      <c r="T2" s="5"/>
      <c r="U2" s="5"/>
    </row>
    <row r="3" spans="1:21" x14ac:dyDescent="0.3">
      <c r="A3" s="3">
        <v>2</v>
      </c>
      <c r="B3" s="3">
        <v>4.9000000000000004</v>
      </c>
      <c r="C3" s="4">
        <v>3</v>
      </c>
      <c r="D3" s="4">
        <v>1.4</v>
      </c>
      <c r="E3" s="4">
        <v>0.2</v>
      </c>
      <c r="F3" s="7" t="s">
        <v>0</v>
      </c>
      <c r="H3" s="5">
        <f t="shared" si="0"/>
        <v>-0.94333333333333425</v>
      </c>
      <c r="I3" s="5">
        <f t="shared" ref="I3:I66" si="1">H3^2</f>
        <v>0.88987777777777954</v>
      </c>
      <c r="J3" s="5"/>
      <c r="M3" s="5"/>
      <c r="N3" s="5"/>
      <c r="O3" s="5"/>
      <c r="P3" s="5"/>
      <c r="R3" s="5"/>
      <c r="S3" s="5"/>
      <c r="T3" s="5"/>
      <c r="U3" s="5"/>
    </row>
    <row r="4" spans="1:21" x14ac:dyDescent="0.3">
      <c r="A4" s="1">
        <v>3</v>
      </c>
      <c r="B4" s="1">
        <v>4.7</v>
      </c>
      <c r="C4" s="2">
        <v>3.2</v>
      </c>
      <c r="D4" s="2">
        <v>1.3</v>
      </c>
      <c r="E4" s="2">
        <v>0.2</v>
      </c>
      <c r="F4" s="6" t="s">
        <v>0</v>
      </c>
      <c r="H4" s="5">
        <f t="shared" si="0"/>
        <v>-1.1433333333333344</v>
      </c>
      <c r="I4" s="5">
        <f t="shared" si="1"/>
        <v>1.3072111111111135</v>
      </c>
      <c r="J4" s="5"/>
      <c r="M4" s="5"/>
      <c r="N4" s="5"/>
      <c r="O4" s="5"/>
      <c r="P4" s="5"/>
      <c r="R4" s="5"/>
      <c r="S4" s="5"/>
      <c r="T4" s="5"/>
      <c r="U4" s="5"/>
    </row>
    <row r="5" spans="1:21" x14ac:dyDescent="0.3">
      <c r="A5" s="1">
        <v>4</v>
      </c>
      <c r="B5" s="3">
        <v>4.5999999999999996</v>
      </c>
      <c r="C5" s="4">
        <v>3.1</v>
      </c>
      <c r="D5" s="4">
        <v>1.5</v>
      </c>
      <c r="E5" s="4">
        <v>0.2</v>
      </c>
      <c r="F5" s="7" t="s">
        <v>0</v>
      </c>
      <c r="H5" s="5">
        <f t="shared" si="0"/>
        <v>-1.243333333333335</v>
      </c>
      <c r="I5" s="5">
        <f t="shared" si="1"/>
        <v>1.5458777777777819</v>
      </c>
      <c r="J5" s="5"/>
      <c r="M5" s="5"/>
      <c r="N5" s="5"/>
      <c r="O5" s="5"/>
      <c r="P5" s="5"/>
      <c r="R5" s="5"/>
      <c r="S5" s="5"/>
      <c r="T5" s="5"/>
      <c r="U5" s="5"/>
    </row>
    <row r="6" spans="1:21" x14ac:dyDescent="0.3">
      <c r="A6" s="3">
        <v>5</v>
      </c>
      <c r="B6" s="1">
        <v>5</v>
      </c>
      <c r="C6" s="2">
        <v>3.6</v>
      </c>
      <c r="D6" s="2">
        <v>1.4</v>
      </c>
      <c r="E6" s="2">
        <v>0.2</v>
      </c>
      <c r="F6" s="6" t="s">
        <v>0</v>
      </c>
      <c r="H6" s="5">
        <f t="shared" si="0"/>
        <v>-0.8433333333333346</v>
      </c>
      <c r="I6" s="5">
        <f t="shared" si="1"/>
        <v>0.71121111111111324</v>
      </c>
      <c r="J6" s="5"/>
      <c r="M6" s="5"/>
      <c r="N6" s="5"/>
      <c r="O6" s="5"/>
      <c r="P6" s="5"/>
      <c r="R6" s="5"/>
      <c r="S6" s="5"/>
      <c r="T6" s="5"/>
      <c r="U6" s="5"/>
    </row>
    <row r="7" spans="1:21" x14ac:dyDescent="0.3">
      <c r="A7" s="1">
        <v>6</v>
      </c>
      <c r="B7" s="3">
        <v>5.4</v>
      </c>
      <c r="C7" s="4">
        <v>3.9</v>
      </c>
      <c r="D7" s="4">
        <v>1.7</v>
      </c>
      <c r="E7" s="4">
        <v>0.4</v>
      </c>
      <c r="F7" s="7" t="s">
        <v>0</v>
      </c>
      <c r="H7" s="5">
        <f t="shared" si="0"/>
        <v>-0.44333333333333425</v>
      </c>
      <c r="I7" s="5">
        <f t="shared" si="1"/>
        <v>0.19654444444444524</v>
      </c>
      <c r="J7" s="5"/>
      <c r="M7" s="5"/>
      <c r="N7" s="5"/>
      <c r="O7" s="5"/>
      <c r="P7" s="5"/>
      <c r="R7" s="5"/>
      <c r="S7" s="5"/>
      <c r="T7" s="5"/>
      <c r="U7" s="5"/>
    </row>
    <row r="8" spans="1:21" x14ac:dyDescent="0.3">
      <c r="A8" s="1">
        <v>7</v>
      </c>
      <c r="B8" s="1">
        <v>4.5999999999999996</v>
      </c>
      <c r="C8" s="2">
        <v>3.4</v>
      </c>
      <c r="D8" s="2">
        <v>1.4</v>
      </c>
      <c r="E8" s="2">
        <v>0.3</v>
      </c>
      <c r="F8" s="6" t="s">
        <v>0</v>
      </c>
      <c r="H8" s="5">
        <f t="shared" si="0"/>
        <v>-1.243333333333335</v>
      </c>
      <c r="I8" s="5">
        <f t="shared" si="1"/>
        <v>1.5458777777777819</v>
      </c>
      <c r="J8" s="5"/>
      <c r="M8" s="5"/>
      <c r="N8" s="5"/>
      <c r="O8" s="5"/>
      <c r="P8" s="5"/>
      <c r="R8" s="5"/>
      <c r="S8" s="5"/>
      <c r="T8" s="5"/>
      <c r="U8" s="5"/>
    </row>
    <row r="9" spans="1:21" x14ac:dyDescent="0.3">
      <c r="A9" s="3">
        <v>8</v>
      </c>
      <c r="B9" s="3">
        <v>5</v>
      </c>
      <c r="C9" s="4">
        <v>3.4</v>
      </c>
      <c r="D9" s="4">
        <v>1.5</v>
      </c>
      <c r="E9" s="4">
        <v>0.2</v>
      </c>
      <c r="F9" s="7" t="s">
        <v>0</v>
      </c>
      <c r="H9" s="5">
        <f t="shared" si="0"/>
        <v>-0.8433333333333346</v>
      </c>
      <c r="I9" s="5">
        <f t="shared" si="1"/>
        <v>0.71121111111111324</v>
      </c>
      <c r="J9" s="5"/>
      <c r="M9" s="5"/>
      <c r="N9" s="5"/>
      <c r="O9" s="5"/>
      <c r="P9" s="5"/>
      <c r="R9" s="5"/>
      <c r="S9" s="5"/>
      <c r="T9" s="5"/>
      <c r="U9" s="5"/>
    </row>
    <row r="10" spans="1:21" x14ac:dyDescent="0.3">
      <c r="A10" s="1">
        <v>9</v>
      </c>
      <c r="B10" s="1">
        <v>4.4000000000000004</v>
      </c>
      <c r="C10" s="2">
        <v>2.9</v>
      </c>
      <c r="D10" s="2">
        <v>1.4</v>
      </c>
      <c r="E10" s="2">
        <v>0.2</v>
      </c>
      <c r="F10" s="6" t="s">
        <v>0</v>
      </c>
      <c r="H10" s="5">
        <f t="shared" si="0"/>
        <v>-1.4433333333333342</v>
      </c>
      <c r="I10" s="5">
        <f t="shared" si="1"/>
        <v>2.0832111111111136</v>
      </c>
      <c r="J10" s="5"/>
      <c r="M10" s="5"/>
      <c r="N10" s="5"/>
      <c r="O10" s="5"/>
      <c r="P10" s="5"/>
      <c r="R10" s="5"/>
      <c r="S10" s="5"/>
      <c r="T10" s="5"/>
      <c r="U10" s="5"/>
    </row>
    <row r="11" spans="1:21" x14ac:dyDescent="0.3">
      <c r="A11" s="1">
        <v>10</v>
      </c>
      <c r="B11" s="3">
        <v>4.9000000000000004</v>
      </c>
      <c r="C11" s="4">
        <v>3.1</v>
      </c>
      <c r="D11" s="4">
        <v>1.5</v>
      </c>
      <c r="E11" s="4">
        <v>0.1</v>
      </c>
      <c r="F11" s="7" t="s">
        <v>0</v>
      </c>
      <c r="H11" s="5">
        <f t="shared" si="0"/>
        <v>-0.94333333333333425</v>
      </c>
      <c r="I11" s="5">
        <f t="shared" si="1"/>
        <v>0.88987777777777954</v>
      </c>
      <c r="J11" s="5"/>
      <c r="M11" s="5"/>
      <c r="N11" s="5"/>
      <c r="O11" s="5"/>
      <c r="P11" s="5"/>
      <c r="R11" s="5"/>
      <c r="S11" s="5"/>
      <c r="T11" s="5"/>
      <c r="U11" s="5"/>
    </row>
    <row r="12" spans="1:21" x14ac:dyDescent="0.3">
      <c r="A12" s="3">
        <v>11</v>
      </c>
      <c r="B12" s="1">
        <v>5.4</v>
      </c>
      <c r="C12" s="2">
        <v>3.7</v>
      </c>
      <c r="D12" s="2">
        <v>1.5</v>
      </c>
      <c r="E12" s="2">
        <v>0.2</v>
      </c>
      <c r="F12" s="6" t="s">
        <v>0</v>
      </c>
      <c r="H12" s="5">
        <f t="shared" si="0"/>
        <v>-0.44333333333333425</v>
      </c>
      <c r="I12" s="5">
        <f t="shared" si="1"/>
        <v>0.19654444444444524</v>
      </c>
      <c r="J12" s="5"/>
      <c r="M12" s="5"/>
      <c r="N12" s="5"/>
      <c r="O12" s="5"/>
      <c r="P12" s="5"/>
      <c r="R12" s="5"/>
      <c r="S12" s="5"/>
      <c r="T12" s="5"/>
      <c r="U12" s="5"/>
    </row>
    <row r="13" spans="1:21" x14ac:dyDescent="0.3">
      <c r="A13" s="1">
        <v>12</v>
      </c>
      <c r="B13" s="3">
        <v>4.8</v>
      </c>
      <c r="C13" s="4">
        <v>3.4</v>
      </c>
      <c r="D13" s="4">
        <v>1.6</v>
      </c>
      <c r="E13" s="4">
        <v>0.2</v>
      </c>
      <c r="F13" s="7" t="s">
        <v>0</v>
      </c>
      <c r="H13" s="5">
        <f t="shared" si="0"/>
        <v>-1.0433333333333348</v>
      </c>
      <c r="I13" s="5">
        <f t="shared" si="1"/>
        <v>1.0885444444444474</v>
      </c>
      <c r="J13" s="5"/>
      <c r="M13" s="5"/>
      <c r="N13" s="5"/>
      <c r="O13" s="5"/>
      <c r="P13" s="5"/>
      <c r="R13" s="5"/>
      <c r="S13" s="5"/>
      <c r="T13" s="5"/>
      <c r="U13" s="5"/>
    </row>
    <row r="14" spans="1:21" x14ac:dyDescent="0.3">
      <c r="A14" s="1">
        <v>13</v>
      </c>
      <c r="B14" s="1">
        <v>4.8</v>
      </c>
      <c r="C14" s="2">
        <v>3</v>
      </c>
      <c r="D14" s="2">
        <v>1.4</v>
      </c>
      <c r="E14" s="2">
        <v>0.1</v>
      </c>
      <c r="F14" s="6" t="s">
        <v>0</v>
      </c>
      <c r="H14" s="5">
        <f t="shared" si="0"/>
        <v>-1.0433333333333348</v>
      </c>
      <c r="I14" s="5">
        <f t="shared" si="1"/>
        <v>1.0885444444444474</v>
      </c>
      <c r="J14" s="5"/>
      <c r="K14" s="42" t="s">
        <v>34</v>
      </c>
      <c r="L14" s="43"/>
      <c r="M14" s="43"/>
      <c r="N14" s="43"/>
      <c r="O14" s="44"/>
      <c r="P14" s="5"/>
      <c r="R14" s="5"/>
      <c r="S14" s="5"/>
      <c r="T14" s="5"/>
      <c r="U14" s="5"/>
    </row>
    <row r="15" spans="1:21" x14ac:dyDescent="0.3">
      <c r="A15" s="3">
        <v>14</v>
      </c>
      <c r="B15" s="3">
        <v>4.3</v>
      </c>
      <c r="C15" s="4">
        <v>3</v>
      </c>
      <c r="D15" s="4">
        <v>1.1000000000000001</v>
      </c>
      <c r="E15" s="4">
        <v>0.1</v>
      </c>
      <c r="F15" s="7" t="s">
        <v>0</v>
      </c>
      <c r="H15" s="5">
        <f t="shared" si="0"/>
        <v>-1.5433333333333348</v>
      </c>
      <c r="I15" s="5">
        <f t="shared" si="1"/>
        <v>2.3818777777777824</v>
      </c>
      <c r="J15" s="5"/>
      <c r="K15" s="24" t="s">
        <v>39</v>
      </c>
      <c r="L15" s="24" t="s">
        <v>3</v>
      </c>
      <c r="M15" s="25" t="s">
        <v>4</v>
      </c>
      <c r="N15" s="25" t="s">
        <v>5</v>
      </c>
      <c r="O15" s="25" t="s">
        <v>6</v>
      </c>
      <c r="P15" s="5"/>
      <c r="R15" s="5"/>
      <c r="S15" s="5"/>
      <c r="T15" s="5"/>
      <c r="U15" s="5"/>
    </row>
    <row r="16" spans="1:21" x14ac:dyDescent="0.3">
      <c r="A16" s="1">
        <v>15</v>
      </c>
      <c r="B16" s="1">
        <v>5.8</v>
      </c>
      <c r="C16" s="2">
        <v>4</v>
      </c>
      <c r="D16" s="2">
        <v>1.2</v>
      </c>
      <c r="E16" s="2">
        <v>0.2</v>
      </c>
      <c r="F16" s="6" t="s">
        <v>0</v>
      </c>
      <c r="H16" s="5">
        <f t="shared" si="0"/>
        <v>-4.3333333333334778E-2</v>
      </c>
      <c r="I16" s="5">
        <f t="shared" si="1"/>
        <v>1.877777777777903E-3</v>
      </c>
      <c r="J16" s="5"/>
      <c r="K16" s="24" t="s">
        <v>10</v>
      </c>
      <c r="L16" s="25">
        <f>AVERAGE(B2:B151)</f>
        <v>5.8433333333333346</v>
      </c>
      <c r="M16" s="25">
        <f>AVERAGE(C2:C151)</f>
        <v>3.0540000000000007</v>
      </c>
      <c r="N16" s="25">
        <f>AVERAGE(D2:D151)</f>
        <v>3.7586666666666693</v>
      </c>
      <c r="O16" s="25">
        <f>AVERAGE(E2:E151)</f>
        <v>1.1986666666666672</v>
      </c>
      <c r="P16" s="5"/>
      <c r="R16" s="5"/>
      <c r="S16" s="5"/>
      <c r="T16" s="5"/>
      <c r="U16" s="5"/>
    </row>
    <row r="17" spans="1:21" x14ac:dyDescent="0.3">
      <c r="A17" s="1">
        <v>16</v>
      </c>
      <c r="B17" s="3">
        <v>5.7</v>
      </c>
      <c r="C17" s="4">
        <v>4.4000000000000004</v>
      </c>
      <c r="D17" s="4">
        <v>1.5</v>
      </c>
      <c r="E17" s="4">
        <v>0.4</v>
      </c>
      <c r="F17" s="7" t="s">
        <v>0</v>
      </c>
      <c r="H17" s="5">
        <f t="shared" si="0"/>
        <v>-0.14333333333333442</v>
      </c>
      <c r="I17" s="5">
        <f t="shared" si="1"/>
        <v>2.0544444444444757E-2</v>
      </c>
      <c r="J17" s="5"/>
      <c r="K17" s="24" t="s">
        <v>35</v>
      </c>
      <c r="L17" s="25">
        <f>_xlfn.STDEV.S(B2:B151)</f>
        <v>0.82806612797784351</v>
      </c>
      <c r="M17" s="25">
        <f>_xlfn.STDEV.S(C2:C151)</f>
        <v>0.4335943113621597</v>
      </c>
      <c r="N17" s="25">
        <f>_xlfn.STDEV.S(D2:D151)</f>
        <v>1.764420419952258</v>
      </c>
      <c r="O17" s="25">
        <f>_xlfn.STDEV.S(E2:E151)</f>
        <v>0.76316074170084081</v>
      </c>
      <c r="P17" s="5"/>
      <c r="R17" s="5"/>
      <c r="S17" s="5"/>
      <c r="T17" s="5"/>
      <c r="U17" s="5"/>
    </row>
    <row r="18" spans="1:21" x14ac:dyDescent="0.3">
      <c r="A18" s="3">
        <v>17</v>
      </c>
      <c r="B18" s="1">
        <v>5.4</v>
      </c>
      <c r="C18" s="2">
        <v>3.9</v>
      </c>
      <c r="D18" s="2">
        <v>1.3</v>
      </c>
      <c r="E18" s="2">
        <v>0.4</v>
      </c>
      <c r="F18" s="6" t="s">
        <v>0</v>
      </c>
      <c r="H18" s="5">
        <f t="shared" si="0"/>
        <v>-0.44333333333333425</v>
      </c>
      <c r="I18" s="5">
        <f t="shared" si="1"/>
        <v>0.19654444444444524</v>
      </c>
      <c r="J18" s="5"/>
      <c r="K18" s="24" t="s">
        <v>36</v>
      </c>
      <c r="L18" s="24">
        <f>MAX(B2:B151)</f>
        <v>7.9</v>
      </c>
      <c r="M18" s="24">
        <f>MAX(C2:C151)</f>
        <v>4.4000000000000004</v>
      </c>
      <c r="N18" s="24">
        <f>MAX(D2:D151)</f>
        <v>6.9</v>
      </c>
      <c r="O18" s="24">
        <f>MAX(E2:E151)</f>
        <v>2.5</v>
      </c>
      <c r="P18" s="5"/>
      <c r="R18" s="5"/>
      <c r="S18" s="5"/>
      <c r="T18" s="5"/>
      <c r="U18" s="5"/>
    </row>
    <row r="19" spans="1:21" x14ac:dyDescent="0.3">
      <c r="A19" s="1">
        <v>18</v>
      </c>
      <c r="B19" s="3">
        <v>5.0999999999999996</v>
      </c>
      <c r="C19" s="4">
        <v>3.5</v>
      </c>
      <c r="D19" s="4">
        <v>1.4</v>
      </c>
      <c r="E19" s="4">
        <v>0.3</v>
      </c>
      <c r="F19" s="7" t="s">
        <v>0</v>
      </c>
      <c r="H19" s="5">
        <f t="shared" si="0"/>
        <v>-0.74333333333333496</v>
      </c>
      <c r="I19" s="5">
        <f t="shared" si="1"/>
        <v>0.55254444444444684</v>
      </c>
      <c r="J19" s="5"/>
      <c r="K19" s="24" t="s">
        <v>37</v>
      </c>
      <c r="L19" s="24">
        <f>MIN(B2:B151)</f>
        <v>4.3</v>
      </c>
      <c r="M19" s="24">
        <f>MIN(C2:C151)</f>
        <v>2</v>
      </c>
      <c r="N19" s="24">
        <f>MIN(D2:D151)</f>
        <v>1</v>
      </c>
      <c r="O19" s="24">
        <f>MIN(E2:E151)</f>
        <v>0.1</v>
      </c>
      <c r="P19" s="5"/>
      <c r="R19" s="5"/>
      <c r="S19" s="5"/>
      <c r="T19" s="5"/>
      <c r="U19" s="5"/>
    </row>
    <row r="20" spans="1:21" x14ac:dyDescent="0.3">
      <c r="A20" s="1">
        <v>19</v>
      </c>
      <c r="B20" s="1">
        <v>5.7</v>
      </c>
      <c r="C20" s="2">
        <v>3.8</v>
      </c>
      <c r="D20" s="2">
        <v>1.7</v>
      </c>
      <c r="E20" s="2">
        <v>0.3</v>
      </c>
      <c r="F20" s="6" t="s">
        <v>0</v>
      </c>
      <c r="H20" s="5">
        <f t="shared" si="0"/>
        <v>-0.14333333333333442</v>
      </c>
      <c r="I20" s="5">
        <f t="shared" si="1"/>
        <v>2.0544444444444757E-2</v>
      </c>
      <c r="J20" s="5"/>
      <c r="K20" s="24" t="s">
        <v>38</v>
      </c>
      <c r="L20" s="24">
        <f>L18-L19</f>
        <v>3.6000000000000005</v>
      </c>
      <c r="M20" s="24">
        <f>M18-M19</f>
        <v>2.4000000000000004</v>
      </c>
      <c r="N20" s="24">
        <f>N18-N19</f>
        <v>5.9</v>
      </c>
      <c r="O20" s="24">
        <f>O18-O19</f>
        <v>2.4</v>
      </c>
      <c r="P20" s="5"/>
      <c r="R20" s="5"/>
      <c r="S20" s="5"/>
      <c r="T20" s="5"/>
      <c r="U20" s="5"/>
    </row>
    <row r="21" spans="1:21" x14ac:dyDescent="0.3">
      <c r="A21" s="3">
        <v>20</v>
      </c>
      <c r="B21" s="3">
        <v>5.0999999999999996</v>
      </c>
      <c r="C21" s="4">
        <v>3.8</v>
      </c>
      <c r="D21" s="4">
        <v>1.5</v>
      </c>
      <c r="E21" s="4">
        <v>0.3</v>
      </c>
      <c r="F21" s="7" t="s">
        <v>0</v>
      </c>
      <c r="H21" s="5">
        <f t="shared" si="0"/>
        <v>-0.74333333333333496</v>
      </c>
      <c r="I21" s="5">
        <f t="shared" si="1"/>
        <v>0.55254444444444684</v>
      </c>
      <c r="J21" s="5"/>
      <c r="M21" s="5"/>
      <c r="N21" s="5"/>
      <c r="O21" s="5"/>
      <c r="P21" s="5"/>
      <c r="R21" s="5"/>
      <c r="S21" s="5"/>
      <c r="T21" s="5"/>
      <c r="U21" s="5"/>
    </row>
    <row r="22" spans="1:21" x14ac:dyDescent="0.3">
      <c r="A22" s="1">
        <v>21</v>
      </c>
      <c r="B22" s="1">
        <v>5.4</v>
      </c>
      <c r="C22" s="2">
        <v>3.4</v>
      </c>
      <c r="D22" s="2">
        <v>1.7</v>
      </c>
      <c r="E22" s="2">
        <v>0.2</v>
      </c>
      <c r="F22" s="6" t="s">
        <v>0</v>
      </c>
      <c r="H22" s="5">
        <f t="shared" si="0"/>
        <v>-0.44333333333333425</v>
      </c>
      <c r="I22" s="5">
        <f t="shared" si="1"/>
        <v>0.19654444444444524</v>
      </c>
      <c r="J22" s="5"/>
      <c r="M22" s="5"/>
      <c r="N22" s="5"/>
      <c r="O22" s="5"/>
      <c r="P22" s="5"/>
      <c r="R22" s="5"/>
      <c r="S22" s="5"/>
      <c r="T22" s="5"/>
      <c r="U22" s="5"/>
    </row>
    <row r="23" spans="1:21" x14ac:dyDescent="0.3">
      <c r="A23" s="1">
        <v>22</v>
      </c>
      <c r="B23" s="3">
        <v>5.0999999999999996</v>
      </c>
      <c r="C23" s="4">
        <v>3.7</v>
      </c>
      <c r="D23" s="4">
        <v>1.5</v>
      </c>
      <c r="E23" s="4">
        <v>0.4</v>
      </c>
      <c r="F23" s="7" t="s">
        <v>0</v>
      </c>
      <c r="H23" s="5">
        <f t="shared" si="0"/>
        <v>-0.74333333333333496</v>
      </c>
      <c r="I23" s="5">
        <f t="shared" si="1"/>
        <v>0.55254444444444684</v>
      </c>
      <c r="J23" s="5"/>
      <c r="M23" s="5"/>
      <c r="N23" s="5"/>
      <c r="O23" s="5"/>
      <c r="P23" s="5"/>
      <c r="R23" s="5"/>
      <c r="S23" s="5"/>
      <c r="T23" s="5"/>
      <c r="U23" s="5"/>
    </row>
    <row r="24" spans="1:21" x14ac:dyDescent="0.3">
      <c r="A24" s="3">
        <v>23</v>
      </c>
      <c r="B24" s="1">
        <v>4.5999999999999996</v>
      </c>
      <c r="C24" s="2">
        <v>3.6</v>
      </c>
      <c r="D24" s="2">
        <v>1</v>
      </c>
      <c r="E24" s="2">
        <v>0.2</v>
      </c>
      <c r="F24" s="6" t="s">
        <v>0</v>
      </c>
      <c r="H24" s="5">
        <f t="shared" si="0"/>
        <v>-1.243333333333335</v>
      </c>
      <c r="I24" s="5">
        <f t="shared" si="1"/>
        <v>1.5458777777777819</v>
      </c>
      <c r="J24" s="5"/>
      <c r="M24" s="5"/>
      <c r="N24" s="5"/>
      <c r="O24" s="5"/>
      <c r="P24" s="5"/>
      <c r="R24" s="5"/>
      <c r="S24" s="5"/>
      <c r="T24" s="5"/>
      <c r="U24" s="5"/>
    </row>
    <row r="25" spans="1:21" x14ac:dyDescent="0.3">
      <c r="A25" s="1">
        <v>24</v>
      </c>
      <c r="B25" s="3">
        <v>5.0999999999999996</v>
      </c>
      <c r="C25" s="4">
        <v>3.3</v>
      </c>
      <c r="D25" s="4">
        <v>1.7</v>
      </c>
      <c r="E25" s="4">
        <v>0.5</v>
      </c>
      <c r="F25" s="7" t="s">
        <v>0</v>
      </c>
      <c r="H25" s="5">
        <f t="shared" si="0"/>
        <v>-0.74333333333333496</v>
      </c>
      <c r="I25" s="5">
        <f t="shared" si="1"/>
        <v>0.55254444444444684</v>
      </c>
      <c r="J25" s="5"/>
      <c r="M25" s="5"/>
      <c r="N25" s="5"/>
      <c r="O25" s="5"/>
      <c r="P25" s="5"/>
      <c r="R25" s="5"/>
      <c r="S25" s="5"/>
      <c r="T25" s="5"/>
      <c r="U25" s="5"/>
    </row>
    <row r="26" spans="1:21" x14ac:dyDescent="0.3">
      <c r="A26" s="1">
        <v>25</v>
      </c>
      <c r="B26" s="1">
        <v>4.8</v>
      </c>
      <c r="C26" s="2">
        <v>3.4</v>
      </c>
      <c r="D26" s="2">
        <v>1.9</v>
      </c>
      <c r="E26" s="2">
        <v>0.2</v>
      </c>
      <c r="F26" s="6" t="s">
        <v>0</v>
      </c>
      <c r="H26" s="5">
        <f t="shared" si="0"/>
        <v>-1.0433333333333348</v>
      </c>
      <c r="I26" s="5">
        <f t="shared" si="1"/>
        <v>1.0885444444444474</v>
      </c>
      <c r="J26" s="5"/>
      <c r="M26" s="5"/>
      <c r="N26" s="5"/>
      <c r="O26" s="5"/>
      <c r="P26" s="5"/>
      <c r="R26" s="5"/>
      <c r="S26" s="5"/>
      <c r="T26" s="5"/>
      <c r="U26" s="5"/>
    </row>
    <row r="27" spans="1:21" x14ac:dyDescent="0.3">
      <c r="A27" s="3">
        <v>26</v>
      </c>
      <c r="B27" s="3">
        <v>5</v>
      </c>
      <c r="C27" s="4">
        <v>3</v>
      </c>
      <c r="D27" s="4">
        <v>1.6</v>
      </c>
      <c r="E27" s="4">
        <v>0.2</v>
      </c>
      <c r="F27" s="7" t="s">
        <v>0</v>
      </c>
      <c r="H27" s="5">
        <f t="shared" si="0"/>
        <v>-0.8433333333333346</v>
      </c>
      <c r="I27" s="5">
        <f t="shared" si="1"/>
        <v>0.71121111111111324</v>
      </c>
      <c r="J27" s="5"/>
      <c r="M27" s="5"/>
      <c r="N27" s="5"/>
      <c r="O27" s="5"/>
      <c r="P27" s="5"/>
      <c r="R27" s="5"/>
      <c r="S27" s="5"/>
      <c r="T27" s="5"/>
      <c r="U27" s="5"/>
    </row>
    <row r="28" spans="1:21" x14ac:dyDescent="0.3">
      <c r="A28" s="1">
        <v>27</v>
      </c>
      <c r="B28" s="1">
        <v>5</v>
      </c>
      <c r="C28" s="2">
        <v>3.4</v>
      </c>
      <c r="D28" s="2">
        <v>1.6</v>
      </c>
      <c r="E28" s="2">
        <v>0.4</v>
      </c>
      <c r="F28" s="6" t="s">
        <v>0</v>
      </c>
      <c r="H28" s="5">
        <f t="shared" si="0"/>
        <v>-0.8433333333333346</v>
      </c>
      <c r="I28" s="5">
        <f t="shared" si="1"/>
        <v>0.71121111111111324</v>
      </c>
      <c r="J28" s="5"/>
      <c r="M28" s="5"/>
      <c r="N28" s="5"/>
      <c r="O28" s="5"/>
      <c r="P28" s="5"/>
      <c r="R28" s="5"/>
      <c r="S28" s="5"/>
      <c r="T28" s="5"/>
      <c r="U28" s="5"/>
    </row>
    <row r="29" spans="1:21" x14ac:dyDescent="0.3">
      <c r="A29" s="1">
        <v>28</v>
      </c>
      <c r="B29" s="3">
        <v>5.2</v>
      </c>
      <c r="C29" s="4">
        <v>3.5</v>
      </c>
      <c r="D29" s="4">
        <v>1.5</v>
      </c>
      <c r="E29" s="4">
        <v>0.2</v>
      </c>
      <c r="F29" s="7" t="s">
        <v>0</v>
      </c>
      <c r="H29" s="5">
        <f t="shared" si="0"/>
        <v>-0.64333333333333442</v>
      </c>
      <c r="I29" s="5">
        <f t="shared" si="1"/>
        <v>0.41387777777777918</v>
      </c>
      <c r="J29" s="5"/>
      <c r="M29" s="5"/>
      <c r="N29" s="5"/>
      <c r="O29" s="5"/>
      <c r="P29" s="5"/>
      <c r="R29" s="5"/>
      <c r="S29" s="5"/>
      <c r="T29" s="5"/>
      <c r="U29" s="5"/>
    </row>
    <row r="30" spans="1:21" x14ac:dyDescent="0.3">
      <c r="A30" s="3">
        <v>29</v>
      </c>
      <c r="B30" s="1">
        <v>5.2</v>
      </c>
      <c r="C30" s="2">
        <v>3.4</v>
      </c>
      <c r="D30" s="2">
        <v>1.4</v>
      </c>
      <c r="E30" s="2">
        <v>0.2</v>
      </c>
      <c r="F30" s="6" t="s">
        <v>0</v>
      </c>
      <c r="H30" s="5">
        <f t="shared" si="0"/>
        <v>-0.64333333333333442</v>
      </c>
      <c r="I30" s="5">
        <f t="shared" si="1"/>
        <v>0.41387777777777918</v>
      </c>
      <c r="J30" s="5"/>
      <c r="M30" s="5"/>
      <c r="N30" s="5"/>
      <c r="O30" s="5"/>
      <c r="P30" s="5"/>
      <c r="R30" s="5"/>
      <c r="S30" s="5"/>
      <c r="T30" s="5"/>
      <c r="U30" s="5"/>
    </row>
    <row r="31" spans="1:21" x14ac:dyDescent="0.3">
      <c r="A31" s="1">
        <v>30</v>
      </c>
      <c r="B31" s="3">
        <v>4.7</v>
      </c>
      <c r="C31" s="4">
        <v>3.2</v>
      </c>
      <c r="D31" s="4">
        <v>1.6</v>
      </c>
      <c r="E31" s="4">
        <v>0.2</v>
      </c>
      <c r="F31" s="7" t="s">
        <v>0</v>
      </c>
      <c r="H31" s="5">
        <f t="shared" si="0"/>
        <v>-1.1433333333333344</v>
      </c>
      <c r="I31" s="5">
        <f t="shared" si="1"/>
        <v>1.3072111111111135</v>
      </c>
      <c r="J31" s="5"/>
      <c r="M31" s="5"/>
      <c r="N31" s="5"/>
      <c r="O31" s="5"/>
      <c r="P31" s="5"/>
      <c r="R31" s="5"/>
      <c r="S31" s="5"/>
      <c r="T31" s="5"/>
      <c r="U31" s="5"/>
    </row>
    <row r="32" spans="1:21" x14ac:dyDescent="0.3">
      <c r="A32" s="1">
        <v>31</v>
      </c>
      <c r="B32" s="1">
        <v>4.8</v>
      </c>
      <c r="C32" s="2">
        <v>3.1</v>
      </c>
      <c r="D32" s="2">
        <v>1.6</v>
      </c>
      <c r="E32" s="2">
        <v>0.2</v>
      </c>
      <c r="F32" s="6" t="s">
        <v>0</v>
      </c>
      <c r="H32" s="5">
        <f t="shared" si="0"/>
        <v>-1.0433333333333348</v>
      </c>
      <c r="I32" s="5">
        <f t="shared" si="1"/>
        <v>1.0885444444444474</v>
      </c>
      <c r="J32" s="5"/>
      <c r="M32" s="5"/>
      <c r="N32" s="5"/>
      <c r="O32" s="5"/>
      <c r="P32" s="5"/>
      <c r="R32" s="5"/>
      <c r="S32" s="5"/>
      <c r="T32" s="5"/>
      <c r="U32" s="5"/>
    </row>
    <row r="33" spans="1:21" x14ac:dyDescent="0.3">
      <c r="A33" s="3">
        <v>32</v>
      </c>
      <c r="B33" s="3">
        <v>5.4</v>
      </c>
      <c r="C33" s="4">
        <v>3.4</v>
      </c>
      <c r="D33" s="4">
        <v>1.5</v>
      </c>
      <c r="E33" s="4">
        <v>0.4</v>
      </c>
      <c r="F33" s="7" t="s">
        <v>0</v>
      </c>
      <c r="H33" s="5">
        <f t="shared" si="0"/>
        <v>-0.44333333333333425</v>
      </c>
      <c r="I33" s="5">
        <f t="shared" si="1"/>
        <v>0.19654444444444524</v>
      </c>
      <c r="J33" s="5"/>
      <c r="M33" s="5"/>
      <c r="N33" s="5"/>
      <c r="O33" s="5"/>
      <c r="P33" s="5"/>
      <c r="R33" s="5"/>
      <c r="S33" s="5"/>
      <c r="T33" s="5"/>
      <c r="U33" s="5"/>
    </row>
    <row r="34" spans="1:21" x14ac:dyDescent="0.3">
      <c r="A34" s="1">
        <v>33</v>
      </c>
      <c r="B34" s="1">
        <v>5.2</v>
      </c>
      <c r="C34" s="2">
        <v>4.0999999999999996</v>
      </c>
      <c r="D34" s="2">
        <v>1.5</v>
      </c>
      <c r="E34" s="2">
        <v>0.1</v>
      </c>
      <c r="F34" s="6" t="s">
        <v>0</v>
      </c>
      <c r="H34" s="5">
        <f t="shared" ref="H34:H65" si="2">B34-$B$155</f>
        <v>-0.64333333333333442</v>
      </c>
      <c r="I34" s="5">
        <f t="shared" si="1"/>
        <v>0.41387777777777918</v>
      </c>
      <c r="J34" s="5"/>
      <c r="M34" s="5"/>
      <c r="N34" s="5"/>
      <c r="O34" s="5"/>
      <c r="P34" s="5"/>
      <c r="R34" s="5"/>
      <c r="S34" s="5"/>
      <c r="T34" s="5"/>
      <c r="U34" s="5"/>
    </row>
    <row r="35" spans="1:21" x14ac:dyDescent="0.3">
      <c r="A35" s="1">
        <v>34</v>
      </c>
      <c r="B35" s="3">
        <v>5.5</v>
      </c>
      <c r="C35" s="4">
        <v>4.2</v>
      </c>
      <c r="D35" s="4">
        <v>1.4</v>
      </c>
      <c r="E35" s="4">
        <v>0.2</v>
      </c>
      <c r="F35" s="7" t="s">
        <v>0</v>
      </c>
      <c r="H35" s="5">
        <f t="shared" si="2"/>
        <v>-0.3433333333333346</v>
      </c>
      <c r="I35" s="5">
        <f t="shared" si="1"/>
        <v>0.11787777777777865</v>
      </c>
      <c r="J35" s="5"/>
      <c r="M35" s="5"/>
      <c r="N35" s="5"/>
      <c r="O35" s="5"/>
      <c r="P35" s="5"/>
      <c r="R35" s="5"/>
      <c r="S35" s="5"/>
      <c r="T35" s="5"/>
      <c r="U35" s="5"/>
    </row>
    <row r="36" spans="1:21" x14ac:dyDescent="0.3">
      <c r="A36" s="3">
        <v>35</v>
      </c>
      <c r="B36" s="1">
        <v>4.9000000000000004</v>
      </c>
      <c r="C36" s="2">
        <v>3.1</v>
      </c>
      <c r="D36" s="2">
        <v>1.5</v>
      </c>
      <c r="E36" s="2">
        <v>0.1</v>
      </c>
      <c r="F36" s="6" t="s">
        <v>0</v>
      </c>
      <c r="H36" s="5">
        <f t="shared" si="2"/>
        <v>-0.94333333333333425</v>
      </c>
      <c r="I36" s="5">
        <f t="shared" si="1"/>
        <v>0.88987777777777954</v>
      </c>
      <c r="J36" s="5"/>
      <c r="M36" s="5"/>
      <c r="N36" s="5"/>
      <c r="O36" s="5"/>
      <c r="P36" s="5"/>
      <c r="R36" s="5"/>
      <c r="S36" s="5"/>
      <c r="T36" s="5"/>
      <c r="U36" s="5"/>
    </row>
    <row r="37" spans="1:21" x14ac:dyDescent="0.3">
      <c r="A37" s="1">
        <v>36</v>
      </c>
      <c r="B37" s="3">
        <v>5</v>
      </c>
      <c r="C37" s="4">
        <v>3.2</v>
      </c>
      <c r="D37" s="4">
        <v>1.2</v>
      </c>
      <c r="E37" s="4">
        <v>0.2</v>
      </c>
      <c r="F37" s="7" t="s">
        <v>0</v>
      </c>
      <c r="H37" s="5">
        <f t="shared" si="2"/>
        <v>-0.8433333333333346</v>
      </c>
      <c r="I37" s="5">
        <f t="shared" si="1"/>
        <v>0.71121111111111324</v>
      </c>
      <c r="J37" s="5"/>
      <c r="M37" s="5"/>
      <c r="N37" s="5"/>
      <c r="O37" s="5"/>
      <c r="P37" s="5"/>
      <c r="R37" s="5"/>
      <c r="S37" s="5"/>
      <c r="T37" s="5"/>
      <c r="U37" s="5"/>
    </row>
    <row r="38" spans="1:21" x14ac:dyDescent="0.3">
      <c r="A38" s="1">
        <v>37</v>
      </c>
      <c r="B38" s="1">
        <v>5.5</v>
      </c>
      <c r="C38" s="2">
        <v>3.5</v>
      </c>
      <c r="D38" s="2">
        <v>1.3</v>
      </c>
      <c r="E38" s="2">
        <v>0.2</v>
      </c>
      <c r="F38" s="6" t="s">
        <v>0</v>
      </c>
      <c r="H38" s="5">
        <f t="shared" si="2"/>
        <v>-0.3433333333333346</v>
      </c>
      <c r="I38" s="5">
        <f t="shared" si="1"/>
        <v>0.11787777777777865</v>
      </c>
      <c r="J38" s="5"/>
      <c r="M38" s="5"/>
      <c r="N38" s="5"/>
      <c r="O38" s="5"/>
      <c r="P38" s="5"/>
      <c r="R38" s="5"/>
      <c r="S38" s="5"/>
      <c r="T38" s="5"/>
      <c r="U38" s="5"/>
    </row>
    <row r="39" spans="1:21" x14ac:dyDescent="0.3">
      <c r="A39" s="3">
        <v>38</v>
      </c>
      <c r="B39" s="3">
        <v>4.9000000000000004</v>
      </c>
      <c r="C39" s="4">
        <v>3.1</v>
      </c>
      <c r="D39" s="4">
        <v>1.5</v>
      </c>
      <c r="E39" s="4">
        <v>0.1</v>
      </c>
      <c r="F39" s="7" t="s">
        <v>0</v>
      </c>
      <c r="H39" s="5">
        <f t="shared" si="2"/>
        <v>-0.94333333333333425</v>
      </c>
      <c r="I39" s="5">
        <f t="shared" si="1"/>
        <v>0.88987777777777954</v>
      </c>
      <c r="J39" s="5"/>
      <c r="M39" s="5"/>
      <c r="N39" s="5"/>
      <c r="O39" s="5"/>
      <c r="P39" s="5"/>
      <c r="R39" s="5"/>
      <c r="S39" s="5"/>
      <c r="T39" s="5"/>
      <c r="U39" s="5"/>
    </row>
    <row r="40" spans="1:21" x14ac:dyDescent="0.3">
      <c r="A40" s="1">
        <v>39</v>
      </c>
      <c r="B40" s="1">
        <v>4.4000000000000004</v>
      </c>
      <c r="C40" s="2">
        <v>3</v>
      </c>
      <c r="D40" s="2">
        <v>1.3</v>
      </c>
      <c r="E40" s="2">
        <v>0.2</v>
      </c>
      <c r="F40" s="6" t="s">
        <v>0</v>
      </c>
      <c r="H40" s="5">
        <f t="shared" si="2"/>
        <v>-1.4433333333333342</v>
      </c>
      <c r="I40" s="5">
        <f t="shared" si="1"/>
        <v>2.0832111111111136</v>
      </c>
      <c r="J40" s="5"/>
      <c r="M40" s="5"/>
      <c r="N40" s="5"/>
      <c r="O40" s="5"/>
      <c r="P40" s="5"/>
      <c r="R40" s="5"/>
      <c r="S40" s="5"/>
      <c r="T40" s="5"/>
      <c r="U40" s="5"/>
    </row>
    <row r="41" spans="1:21" x14ac:dyDescent="0.3">
      <c r="A41" s="1">
        <v>40</v>
      </c>
      <c r="B41" s="3">
        <v>5.0999999999999996</v>
      </c>
      <c r="C41" s="4">
        <v>3.4</v>
      </c>
      <c r="D41" s="4">
        <v>1.5</v>
      </c>
      <c r="E41" s="4">
        <v>0.2</v>
      </c>
      <c r="F41" s="7" t="s">
        <v>0</v>
      </c>
      <c r="H41" s="5">
        <f t="shared" si="2"/>
        <v>-0.74333333333333496</v>
      </c>
      <c r="I41" s="5">
        <f t="shared" si="1"/>
        <v>0.55254444444444684</v>
      </c>
      <c r="J41" s="5"/>
      <c r="M41" s="5"/>
      <c r="N41" s="5"/>
      <c r="O41" s="5"/>
      <c r="P41" s="5"/>
      <c r="R41" s="5"/>
      <c r="S41" s="5"/>
      <c r="T41" s="5"/>
      <c r="U41" s="5"/>
    </row>
    <row r="42" spans="1:21" x14ac:dyDescent="0.3">
      <c r="A42" s="3">
        <v>41</v>
      </c>
      <c r="B42" s="1">
        <v>5</v>
      </c>
      <c r="C42" s="2">
        <v>3.5</v>
      </c>
      <c r="D42" s="2">
        <v>1.3</v>
      </c>
      <c r="E42" s="2">
        <v>0.3</v>
      </c>
      <c r="F42" s="6" t="s">
        <v>0</v>
      </c>
      <c r="H42" s="5">
        <f t="shared" si="2"/>
        <v>-0.8433333333333346</v>
      </c>
      <c r="I42" s="5">
        <f t="shared" si="1"/>
        <v>0.71121111111111324</v>
      </c>
      <c r="J42" s="5"/>
      <c r="M42" s="5"/>
      <c r="N42" s="5"/>
      <c r="O42" s="5"/>
      <c r="P42" s="5"/>
      <c r="R42" s="5"/>
      <c r="S42" s="5"/>
      <c r="T42" s="5"/>
      <c r="U42" s="5"/>
    </row>
    <row r="43" spans="1:21" x14ac:dyDescent="0.3">
      <c r="A43" s="1">
        <v>42</v>
      </c>
      <c r="B43" s="3">
        <v>4.5</v>
      </c>
      <c r="C43" s="4">
        <v>2.2999999999999998</v>
      </c>
      <c r="D43" s="4">
        <v>1.3</v>
      </c>
      <c r="E43" s="4">
        <v>0.3</v>
      </c>
      <c r="F43" s="7" t="s">
        <v>0</v>
      </c>
      <c r="H43" s="5">
        <f t="shared" si="2"/>
        <v>-1.3433333333333346</v>
      </c>
      <c r="I43" s="5">
        <f t="shared" si="1"/>
        <v>1.8045444444444478</v>
      </c>
      <c r="J43" s="5"/>
      <c r="M43" s="5"/>
      <c r="N43" s="5"/>
      <c r="O43" s="5"/>
      <c r="P43" s="5"/>
      <c r="R43" s="5"/>
      <c r="S43" s="5"/>
      <c r="T43" s="5"/>
      <c r="U43" s="5"/>
    </row>
    <row r="44" spans="1:21" x14ac:dyDescent="0.3">
      <c r="A44" s="1">
        <v>43</v>
      </c>
      <c r="B44" s="1">
        <v>4.4000000000000004</v>
      </c>
      <c r="C44" s="2">
        <v>3.2</v>
      </c>
      <c r="D44" s="2">
        <v>1.3</v>
      </c>
      <c r="E44" s="2">
        <v>0.2</v>
      </c>
      <c r="F44" s="6" t="s">
        <v>0</v>
      </c>
      <c r="H44" s="5">
        <f t="shared" si="2"/>
        <v>-1.4433333333333342</v>
      </c>
      <c r="I44" s="5">
        <f t="shared" si="1"/>
        <v>2.0832111111111136</v>
      </c>
      <c r="J44" s="5"/>
      <c r="M44" s="5"/>
      <c r="N44" s="5"/>
      <c r="O44" s="5"/>
      <c r="P44" s="5"/>
      <c r="R44" s="5"/>
      <c r="S44" s="5"/>
      <c r="T44" s="5"/>
      <c r="U44" s="5"/>
    </row>
    <row r="45" spans="1:21" x14ac:dyDescent="0.3">
      <c r="A45" s="3">
        <v>44</v>
      </c>
      <c r="B45" s="3">
        <v>5</v>
      </c>
      <c r="C45" s="4">
        <v>3.5</v>
      </c>
      <c r="D45" s="4">
        <v>1.6</v>
      </c>
      <c r="E45" s="4">
        <v>0.6</v>
      </c>
      <c r="F45" s="7" t="s">
        <v>0</v>
      </c>
      <c r="H45" s="5">
        <f t="shared" si="2"/>
        <v>-0.8433333333333346</v>
      </c>
      <c r="I45" s="5">
        <f t="shared" si="1"/>
        <v>0.71121111111111324</v>
      </c>
      <c r="J45" s="5"/>
      <c r="M45" s="5"/>
      <c r="N45" s="5"/>
      <c r="O45" s="5"/>
      <c r="P45" s="5"/>
      <c r="R45" s="5"/>
      <c r="S45" s="5"/>
      <c r="T45" s="5"/>
      <c r="U45" s="5"/>
    </row>
    <row r="46" spans="1:21" x14ac:dyDescent="0.3">
      <c r="A46" s="1">
        <v>45</v>
      </c>
      <c r="B46" s="1">
        <v>5.0999999999999996</v>
      </c>
      <c r="C46" s="2">
        <v>3.8</v>
      </c>
      <c r="D46" s="2">
        <v>1.9</v>
      </c>
      <c r="E46" s="2">
        <v>0.4</v>
      </c>
      <c r="F46" s="6" t="s">
        <v>0</v>
      </c>
      <c r="H46" s="5">
        <f t="shared" si="2"/>
        <v>-0.74333333333333496</v>
      </c>
      <c r="I46" s="5">
        <f t="shared" si="1"/>
        <v>0.55254444444444684</v>
      </c>
      <c r="J46" s="5"/>
      <c r="M46" s="5"/>
      <c r="N46" s="5"/>
      <c r="O46" s="5"/>
      <c r="P46" s="5"/>
      <c r="R46" s="5"/>
      <c r="S46" s="5"/>
      <c r="T46" s="5"/>
      <c r="U46" s="5"/>
    </row>
    <row r="47" spans="1:21" x14ac:dyDescent="0.3">
      <c r="A47" s="1">
        <v>46</v>
      </c>
      <c r="B47" s="3">
        <v>4.8</v>
      </c>
      <c r="C47" s="4">
        <v>3</v>
      </c>
      <c r="D47" s="4">
        <v>1.4</v>
      </c>
      <c r="E47" s="4">
        <v>0.3</v>
      </c>
      <c r="F47" s="7" t="s">
        <v>0</v>
      </c>
      <c r="H47" s="5">
        <f t="shared" si="2"/>
        <v>-1.0433333333333348</v>
      </c>
      <c r="I47" s="5">
        <f t="shared" si="1"/>
        <v>1.0885444444444474</v>
      </c>
      <c r="J47" s="5"/>
      <c r="M47" s="5"/>
      <c r="N47" s="5"/>
      <c r="O47" s="5"/>
      <c r="P47" s="5"/>
      <c r="R47" s="5"/>
      <c r="S47" s="5"/>
      <c r="T47" s="5"/>
      <c r="U47" s="5"/>
    </row>
    <row r="48" spans="1:21" x14ac:dyDescent="0.3">
      <c r="A48" s="3">
        <v>47</v>
      </c>
      <c r="B48" s="1">
        <v>5.0999999999999996</v>
      </c>
      <c r="C48" s="2">
        <v>3.8</v>
      </c>
      <c r="D48" s="2">
        <v>1.6</v>
      </c>
      <c r="E48" s="2">
        <v>0.2</v>
      </c>
      <c r="F48" s="6" t="s">
        <v>0</v>
      </c>
      <c r="H48" s="5">
        <f t="shared" si="2"/>
        <v>-0.74333333333333496</v>
      </c>
      <c r="I48" s="5">
        <f t="shared" si="1"/>
        <v>0.55254444444444684</v>
      </c>
      <c r="J48" s="5"/>
      <c r="M48" s="5"/>
      <c r="N48" s="5"/>
      <c r="O48" s="5"/>
      <c r="P48" s="5"/>
      <c r="R48" s="5"/>
      <c r="S48" s="5"/>
      <c r="T48" s="5"/>
      <c r="U48" s="5"/>
    </row>
    <row r="49" spans="1:21" x14ac:dyDescent="0.3">
      <c r="A49" s="1">
        <v>48</v>
      </c>
      <c r="B49" s="3">
        <v>4.5999999999999996</v>
      </c>
      <c r="C49" s="4">
        <v>3.2</v>
      </c>
      <c r="D49" s="4">
        <v>1.4</v>
      </c>
      <c r="E49" s="4">
        <v>0.2</v>
      </c>
      <c r="F49" s="7" t="s">
        <v>0</v>
      </c>
      <c r="H49" s="5">
        <f t="shared" si="2"/>
        <v>-1.243333333333335</v>
      </c>
      <c r="I49" s="5">
        <f t="shared" si="1"/>
        <v>1.5458777777777819</v>
      </c>
      <c r="J49" s="5"/>
      <c r="M49" s="5"/>
      <c r="N49" s="5"/>
      <c r="O49" s="5"/>
      <c r="P49" s="5"/>
      <c r="R49" s="5"/>
      <c r="S49" s="5"/>
      <c r="T49" s="5"/>
      <c r="U49" s="5"/>
    </row>
    <row r="50" spans="1:21" x14ac:dyDescent="0.3">
      <c r="A50" s="1">
        <v>49</v>
      </c>
      <c r="B50" s="1">
        <v>5.3</v>
      </c>
      <c r="C50" s="2">
        <v>3.7</v>
      </c>
      <c r="D50" s="2">
        <v>1.5</v>
      </c>
      <c r="E50" s="2">
        <v>0.2</v>
      </c>
      <c r="F50" s="6" t="s">
        <v>0</v>
      </c>
      <c r="H50" s="5">
        <f t="shared" si="2"/>
        <v>-0.54333333333333478</v>
      </c>
      <c r="I50" s="5">
        <f t="shared" si="1"/>
        <v>0.2952111111111127</v>
      </c>
      <c r="J50" s="5"/>
      <c r="M50" s="5"/>
      <c r="N50" s="5"/>
      <c r="O50" s="5"/>
      <c r="P50" s="5"/>
      <c r="R50" s="5"/>
      <c r="S50" s="5"/>
      <c r="T50" s="5"/>
      <c r="U50" s="5"/>
    </row>
    <row r="51" spans="1:21" x14ac:dyDescent="0.3">
      <c r="A51" s="3">
        <v>50</v>
      </c>
      <c r="B51" s="3">
        <v>5</v>
      </c>
      <c r="C51" s="4">
        <v>3.3</v>
      </c>
      <c r="D51" s="4">
        <v>1.4</v>
      </c>
      <c r="E51" s="4">
        <v>0.2</v>
      </c>
      <c r="F51" s="7" t="s">
        <v>0</v>
      </c>
      <c r="H51" s="5">
        <f t="shared" si="2"/>
        <v>-0.8433333333333346</v>
      </c>
      <c r="I51" s="5">
        <f t="shared" si="1"/>
        <v>0.71121111111111324</v>
      </c>
      <c r="J51" s="5"/>
      <c r="M51" s="5"/>
      <c r="N51" s="5"/>
      <c r="O51" s="5"/>
      <c r="P51" s="5"/>
      <c r="R51" s="5"/>
      <c r="S51" s="5"/>
      <c r="T51" s="5"/>
      <c r="U51" s="5"/>
    </row>
    <row r="52" spans="1:21" x14ac:dyDescent="0.3">
      <c r="A52" s="1">
        <v>51</v>
      </c>
      <c r="B52" s="1">
        <v>7</v>
      </c>
      <c r="C52" s="2">
        <v>3.2</v>
      </c>
      <c r="D52" s="2">
        <v>4.7</v>
      </c>
      <c r="E52" s="2">
        <v>1.4</v>
      </c>
      <c r="F52" s="6" t="s">
        <v>1</v>
      </c>
      <c r="H52" s="5">
        <f t="shared" si="2"/>
        <v>1.1566666666666654</v>
      </c>
      <c r="I52" s="5">
        <f t="shared" si="1"/>
        <v>1.3378777777777748</v>
      </c>
      <c r="J52" s="5"/>
      <c r="M52" s="5"/>
      <c r="N52" s="5"/>
      <c r="O52" s="5"/>
      <c r="P52" s="5"/>
      <c r="R52" s="5"/>
      <c r="S52" s="5"/>
      <c r="T52" s="5"/>
      <c r="U52" s="5"/>
    </row>
    <row r="53" spans="1:21" x14ac:dyDescent="0.3">
      <c r="A53" s="1">
        <v>52</v>
      </c>
      <c r="B53" s="3">
        <v>6.4</v>
      </c>
      <c r="C53" s="4">
        <v>3.2</v>
      </c>
      <c r="D53" s="4">
        <v>4.5</v>
      </c>
      <c r="E53" s="4">
        <v>1.5</v>
      </c>
      <c r="F53" s="7" t="s">
        <v>1</v>
      </c>
      <c r="H53" s="5">
        <f t="shared" si="2"/>
        <v>0.55666666666666575</v>
      </c>
      <c r="I53" s="5">
        <f t="shared" si="1"/>
        <v>0.30987777777777675</v>
      </c>
      <c r="J53" s="5"/>
      <c r="M53" s="5"/>
      <c r="N53" s="5"/>
      <c r="O53" s="5"/>
      <c r="P53" s="5"/>
      <c r="R53" s="5"/>
      <c r="S53" s="5"/>
      <c r="T53" s="5"/>
      <c r="U53" s="5"/>
    </row>
    <row r="54" spans="1:21" x14ac:dyDescent="0.3">
      <c r="A54" s="3">
        <v>53</v>
      </c>
      <c r="B54" s="1">
        <v>6.9</v>
      </c>
      <c r="C54" s="2">
        <v>3.1</v>
      </c>
      <c r="D54" s="2">
        <v>4.9000000000000004</v>
      </c>
      <c r="E54" s="2">
        <v>1.5</v>
      </c>
      <c r="F54" s="6" t="s">
        <v>1</v>
      </c>
      <c r="H54" s="5">
        <f t="shared" si="2"/>
        <v>1.0566666666666658</v>
      </c>
      <c r="I54" s="5">
        <f t="shared" si="1"/>
        <v>1.1165444444444426</v>
      </c>
      <c r="J54" s="5"/>
      <c r="M54" s="5"/>
      <c r="N54" s="5"/>
      <c r="O54" s="5"/>
      <c r="P54" s="5"/>
      <c r="R54" s="5"/>
      <c r="S54" s="5"/>
      <c r="T54" s="5"/>
      <c r="U54" s="5"/>
    </row>
    <row r="55" spans="1:21" x14ac:dyDescent="0.3">
      <c r="A55" s="1">
        <v>54</v>
      </c>
      <c r="B55" s="3">
        <v>5.5</v>
      </c>
      <c r="C55" s="4">
        <v>2.2999999999999998</v>
      </c>
      <c r="D55" s="4">
        <v>4</v>
      </c>
      <c r="E55" s="4">
        <v>1.3</v>
      </c>
      <c r="F55" s="7" t="s">
        <v>1</v>
      </c>
      <c r="H55" s="5">
        <f t="shared" si="2"/>
        <v>-0.3433333333333346</v>
      </c>
      <c r="I55" s="5">
        <f t="shared" si="1"/>
        <v>0.11787777777777865</v>
      </c>
      <c r="J55" s="5"/>
      <c r="M55" s="5"/>
      <c r="N55" s="5"/>
      <c r="O55" s="5"/>
      <c r="P55" s="5"/>
      <c r="R55" s="5"/>
      <c r="S55" s="5"/>
      <c r="T55" s="5"/>
      <c r="U55" s="5"/>
    </row>
    <row r="56" spans="1:21" x14ac:dyDescent="0.3">
      <c r="A56" s="1">
        <v>55</v>
      </c>
      <c r="B56" s="1">
        <v>6.5</v>
      </c>
      <c r="C56" s="2">
        <v>2.8</v>
      </c>
      <c r="D56" s="2">
        <v>4.5999999999999996</v>
      </c>
      <c r="E56" s="2">
        <v>1.5</v>
      </c>
      <c r="F56" s="6" t="s">
        <v>1</v>
      </c>
      <c r="H56" s="5">
        <f t="shared" si="2"/>
        <v>0.6566666666666654</v>
      </c>
      <c r="I56" s="5">
        <f t="shared" si="1"/>
        <v>0.43121111111110944</v>
      </c>
      <c r="J56" s="5"/>
      <c r="M56" s="5"/>
      <c r="N56" s="5"/>
      <c r="O56" s="5"/>
      <c r="P56" s="5"/>
      <c r="R56" s="5"/>
      <c r="S56" s="5"/>
      <c r="T56" s="5"/>
      <c r="U56" s="5"/>
    </row>
    <row r="57" spans="1:21" x14ac:dyDescent="0.3">
      <c r="A57" s="3">
        <v>56</v>
      </c>
      <c r="B57" s="3">
        <v>5.7</v>
      </c>
      <c r="C57" s="4">
        <v>2.8</v>
      </c>
      <c r="D57" s="4">
        <v>4.5</v>
      </c>
      <c r="E57" s="4">
        <v>1.3</v>
      </c>
      <c r="F57" s="7" t="s">
        <v>1</v>
      </c>
      <c r="H57" s="5">
        <f t="shared" si="2"/>
        <v>-0.14333333333333442</v>
      </c>
      <c r="I57" s="5">
        <f t="shared" si="1"/>
        <v>2.0544444444444757E-2</v>
      </c>
      <c r="J57" s="5"/>
      <c r="M57" s="5"/>
      <c r="N57" s="5"/>
      <c r="O57" s="5"/>
      <c r="P57" s="5"/>
      <c r="R57" s="5"/>
      <c r="S57" s="5"/>
      <c r="T57" s="5"/>
      <c r="U57" s="5"/>
    </row>
    <row r="58" spans="1:21" x14ac:dyDescent="0.3">
      <c r="A58" s="1">
        <v>57</v>
      </c>
      <c r="B58" s="1">
        <v>6.3</v>
      </c>
      <c r="C58" s="2">
        <v>3.3</v>
      </c>
      <c r="D58" s="2">
        <v>4.7</v>
      </c>
      <c r="E58" s="2">
        <v>1.6</v>
      </c>
      <c r="F58" s="6" t="s">
        <v>1</v>
      </c>
      <c r="H58" s="5">
        <f t="shared" si="2"/>
        <v>0.45666666666666522</v>
      </c>
      <c r="I58" s="5">
        <f t="shared" si="1"/>
        <v>0.20854444444444312</v>
      </c>
      <c r="J58" s="5"/>
      <c r="M58" s="5"/>
      <c r="N58" s="5"/>
      <c r="O58" s="5"/>
      <c r="P58" s="5"/>
      <c r="R58" s="5"/>
      <c r="S58" s="5"/>
      <c r="T58" s="5"/>
      <c r="U58" s="5"/>
    </row>
    <row r="59" spans="1:21" x14ac:dyDescent="0.3">
      <c r="A59" s="1">
        <v>58</v>
      </c>
      <c r="B59" s="3">
        <v>4.9000000000000004</v>
      </c>
      <c r="C59" s="4">
        <v>2.4</v>
      </c>
      <c r="D59" s="4">
        <v>3.3</v>
      </c>
      <c r="E59" s="4">
        <v>1</v>
      </c>
      <c r="F59" s="7" t="s">
        <v>1</v>
      </c>
      <c r="H59" s="5">
        <f t="shared" si="2"/>
        <v>-0.94333333333333425</v>
      </c>
      <c r="I59" s="5">
        <f t="shared" si="1"/>
        <v>0.88987777777777954</v>
      </c>
      <c r="J59" s="5"/>
      <c r="M59" s="5"/>
      <c r="N59" s="5"/>
      <c r="O59" s="5"/>
      <c r="P59" s="5"/>
      <c r="R59" s="5"/>
      <c r="S59" s="5"/>
      <c r="T59" s="5"/>
      <c r="U59" s="5"/>
    </row>
    <row r="60" spans="1:21" x14ac:dyDescent="0.3">
      <c r="A60" s="3">
        <v>59</v>
      </c>
      <c r="B60" s="1">
        <v>6.6</v>
      </c>
      <c r="C60" s="2">
        <v>2.9</v>
      </c>
      <c r="D60" s="2">
        <v>4.5999999999999996</v>
      </c>
      <c r="E60" s="2">
        <v>1.3</v>
      </c>
      <c r="F60" s="6" t="s">
        <v>1</v>
      </c>
      <c r="H60" s="5">
        <f t="shared" si="2"/>
        <v>0.75666666666666504</v>
      </c>
      <c r="I60" s="5">
        <f t="shared" si="1"/>
        <v>0.57254444444444197</v>
      </c>
      <c r="J60" s="5"/>
      <c r="M60" s="5"/>
      <c r="N60" s="5"/>
      <c r="O60" s="5"/>
      <c r="P60" s="5"/>
      <c r="R60" s="5"/>
      <c r="S60" s="5"/>
      <c r="T60" s="5"/>
      <c r="U60" s="5"/>
    </row>
    <row r="61" spans="1:21" x14ac:dyDescent="0.3">
      <c r="A61" s="1">
        <v>60</v>
      </c>
      <c r="B61" s="3">
        <v>5.2</v>
      </c>
      <c r="C61" s="4">
        <v>2.7</v>
      </c>
      <c r="D61" s="4">
        <v>3.9</v>
      </c>
      <c r="E61" s="4">
        <v>1.4</v>
      </c>
      <c r="F61" s="7" t="s">
        <v>1</v>
      </c>
      <c r="H61" s="5">
        <f t="shared" si="2"/>
        <v>-0.64333333333333442</v>
      </c>
      <c r="I61" s="5">
        <f t="shared" si="1"/>
        <v>0.41387777777777918</v>
      </c>
      <c r="J61" s="5"/>
      <c r="M61" s="5"/>
      <c r="N61" s="5"/>
      <c r="O61" s="5"/>
      <c r="P61" s="5"/>
      <c r="R61" s="5"/>
      <c r="S61" s="5"/>
      <c r="T61" s="5"/>
      <c r="U61" s="5"/>
    </row>
    <row r="62" spans="1:21" x14ac:dyDescent="0.3">
      <c r="A62" s="1">
        <v>61</v>
      </c>
      <c r="B62" s="1">
        <v>5</v>
      </c>
      <c r="C62" s="2">
        <v>2</v>
      </c>
      <c r="D62" s="2">
        <v>3.5</v>
      </c>
      <c r="E62" s="2">
        <v>1</v>
      </c>
      <c r="F62" s="6" t="s">
        <v>1</v>
      </c>
      <c r="H62" s="5">
        <f t="shared" si="2"/>
        <v>-0.8433333333333346</v>
      </c>
      <c r="I62" s="5">
        <f t="shared" si="1"/>
        <v>0.71121111111111324</v>
      </c>
      <c r="J62" s="5"/>
      <c r="M62" s="5"/>
      <c r="N62" s="5"/>
      <c r="O62" s="5"/>
      <c r="P62" s="5"/>
      <c r="R62" s="5"/>
      <c r="S62" s="5"/>
      <c r="T62" s="5"/>
      <c r="U62" s="5"/>
    </row>
    <row r="63" spans="1:21" x14ac:dyDescent="0.3">
      <c r="A63" s="3">
        <v>62</v>
      </c>
      <c r="B63" s="3">
        <v>5.9</v>
      </c>
      <c r="C63" s="4">
        <v>3</v>
      </c>
      <c r="D63" s="4">
        <v>4.2</v>
      </c>
      <c r="E63" s="4">
        <v>1.5</v>
      </c>
      <c r="F63" s="7" t="s">
        <v>1</v>
      </c>
      <c r="H63" s="5">
        <f t="shared" si="2"/>
        <v>5.6666666666665755E-2</v>
      </c>
      <c r="I63" s="5">
        <f t="shared" si="1"/>
        <v>3.211111111111008E-3</v>
      </c>
      <c r="J63" s="5"/>
      <c r="M63" s="5"/>
      <c r="N63" s="5"/>
      <c r="O63" s="5"/>
      <c r="P63" s="5"/>
      <c r="R63" s="5"/>
      <c r="S63" s="5"/>
      <c r="T63" s="5"/>
      <c r="U63" s="5"/>
    </row>
    <row r="64" spans="1:21" x14ac:dyDescent="0.3">
      <c r="A64" s="1">
        <v>63</v>
      </c>
      <c r="B64" s="1">
        <v>6</v>
      </c>
      <c r="C64" s="2">
        <v>2.2000000000000002</v>
      </c>
      <c r="D64" s="2">
        <v>4</v>
      </c>
      <c r="E64" s="2">
        <v>1</v>
      </c>
      <c r="F64" s="6" t="s">
        <v>1</v>
      </c>
      <c r="H64" s="5">
        <f t="shared" si="2"/>
        <v>0.1566666666666654</v>
      </c>
      <c r="I64" s="5">
        <f t="shared" si="1"/>
        <v>2.4544444444444046E-2</v>
      </c>
      <c r="J64" s="5"/>
      <c r="M64" s="5"/>
      <c r="N64" s="5"/>
      <c r="O64" s="5"/>
      <c r="P64" s="5"/>
      <c r="R64" s="5"/>
      <c r="S64" s="5"/>
      <c r="T64" s="5"/>
      <c r="U64" s="5"/>
    </row>
    <row r="65" spans="1:21" x14ac:dyDescent="0.3">
      <c r="A65" s="1">
        <v>64</v>
      </c>
      <c r="B65" s="3">
        <v>6.1</v>
      </c>
      <c r="C65" s="4">
        <v>2.9</v>
      </c>
      <c r="D65" s="4">
        <v>4.7</v>
      </c>
      <c r="E65" s="4">
        <v>1.4</v>
      </c>
      <c r="F65" s="7" t="s">
        <v>1</v>
      </c>
      <c r="H65" s="5">
        <f t="shared" si="2"/>
        <v>0.25666666666666504</v>
      </c>
      <c r="I65" s="5">
        <f t="shared" si="1"/>
        <v>6.5877777777776939E-2</v>
      </c>
      <c r="J65" s="5"/>
      <c r="M65" s="5"/>
      <c r="N65" s="5"/>
      <c r="O65" s="5"/>
      <c r="P65" s="5"/>
      <c r="R65" s="5"/>
      <c r="S65" s="5"/>
      <c r="T65" s="5"/>
      <c r="U65" s="5"/>
    </row>
    <row r="66" spans="1:21" x14ac:dyDescent="0.3">
      <c r="A66" s="3">
        <v>65</v>
      </c>
      <c r="B66" s="1">
        <v>5.6</v>
      </c>
      <c r="C66" s="2">
        <v>2.9</v>
      </c>
      <c r="D66" s="2">
        <v>3.6</v>
      </c>
      <c r="E66" s="2">
        <v>1.3</v>
      </c>
      <c r="F66" s="6" t="s">
        <v>1</v>
      </c>
      <c r="H66" s="5">
        <f t="shared" ref="H66:H97" si="3">B66-$B$155</f>
        <v>-0.24333333333333496</v>
      </c>
      <c r="I66" s="5">
        <f t="shared" si="1"/>
        <v>5.9211111111111901E-2</v>
      </c>
      <c r="J66" s="5"/>
      <c r="M66" s="5"/>
      <c r="N66" s="5"/>
      <c r="O66" s="5"/>
      <c r="P66" s="5"/>
      <c r="R66" s="5"/>
      <c r="S66" s="5"/>
      <c r="T66" s="5"/>
      <c r="U66" s="5"/>
    </row>
    <row r="67" spans="1:21" x14ac:dyDescent="0.3">
      <c r="A67" s="1">
        <v>66</v>
      </c>
      <c r="B67" s="3">
        <v>6.7</v>
      </c>
      <c r="C67" s="4">
        <v>3.1</v>
      </c>
      <c r="D67" s="4">
        <v>4.4000000000000004</v>
      </c>
      <c r="E67" s="4">
        <v>1.4</v>
      </c>
      <c r="F67" s="7" t="s">
        <v>1</v>
      </c>
      <c r="H67" s="5">
        <f t="shared" si="3"/>
        <v>0.85666666666666558</v>
      </c>
      <c r="I67" s="5">
        <f t="shared" ref="I67:I130" si="4">H67^2</f>
        <v>0.73387777777777596</v>
      </c>
      <c r="J67" s="5"/>
      <c r="M67" s="5"/>
      <c r="N67" s="5"/>
      <c r="O67" s="5"/>
      <c r="P67" s="5"/>
      <c r="R67" s="5"/>
      <c r="S67" s="5"/>
      <c r="T67" s="5"/>
      <c r="U67" s="5"/>
    </row>
    <row r="68" spans="1:21" x14ac:dyDescent="0.3">
      <c r="A68" s="1">
        <v>67</v>
      </c>
      <c r="B68" s="1">
        <v>5.6</v>
      </c>
      <c r="C68" s="2">
        <v>3</v>
      </c>
      <c r="D68" s="2">
        <v>4.5</v>
      </c>
      <c r="E68" s="2">
        <v>1.5</v>
      </c>
      <c r="F68" s="6" t="s">
        <v>1</v>
      </c>
      <c r="H68" s="5">
        <f t="shared" si="3"/>
        <v>-0.24333333333333496</v>
      </c>
      <c r="I68" s="5">
        <f t="shared" si="4"/>
        <v>5.9211111111111901E-2</v>
      </c>
      <c r="J68" s="5"/>
      <c r="M68" s="5"/>
      <c r="N68" s="5"/>
      <c r="O68" s="5"/>
      <c r="P68" s="5"/>
      <c r="R68" s="5"/>
      <c r="S68" s="5"/>
      <c r="T68" s="5"/>
      <c r="U68" s="5"/>
    </row>
    <row r="69" spans="1:21" x14ac:dyDescent="0.3">
      <c r="A69" s="3">
        <v>68</v>
      </c>
      <c r="B69" s="3">
        <v>5.8</v>
      </c>
      <c r="C69" s="4">
        <v>2.7</v>
      </c>
      <c r="D69" s="4">
        <v>4.0999999999999996</v>
      </c>
      <c r="E69" s="4">
        <v>1</v>
      </c>
      <c r="F69" s="7" t="s">
        <v>1</v>
      </c>
      <c r="H69" s="5">
        <f t="shared" si="3"/>
        <v>-4.3333333333334778E-2</v>
      </c>
      <c r="I69" s="5">
        <f t="shared" si="4"/>
        <v>1.877777777777903E-3</v>
      </c>
      <c r="J69" s="5"/>
      <c r="M69" s="5"/>
      <c r="N69" s="5"/>
      <c r="O69" s="5"/>
      <c r="P69" s="5"/>
      <c r="R69" s="5"/>
      <c r="S69" s="5"/>
      <c r="T69" s="5"/>
      <c r="U69" s="5"/>
    </row>
    <row r="70" spans="1:21" x14ac:dyDescent="0.3">
      <c r="A70" s="1">
        <v>69</v>
      </c>
      <c r="B70" s="1">
        <v>6.2</v>
      </c>
      <c r="C70" s="2">
        <v>2.2000000000000002</v>
      </c>
      <c r="D70" s="2">
        <v>4.5</v>
      </c>
      <c r="E70" s="2">
        <v>1.5</v>
      </c>
      <c r="F70" s="6" t="s">
        <v>1</v>
      </c>
      <c r="H70" s="5">
        <f t="shared" si="3"/>
        <v>0.35666666666666558</v>
      </c>
      <c r="I70" s="5">
        <f t="shared" si="4"/>
        <v>0.12721111111111033</v>
      </c>
      <c r="J70" s="5"/>
      <c r="M70" s="5"/>
      <c r="N70" s="5"/>
      <c r="O70" s="5"/>
      <c r="P70" s="5"/>
      <c r="R70" s="5"/>
      <c r="S70" s="5"/>
      <c r="T70" s="5"/>
      <c r="U70" s="5"/>
    </row>
    <row r="71" spans="1:21" x14ac:dyDescent="0.3">
      <c r="A71" s="1">
        <v>70</v>
      </c>
      <c r="B71" s="3">
        <v>5.6</v>
      </c>
      <c r="C71" s="4">
        <v>2.5</v>
      </c>
      <c r="D71" s="4">
        <v>3.9</v>
      </c>
      <c r="E71" s="4">
        <v>1.1000000000000001</v>
      </c>
      <c r="F71" s="7" t="s">
        <v>1</v>
      </c>
      <c r="H71" s="5">
        <f t="shared" si="3"/>
        <v>-0.24333333333333496</v>
      </c>
      <c r="I71" s="5">
        <f t="shared" si="4"/>
        <v>5.9211111111111901E-2</v>
      </c>
      <c r="J71" s="5"/>
      <c r="M71" s="5"/>
      <c r="N71" s="5"/>
      <c r="O71" s="5"/>
      <c r="P71" s="5"/>
      <c r="R71" s="5"/>
      <c r="S71" s="5"/>
      <c r="T71" s="5"/>
      <c r="U71" s="5"/>
    </row>
    <row r="72" spans="1:21" x14ac:dyDescent="0.3">
      <c r="A72" s="3">
        <v>71</v>
      </c>
      <c r="B72" s="1">
        <v>5.9</v>
      </c>
      <c r="C72" s="2">
        <v>3.2</v>
      </c>
      <c r="D72" s="2">
        <v>4.8</v>
      </c>
      <c r="E72" s="2">
        <v>1.8</v>
      </c>
      <c r="F72" s="6" t="s">
        <v>1</v>
      </c>
      <c r="H72" s="5">
        <f t="shared" si="3"/>
        <v>5.6666666666665755E-2</v>
      </c>
      <c r="I72" s="5">
        <f t="shared" si="4"/>
        <v>3.211111111111008E-3</v>
      </c>
      <c r="J72" s="5"/>
      <c r="M72" s="5"/>
      <c r="N72" s="5"/>
      <c r="O72" s="5"/>
      <c r="P72" s="5"/>
      <c r="R72" s="5"/>
      <c r="S72" s="5"/>
      <c r="T72" s="5"/>
      <c r="U72" s="5"/>
    </row>
    <row r="73" spans="1:21" x14ac:dyDescent="0.3">
      <c r="A73" s="1">
        <v>72</v>
      </c>
      <c r="B73" s="3">
        <v>6.1</v>
      </c>
      <c r="C73" s="4">
        <v>2.8</v>
      </c>
      <c r="D73" s="4">
        <v>4</v>
      </c>
      <c r="E73" s="4">
        <v>1.3</v>
      </c>
      <c r="F73" s="7" t="s">
        <v>1</v>
      </c>
      <c r="H73" s="5">
        <f t="shared" si="3"/>
        <v>0.25666666666666504</v>
      </c>
      <c r="I73" s="5">
        <f t="shared" si="4"/>
        <v>6.5877777777776939E-2</v>
      </c>
      <c r="J73" s="5"/>
      <c r="M73" s="5"/>
      <c r="N73" s="5"/>
      <c r="O73" s="5"/>
      <c r="P73" s="5"/>
      <c r="R73" s="5"/>
      <c r="S73" s="5"/>
      <c r="T73" s="5"/>
      <c r="U73" s="5"/>
    </row>
    <row r="74" spans="1:21" x14ac:dyDescent="0.3">
      <c r="A74" s="1">
        <v>73</v>
      </c>
      <c r="B74" s="1">
        <v>6.3</v>
      </c>
      <c r="C74" s="2">
        <v>2.5</v>
      </c>
      <c r="D74" s="2">
        <v>4.9000000000000004</v>
      </c>
      <c r="E74" s="2">
        <v>1.5</v>
      </c>
      <c r="F74" s="6" t="s">
        <v>1</v>
      </c>
      <c r="H74" s="5">
        <f t="shared" si="3"/>
        <v>0.45666666666666522</v>
      </c>
      <c r="I74" s="5">
        <f t="shared" si="4"/>
        <v>0.20854444444444312</v>
      </c>
      <c r="J74" s="5"/>
      <c r="M74" s="5"/>
      <c r="N74" s="5"/>
      <c r="O74" s="5"/>
      <c r="P74" s="5"/>
      <c r="R74" s="5"/>
      <c r="S74" s="5"/>
      <c r="T74" s="5"/>
      <c r="U74" s="5"/>
    </row>
    <row r="75" spans="1:21" x14ac:dyDescent="0.3">
      <c r="A75" s="3">
        <v>74</v>
      </c>
      <c r="B75" s="3">
        <v>6.1</v>
      </c>
      <c r="C75" s="4">
        <v>2.8</v>
      </c>
      <c r="D75" s="4">
        <v>4.7</v>
      </c>
      <c r="E75" s="4">
        <v>1.2</v>
      </c>
      <c r="F75" s="7" t="s">
        <v>1</v>
      </c>
      <c r="H75" s="5">
        <f t="shared" si="3"/>
        <v>0.25666666666666504</v>
      </c>
      <c r="I75" s="5">
        <f t="shared" si="4"/>
        <v>6.5877777777776939E-2</v>
      </c>
      <c r="J75" s="5"/>
      <c r="M75" s="5"/>
      <c r="N75" s="5"/>
      <c r="O75" s="5"/>
      <c r="P75" s="5"/>
      <c r="R75" s="5"/>
      <c r="S75" s="5"/>
      <c r="T75" s="5"/>
      <c r="U75" s="5"/>
    </row>
    <row r="76" spans="1:21" x14ac:dyDescent="0.3">
      <c r="A76" s="1">
        <v>75</v>
      </c>
      <c r="B76" s="1">
        <v>6.4</v>
      </c>
      <c r="C76" s="2">
        <v>2.9</v>
      </c>
      <c r="D76" s="2">
        <v>4.3</v>
      </c>
      <c r="E76" s="2">
        <v>1.3</v>
      </c>
      <c r="F76" s="6" t="s">
        <v>1</v>
      </c>
      <c r="H76" s="5">
        <f t="shared" si="3"/>
        <v>0.55666666666666575</v>
      </c>
      <c r="I76" s="5">
        <f t="shared" si="4"/>
        <v>0.30987777777777675</v>
      </c>
      <c r="J76" s="5"/>
      <c r="M76" s="5"/>
      <c r="N76" s="5"/>
      <c r="O76" s="5"/>
      <c r="P76" s="5"/>
      <c r="R76" s="5"/>
      <c r="S76" s="5"/>
      <c r="T76" s="5"/>
      <c r="U76" s="5"/>
    </row>
    <row r="77" spans="1:21" x14ac:dyDescent="0.3">
      <c r="A77" s="1">
        <v>76</v>
      </c>
      <c r="B77" s="3">
        <v>6.6</v>
      </c>
      <c r="C77" s="4">
        <v>3</v>
      </c>
      <c r="D77" s="4">
        <v>4.4000000000000004</v>
      </c>
      <c r="E77" s="4">
        <v>1.4</v>
      </c>
      <c r="F77" s="7" t="s">
        <v>1</v>
      </c>
      <c r="H77" s="5">
        <f t="shared" si="3"/>
        <v>0.75666666666666504</v>
      </c>
      <c r="I77" s="5">
        <f t="shared" si="4"/>
        <v>0.57254444444444197</v>
      </c>
      <c r="J77" s="5"/>
      <c r="M77" s="5"/>
      <c r="N77" s="5"/>
      <c r="O77" s="5"/>
      <c r="P77" s="5"/>
      <c r="R77" s="5"/>
      <c r="S77" s="5"/>
      <c r="T77" s="5"/>
      <c r="U77" s="5"/>
    </row>
    <row r="78" spans="1:21" x14ac:dyDescent="0.3">
      <c r="A78" s="3">
        <v>77</v>
      </c>
      <c r="B78" s="1">
        <v>6.8</v>
      </c>
      <c r="C78" s="2">
        <v>2.8</v>
      </c>
      <c r="D78" s="2">
        <v>4.8</v>
      </c>
      <c r="E78" s="2">
        <v>1.4</v>
      </c>
      <c r="F78" s="6" t="s">
        <v>1</v>
      </c>
      <c r="H78" s="5">
        <f t="shared" si="3"/>
        <v>0.95666666666666522</v>
      </c>
      <c r="I78" s="5">
        <f t="shared" si="4"/>
        <v>0.91521111111110831</v>
      </c>
      <c r="J78" s="5"/>
      <c r="M78" s="5"/>
      <c r="N78" s="5"/>
      <c r="O78" s="5"/>
      <c r="P78" s="5"/>
      <c r="R78" s="5"/>
      <c r="S78" s="5"/>
      <c r="T78" s="5"/>
      <c r="U78" s="5"/>
    </row>
    <row r="79" spans="1:21" x14ac:dyDescent="0.3">
      <c r="A79" s="1">
        <v>78</v>
      </c>
      <c r="B79" s="3">
        <v>6.7</v>
      </c>
      <c r="C79" s="4">
        <v>3</v>
      </c>
      <c r="D79" s="4">
        <v>5</v>
      </c>
      <c r="E79" s="4">
        <v>1.7</v>
      </c>
      <c r="F79" s="7" t="s">
        <v>1</v>
      </c>
      <c r="H79" s="5">
        <f t="shared" si="3"/>
        <v>0.85666666666666558</v>
      </c>
      <c r="I79" s="5">
        <f t="shared" si="4"/>
        <v>0.73387777777777596</v>
      </c>
      <c r="J79" s="5"/>
      <c r="M79" s="5"/>
      <c r="N79" s="5"/>
      <c r="O79" s="5"/>
      <c r="P79" s="5"/>
      <c r="R79" s="5"/>
      <c r="S79" s="5"/>
      <c r="T79" s="5"/>
      <c r="U79" s="5"/>
    </row>
    <row r="80" spans="1:21" x14ac:dyDescent="0.3">
      <c r="A80" s="1">
        <v>79</v>
      </c>
      <c r="B80" s="1">
        <v>6</v>
      </c>
      <c r="C80" s="2">
        <v>2.9</v>
      </c>
      <c r="D80" s="2">
        <v>4.5</v>
      </c>
      <c r="E80" s="2">
        <v>1.5</v>
      </c>
      <c r="F80" s="6" t="s">
        <v>1</v>
      </c>
      <c r="H80" s="5">
        <f t="shared" si="3"/>
        <v>0.1566666666666654</v>
      </c>
      <c r="I80" s="5">
        <f t="shared" si="4"/>
        <v>2.4544444444444046E-2</v>
      </c>
      <c r="J80" s="5"/>
      <c r="M80" s="5"/>
      <c r="N80" s="5"/>
      <c r="O80" s="5"/>
      <c r="P80" s="5"/>
      <c r="R80" s="5"/>
      <c r="S80" s="5"/>
      <c r="T80" s="5"/>
      <c r="U80" s="5"/>
    </row>
    <row r="81" spans="1:21" x14ac:dyDescent="0.3">
      <c r="A81" s="3">
        <v>80</v>
      </c>
      <c r="B81" s="3">
        <v>5.7</v>
      </c>
      <c r="C81" s="4">
        <v>2.6</v>
      </c>
      <c r="D81" s="4">
        <v>3.5</v>
      </c>
      <c r="E81" s="4">
        <v>1</v>
      </c>
      <c r="F81" s="7" t="s">
        <v>1</v>
      </c>
      <c r="H81" s="5">
        <f t="shared" si="3"/>
        <v>-0.14333333333333442</v>
      </c>
      <c r="I81" s="5">
        <f t="shared" si="4"/>
        <v>2.0544444444444757E-2</v>
      </c>
      <c r="J81" s="5"/>
      <c r="M81" s="5"/>
      <c r="N81" s="5"/>
      <c r="O81" s="5"/>
      <c r="P81" s="5"/>
      <c r="R81" s="5"/>
      <c r="S81" s="5"/>
      <c r="T81" s="5"/>
      <c r="U81" s="5"/>
    </row>
    <row r="82" spans="1:21" x14ac:dyDescent="0.3">
      <c r="A82" s="1">
        <v>81</v>
      </c>
      <c r="B82" s="1">
        <v>5.5</v>
      </c>
      <c r="C82" s="2">
        <v>2.4</v>
      </c>
      <c r="D82" s="2">
        <v>3.8</v>
      </c>
      <c r="E82" s="2">
        <v>1.1000000000000001</v>
      </c>
      <c r="F82" s="6" t="s">
        <v>1</v>
      </c>
      <c r="H82" s="5">
        <f t="shared" si="3"/>
        <v>-0.3433333333333346</v>
      </c>
      <c r="I82" s="5">
        <f t="shared" si="4"/>
        <v>0.11787777777777865</v>
      </c>
      <c r="J82" s="5"/>
      <c r="M82" s="5"/>
      <c r="N82" s="5"/>
      <c r="O82" s="5"/>
      <c r="P82" s="5"/>
      <c r="R82" s="5"/>
      <c r="S82" s="5"/>
      <c r="T82" s="5"/>
      <c r="U82" s="5"/>
    </row>
    <row r="83" spans="1:21" x14ac:dyDescent="0.3">
      <c r="A83" s="1">
        <v>82</v>
      </c>
      <c r="B83" s="3">
        <v>5.5</v>
      </c>
      <c r="C83" s="4">
        <v>2.4</v>
      </c>
      <c r="D83" s="4">
        <v>3.7</v>
      </c>
      <c r="E83" s="4">
        <v>1</v>
      </c>
      <c r="F83" s="7" t="s">
        <v>1</v>
      </c>
      <c r="H83" s="5">
        <f t="shared" si="3"/>
        <v>-0.3433333333333346</v>
      </c>
      <c r="I83" s="5">
        <f t="shared" si="4"/>
        <v>0.11787777777777865</v>
      </c>
      <c r="J83" s="5"/>
      <c r="M83" s="5"/>
      <c r="N83" s="5"/>
      <c r="O83" s="5"/>
      <c r="P83" s="5"/>
      <c r="R83" s="5"/>
      <c r="S83" s="5"/>
      <c r="T83" s="5"/>
      <c r="U83" s="5"/>
    </row>
    <row r="84" spans="1:21" x14ac:dyDescent="0.3">
      <c r="A84" s="3">
        <v>83</v>
      </c>
      <c r="B84" s="1">
        <v>5.8</v>
      </c>
      <c r="C84" s="2">
        <v>2.7</v>
      </c>
      <c r="D84" s="2">
        <v>3.9</v>
      </c>
      <c r="E84" s="2">
        <v>1.2</v>
      </c>
      <c r="F84" s="6" t="s">
        <v>1</v>
      </c>
      <c r="H84" s="5">
        <f t="shared" si="3"/>
        <v>-4.3333333333334778E-2</v>
      </c>
      <c r="I84" s="5">
        <f t="shared" si="4"/>
        <v>1.877777777777903E-3</v>
      </c>
      <c r="J84" s="5"/>
      <c r="M84" s="5"/>
      <c r="N84" s="5"/>
      <c r="O84" s="5"/>
      <c r="P84" s="5"/>
      <c r="R84" s="5"/>
      <c r="S84" s="5"/>
      <c r="T84" s="5"/>
      <c r="U84" s="5"/>
    </row>
    <row r="85" spans="1:21" x14ac:dyDescent="0.3">
      <c r="A85" s="1">
        <v>84</v>
      </c>
      <c r="B85" s="3">
        <v>6</v>
      </c>
      <c r="C85" s="4">
        <v>2.7</v>
      </c>
      <c r="D85" s="4">
        <v>5.0999999999999996</v>
      </c>
      <c r="E85" s="4">
        <v>1.6</v>
      </c>
      <c r="F85" s="7" t="s">
        <v>1</v>
      </c>
      <c r="H85" s="5">
        <f t="shared" si="3"/>
        <v>0.1566666666666654</v>
      </c>
      <c r="I85" s="5">
        <f t="shared" si="4"/>
        <v>2.4544444444444046E-2</v>
      </c>
      <c r="J85" s="5"/>
      <c r="M85" s="5"/>
      <c r="N85" s="5"/>
      <c r="O85" s="5"/>
      <c r="P85" s="5"/>
      <c r="R85" s="5"/>
      <c r="S85" s="5"/>
      <c r="T85" s="5"/>
      <c r="U85" s="5"/>
    </row>
    <row r="86" spans="1:21" x14ac:dyDescent="0.3">
      <c r="A86" s="1">
        <v>85</v>
      </c>
      <c r="B86" s="1">
        <v>5.4</v>
      </c>
      <c r="C86" s="2">
        <v>3</v>
      </c>
      <c r="D86" s="2">
        <v>4.5</v>
      </c>
      <c r="E86" s="2">
        <v>1.5</v>
      </c>
      <c r="F86" s="6" t="s">
        <v>1</v>
      </c>
      <c r="H86" s="5">
        <f t="shared" si="3"/>
        <v>-0.44333333333333425</v>
      </c>
      <c r="I86" s="5">
        <f t="shared" si="4"/>
        <v>0.19654444444444524</v>
      </c>
      <c r="J86" s="5"/>
      <c r="M86" s="5"/>
      <c r="N86" s="5"/>
      <c r="O86" s="5"/>
      <c r="P86" s="5"/>
      <c r="R86" s="5"/>
      <c r="S86" s="5"/>
      <c r="T86" s="5"/>
      <c r="U86" s="5"/>
    </row>
    <row r="87" spans="1:21" x14ac:dyDescent="0.3">
      <c r="A87" s="3">
        <v>86</v>
      </c>
      <c r="B87" s="3">
        <v>6</v>
      </c>
      <c r="C87" s="4">
        <v>3.4</v>
      </c>
      <c r="D87" s="4">
        <v>4.5</v>
      </c>
      <c r="E87" s="4">
        <v>1.6</v>
      </c>
      <c r="F87" s="7" t="s">
        <v>1</v>
      </c>
      <c r="H87" s="5">
        <f t="shared" si="3"/>
        <v>0.1566666666666654</v>
      </c>
      <c r="I87" s="5">
        <f t="shared" si="4"/>
        <v>2.4544444444444046E-2</v>
      </c>
      <c r="J87" s="5"/>
      <c r="M87" s="5"/>
      <c r="N87" s="5"/>
      <c r="O87" s="5"/>
      <c r="P87" s="5"/>
      <c r="R87" s="5"/>
      <c r="S87" s="5"/>
      <c r="T87" s="5"/>
      <c r="U87" s="5"/>
    </row>
    <row r="88" spans="1:21" x14ac:dyDescent="0.3">
      <c r="A88" s="1">
        <v>87</v>
      </c>
      <c r="B88" s="1">
        <v>6.7</v>
      </c>
      <c r="C88" s="2">
        <v>3.1</v>
      </c>
      <c r="D88" s="2">
        <v>4.7</v>
      </c>
      <c r="E88" s="2">
        <v>1.5</v>
      </c>
      <c r="F88" s="6" t="s">
        <v>1</v>
      </c>
      <c r="H88" s="5">
        <f t="shared" si="3"/>
        <v>0.85666666666666558</v>
      </c>
      <c r="I88" s="5">
        <f t="shared" si="4"/>
        <v>0.73387777777777596</v>
      </c>
      <c r="J88" s="5"/>
      <c r="M88" s="5"/>
      <c r="N88" s="5"/>
      <c r="O88" s="5"/>
      <c r="P88" s="5"/>
      <c r="R88" s="5"/>
      <c r="S88" s="5"/>
      <c r="T88" s="5"/>
      <c r="U88" s="5"/>
    </row>
    <row r="89" spans="1:21" x14ac:dyDescent="0.3">
      <c r="A89" s="1">
        <v>88</v>
      </c>
      <c r="B89" s="3">
        <v>6.3</v>
      </c>
      <c r="C89" s="4">
        <v>2.2999999999999998</v>
      </c>
      <c r="D89" s="4">
        <v>4.4000000000000004</v>
      </c>
      <c r="E89" s="4">
        <v>1.3</v>
      </c>
      <c r="F89" s="7" t="s">
        <v>1</v>
      </c>
      <c r="H89" s="5">
        <f t="shared" si="3"/>
        <v>0.45666666666666522</v>
      </c>
      <c r="I89" s="5">
        <f t="shared" si="4"/>
        <v>0.20854444444444312</v>
      </c>
      <c r="J89" s="5"/>
      <c r="M89" s="5"/>
      <c r="N89" s="5"/>
      <c r="O89" s="5"/>
      <c r="P89" s="5"/>
      <c r="R89" s="5"/>
      <c r="S89" s="5"/>
      <c r="T89" s="5"/>
      <c r="U89" s="5"/>
    </row>
    <row r="90" spans="1:21" x14ac:dyDescent="0.3">
      <c r="A90" s="3">
        <v>89</v>
      </c>
      <c r="B90" s="1">
        <v>5.6</v>
      </c>
      <c r="C90" s="2">
        <v>3</v>
      </c>
      <c r="D90" s="2">
        <v>4.0999999999999996</v>
      </c>
      <c r="E90" s="2">
        <v>1.3</v>
      </c>
      <c r="F90" s="6" t="s">
        <v>1</v>
      </c>
      <c r="H90" s="5">
        <f t="shared" si="3"/>
        <v>-0.24333333333333496</v>
      </c>
      <c r="I90" s="5">
        <f t="shared" si="4"/>
        <v>5.9211111111111901E-2</v>
      </c>
      <c r="J90" s="5"/>
      <c r="M90" s="5"/>
      <c r="N90" s="5"/>
      <c r="O90" s="5"/>
      <c r="P90" s="5"/>
      <c r="R90" s="5"/>
      <c r="S90" s="5"/>
      <c r="T90" s="5"/>
      <c r="U90" s="5"/>
    </row>
    <row r="91" spans="1:21" x14ac:dyDescent="0.3">
      <c r="A91" s="1">
        <v>90</v>
      </c>
      <c r="B91" s="3">
        <v>5.5</v>
      </c>
      <c r="C91" s="4">
        <v>2.5</v>
      </c>
      <c r="D91" s="4">
        <v>4</v>
      </c>
      <c r="E91" s="4">
        <v>1.3</v>
      </c>
      <c r="F91" s="7" t="s">
        <v>1</v>
      </c>
      <c r="H91" s="5">
        <f t="shared" si="3"/>
        <v>-0.3433333333333346</v>
      </c>
      <c r="I91" s="5">
        <f t="shared" si="4"/>
        <v>0.11787777777777865</v>
      </c>
      <c r="J91" s="5"/>
      <c r="M91" s="5"/>
      <c r="N91" s="5"/>
      <c r="O91" s="5"/>
      <c r="P91" s="5"/>
      <c r="R91" s="5"/>
      <c r="S91" s="5"/>
      <c r="T91" s="5"/>
      <c r="U91" s="5"/>
    </row>
    <row r="92" spans="1:21" x14ac:dyDescent="0.3">
      <c r="A92" s="1">
        <v>91</v>
      </c>
      <c r="B92" s="1">
        <v>5.5</v>
      </c>
      <c r="C92" s="2">
        <v>2.6</v>
      </c>
      <c r="D92" s="2">
        <v>4.4000000000000004</v>
      </c>
      <c r="E92" s="2">
        <v>1.2</v>
      </c>
      <c r="F92" s="6" t="s">
        <v>1</v>
      </c>
      <c r="H92" s="5">
        <f t="shared" si="3"/>
        <v>-0.3433333333333346</v>
      </c>
      <c r="I92" s="5">
        <f t="shared" si="4"/>
        <v>0.11787777777777865</v>
      </c>
      <c r="J92" s="5"/>
      <c r="M92" s="5"/>
      <c r="N92" s="5"/>
      <c r="O92" s="5"/>
      <c r="P92" s="5"/>
      <c r="R92" s="5"/>
      <c r="S92" s="5"/>
      <c r="T92" s="5"/>
      <c r="U92" s="5"/>
    </row>
    <row r="93" spans="1:21" x14ac:dyDescent="0.3">
      <c r="A93" s="3">
        <v>92</v>
      </c>
      <c r="B93" s="3">
        <v>6.1</v>
      </c>
      <c r="C93" s="4">
        <v>3</v>
      </c>
      <c r="D93" s="4">
        <v>4.5999999999999996</v>
      </c>
      <c r="E93" s="4">
        <v>1.4</v>
      </c>
      <c r="F93" s="7" t="s">
        <v>1</v>
      </c>
      <c r="H93" s="5">
        <f t="shared" si="3"/>
        <v>0.25666666666666504</v>
      </c>
      <c r="I93" s="5">
        <f t="shared" si="4"/>
        <v>6.5877777777776939E-2</v>
      </c>
      <c r="J93" s="5"/>
      <c r="M93" s="5"/>
      <c r="N93" s="5"/>
      <c r="O93" s="5"/>
      <c r="P93" s="5"/>
      <c r="R93" s="5"/>
      <c r="S93" s="5"/>
      <c r="T93" s="5"/>
      <c r="U93" s="5"/>
    </row>
    <row r="94" spans="1:21" x14ac:dyDescent="0.3">
      <c r="A94" s="1">
        <v>93</v>
      </c>
      <c r="B94" s="1">
        <v>5.8</v>
      </c>
      <c r="C94" s="2">
        <v>2.6</v>
      </c>
      <c r="D94" s="2">
        <v>4</v>
      </c>
      <c r="E94" s="2">
        <v>1.2</v>
      </c>
      <c r="F94" s="6" t="s">
        <v>1</v>
      </c>
      <c r="H94" s="5">
        <f t="shared" si="3"/>
        <v>-4.3333333333334778E-2</v>
      </c>
      <c r="I94" s="5">
        <f t="shared" si="4"/>
        <v>1.877777777777903E-3</v>
      </c>
      <c r="J94" s="5"/>
      <c r="M94" s="5"/>
      <c r="N94" s="5"/>
      <c r="O94" s="5"/>
      <c r="P94" s="5"/>
      <c r="R94" s="5"/>
      <c r="S94" s="5"/>
      <c r="T94" s="5"/>
      <c r="U94" s="5"/>
    </row>
    <row r="95" spans="1:21" x14ac:dyDescent="0.3">
      <c r="A95" s="1">
        <v>94</v>
      </c>
      <c r="B95" s="3">
        <v>5</v>
      </c>
      <c r="C95" s="4">
        <v>2.2999999999999998</v>
      </c>
      <c r="D95" s="4">
        <v>3.3</v>
      </c>
      <c r="E95" s="4">
        <v>1</v>
      </c>
      <c r="F95" s="7" t="s">
        <v>1</v>
      </c>
      <c r="H95" s="5">
        <f t="shared" si="3"/>
        <v>-0.8433333333333346</v>
      </c>
      <c r="I95" s="5">
        <f t="shared" si="4"/>
        <v>0.71121111111111324</v>
      </c>
      <c r="J95" s="5"/>
      <c r="M95" s="5"/>
      <c r="N95" s="5"/>
      <c r="O95" s="5"/>
      <c r="P95" s="5"/>
      <c r="R95" s="5"/>
      <c r="S95" s="5"/>
      <c r="T95" s="5"/>
      <c r="U95" s="5"/>
    </row>
    <row r="96" spans="1:21" x14ac:dyDescent="0.3">
      <c r="A96" s="3">
        <v>95</v>
      </c>
      <c r="B96" s="1">
        <v>5.6</v>
      </c>
      <c r="C96" s="2">
        <v>2.7</v>
      </c>
      <c r="D96" s="2">
        <v>4.2</v>
      </c>
      <c r="E96" s="2">
        <v>1.3</v>
      </c>
      <c r="F96" s="6" t="s">
        <v>1</v>
      </c>
      <c r="H96" s="5">
        <f t="shared" si="3"/>
        <v>-0.24333333333333496</v>
      </c>
      <c r="I96" s="5">
        <f t="shared" si="4"/>
        <v>5.9211111111111901E-2</v>
      </c>
      <c r="J96" s="5"/>
      <c r="M96" s="5"/>
      <c r="N96" s="5"/>
      <c r="O96" s="5"/>
      <c r="P96" s="5"/>
      <c r="R96" s="5"/>
      <c r="S96" s="5"/>
      <c r="T96" s="5"/>
      <c r="U96" s="5"/>
    </row>
    <row r="97" spans="1:21" x14ac:dyDescent="0.3">
      <c r="A97" s="1">
        <v>96</v>
      </c>
      <c r="B97" s="3">
        <v>5.7</v>
      </c>
      <c r="C97" s="4">
        <v>3</v>
      </c>
      <c r="D97" s="4">
        <v>4.2</v>
      </c>
      <c r="E97" s="4">
        <v>1.2</v>
      </c>
      <c r="F97" s="7" t="s">
        <v>1</v>
      </c>
      <c r="H97" s="5">
        <f t="shared" si="3"/>
        <v>-0.14333333333333442</v>
      </c>
      <c r="I97" s="5">
        <f t="shared" si="4"/>
        <v>2.0544444444444757E-2</v>
      </c>
      <c r="J97" s="5"/>
      <c r="M97" s="5"/>
      <c r="N97" s="5"/>
      <c r="O97" s="5"/>
      <c r="P97" s="5"/>
      <c r="R97" s="5"/>
      <c r="S97" s="5"/>
      <c r="T97" s="5"/>
      <c r="U97" s="5"/>
    </row>
    <row r="98" spans="1:21" x14ac:dyDescent="0.3">
      <c r="A98" s="1">
        <v>97</v>
      </c>
      <c r="B98" s="1">
        <v>5.7</v>
      </c>
      <c r="C98" s="2">
        <v>2.9</v>
      </c>
      <c r="D98" s="2">
        <v>4.2</v>
      </c>
      <c r="E98" s="2">
        <v>1.3</v>
      </c>
      <c r="F98" s="6" t="s">
        <v>1</v>
      </c>
      <c r="H98" s="5">
        <f t="shared" ref="H98:H129" si="5">B98-$B$155</f>
        <v>-0.14333333333333442</v>
      </c>
      <c r="I98" s="5">
        <f t="shared" si="4"/>
        <v>2.0544444444444757E-2</v>
      </c>
      <c r="J98" s="5"/>
      <c r="M98" s="5"/>
      <c r="N98" s="5"/>
      <c r="O98" s="5"/>
      <c r="P98" s="5"/>
      <c r="R98" s="5"/>
      <c r="S98" s="5"/>
      <c r="T98" s="5"/>
      <c r="U98" s="5"/>
    </row>
    <row r="99" spans="1:21" x14ac:dyDescent="0.3">
      <c r="A99" s="3">
        <v>98</v>
      </c>
      <c r="B99" s="3">
        <v>6.2</v>
      </c>
      <c r="C99" s="4">
        <v>2.9</v>
      </c>
      <c r="D99" s="4">
        <v>4.3</v>
      </c>
      <c r="E99" s="4">
        <v>1.3</v>
      </c>
      <c r="F99" s="7" t="s">
        <v>1</v>
      </c>
      <c r="H99" s="5">
        <f t="shared" si="5"/>
        <v>0.35666666666666558</v>
      </c>
      <c r="I99" s="5">
        <f t="shared" si="4"/>
        <v>0.12721111111111033</v>
      </c>
      <c r="J99" s="5"/>
      <c r="M99" s="5"/>
      <c r="N99" s="5"/>
      <c r="O99" s="5"/>
      <c r="P99" s="5"/>
      <c r="R99" s="5"/>
      <c r="S99" s="5"/>
      <c r="T99" s="5"/>
      <c r="U99" s="5"/>
    </row>
    <row r="100" spans="1:21" x14ac:dyDescent="0.3">
      <c r="A100" s="1">
        <v>99</v>
      </c>
      <c r="B100" s="1">
        <v>5.0999999999999996</v>
      </c>
      <c r="C100" s="2">
        <v>2.5</v>
      </c>
      <c r="D100" s="2">
        <v>3</v>
      </c>
      <c r="E100" s="2">
        <v>1.1000000000000001</v>
      </c>
      <c r="F100" s="6" t="s">
        <v>1</v>
      </c>
      <c r="H100" s="5">
        <f t="shared" si="5"/>
        <v>-0.74333333333333496</v>
      </c>
      <c r="I100" s="5">
        <f t="shared" si="4"/>
        <v>0.55254444444444684</v>
      </c>
      <c r="J100" s="5"/>
      <c r="M100" s="5"/>
      <c r="N100" s="5"/>
      <c r="O100" s="5"/>
      <c r="P100" s="5"/>
      <c r="R100" s="5"/>
      <c r="S100" s="5"/>
      <c r="T100" s="5"/>
      <c r="U100" s="5"/>
    </row>
    <row r="101" spans="1:21" x14ac:dyDescent="0.3">
      <c r="A101" s="1">
        <v>100</v>
      </c>
      <c r="B101" s="3">
        <v>5.7</v>
      </c>
      <c r="C101" s="4">
        <v>2.8</v>
      </c>
      <c r="D101" s="4">
        <v>4.0999999999999996</v>
      </c>
      <c r="E101" s="4">
        <v>1.3</v>
      </c>
      <c r="F101" s="7" t="s">
        <v>1</v>
      </c>
      <c r="H101" s="5">
        <f t="shared" si="5"/>
        <v>-0.14333333333333442</v>
      </c>
      <c r="I101" s="5">
        <f t="shared" si="4"/>
        <v>2.0544444444444757E-2</v>
      </c>
      <c r="J101" s="5"/>
      <c r="M101" s="5"/>
      <c r="N101" s="5"/>
      <c r="O101" s="5"/>
      <c r="P101" s="5"/>
      <c r="R101" s="5"/>
      <c r="S101" s="5"/>
      <c r="T101" s="5"/>
      <c r="U101" s="5"/>
    </row>
    <row r="102" spans="1:21" x14ac:dyDescent="0.3">
      <c r="A102" s="3">
        <v>101</v>
      </c>
      <c r="B102" s="1">
        <v>6.3</v>
      </c>
      <c r="C102" s="2">
        <v>3.3</v>
      </c>
      <c r="D102" s="2">
        <v>6</v>
      </c>
      <c r="E102" s="2">
        <v>2.5</v>
      </c>
      <c r="F102" s="6" t="s">
        <v>2</v>
      </c>
      <c r="H102" s="5">
        <f t="shared" si="5"/>
        <v>0.45666666666666522</v>
      </c>
      <c r="I102" s="5">
        <f t="shared" si="4"/>
        <v>0.20854444444444312</v>
      </c>
      <c r="J102" s="5"/>
      <c r="M102" s="5"/>
      <c r="N102" s="5"/>
      <c r="O102" s="5"/>
      <c r="P102" s="5"/>
      <c r="R102" s="5"/>
      <c r="S102" s="5"/>
      <c r="T102" s="5"/>
      <c r="U102" s="5"/>
    </row>
    <row r="103" spans="1:21" x14ac:dyDescent="0.3">
      <c r="A103" s="1">
        <v>102</v>
      </c>
      <c r="B103" s="3">
        <v>5.8</v>
      </c>
      <c r="C103" s="4">
        <v>2.7</v>
      </c>
      <c r="D103" s="4">
        <v>5.0999999999999996</v>
      </c>
      <c r="E103" s="4">
        <v>1.9</v>
      </c>
      <c r="F103" s="7" t="s">
        <v>2</v>
      </c>
      <c r="H103" s="5">
        <f t="shared" si="5"/>
        <v>-4.3333333333334778E-2</v>
      </c>
      <c r="I103" s="5">
        <f t="shared" si="4"/>
        <v>1.877777777777903E-3</v>
      </c>
      <c r="J103" s="5"/>
      <c r="M103" s="5"/>
      <c r="N103" s="5"/>
      <c r="O103" s="5"/>
      <c r="P103" s="5"/>
      <c r="R103" s="5"/>
      <c r="S103" s="5"/>
      <c r="T103" s="5"/>
      <c r="U103" s="5"/>
    </row>
    <row r="104" spans="1:21" x14ac:dyDescent="0.3">
      <c r="A104" s="1">
        <v>103</v>
      </c>
      <c r="B104" s="1">
        <v>7.1</v>
      </c>
      <c r="C104" s="2">
        <v>3</v>
      </c>
      <c r="D104" s="2">
        <v>5.9</v>
      </c>
      <c r="E104" s="2">
        <v>2.1</v>
      </c>
      <c r="F104" s="6" t="s">
        <v>2</v>
      </c>
      <c r="H104" s="5">
        <f t="shared" si="5"/>
        <v>1.256666666666665</v>
      </c>
      <c r="I104" s="5">
        <f t="shared" si="4"/>
        <v>1.5792111111111071</v>
      </c>
      <c r="J104" s="5"/>
      <c r="M104" s="5"/>
      <c r="N104" s="5"/>
      <c r="O104" s="5"/>
      <c r="P104" s="5"/>
      <c r="R104" s="5"/>
      <c r="S104" s="5"/>
      <c r="T104" s="5"/>
      <c r="U104" s="5"/>
    </row>
    <row r="105" spans="1:21" x14ac:dyDescent="0.3">
      <c r="A105" s="3">
        <v>104</v>
      </c>
      <c r="B105" s="3">
        <v>6.3</v>
      </c>
      <c r="C105" s="4">
        <v>2.9</v>
      </c>
      <c r="D105" s="4">
        <v>5.6</v>
      </c>
      <c r="E105" s="4">
        <v>1.8</v>
      </c>
      <c r="F105" s="7" t="s">
        <v>2</v>
      </c>
      <c r="H105" s="5">
        <f t="shared" si="5"/>
        <v>0.45666666666666522</v>
      </c>
      <c r="I105" s="5">
        <f t="shared" si="4"/>
        <v>0.20854444444444312</v>
      </c>
      <c r="J105" s="5"/>
      <c r="M105" s="5"/>
      <c r="N105" s="5"/>
      <c r="O105" s="5"/>
      <c r="P105" s="5"/>
      <c r="R105" s="5"/>
      <c r="S105" s="5"/>
      <c r="T105" s="5"/>
      <c r="U105" s="5"/>
    </row>
    <row r="106" spans="1:21" x14ac:dyDescent="0.3">
      <c r="A106" s="1">
        <v>105</v>
      </c>
      <c r="B106" s="1">
        <v>6.5</v>
      </c>
      <c r="C106" s="2">
        <v>3</v>
      </c>
      <c r="D106" s="2">
        <v>5.8</v>
      </c>
      <c r="E106" s="2">
        <v>2.2000000000000002</v>
      </c>
      <c r="F106" s="6" t="s">
        <v>2</v>
      </c>
      <c r="H106" s="5">
        <f t="shared" si="5"/>
        <v>0.6566666666666654</v>
      </c>
      <c r="I106" s="5">
        <f t="shared" si="4"/>
        <v>0.43121111111110944</v>
      </c>
      <c r="J106" s="5"/>
      <c r="M106" s="5"/>
      <c r="N106" s="5"/>
      <c r="O106" s="5"/>
      <c r="P106" s="5"/>
      <c r="R106" s="5"/>
      <c r="S106" s="5"/>
      <c r="T106" s="5"/>
      <c r="U106" s="5"/>
    </row>
    <row r="107" spans="1:21" x14ac:dyDescent="0.3">
      <c r="A107" s="1">
        <v>106</v>
      </c>
      <c r="B107" s="3">
        <v>7.6</v>
      </c>
      <c r="C107" s="4">
        <v>3</v>
      </c>
      <c r="D107" s="4">
        <v>6.6</v>
      </c>
      <c r="E107" s="4">
        <v>2.1</v>
      </c>
      <c r="F107" s="7" t="s">
        <v>2</v>
      </c>
      <c r="H107" s="5">
        <f t="shared" si="5"/>
        <v>1.756666666666665</v>
      </c>
      <c r="I107" s="5">
        <f t="shared" si="4"/>
        <v>3.0858777777777719</v>
      </c>
      <c r="J107" s="5"/>
      <c r="M107" s="5"/>
      <c r="N107" s="5"/>
      <c r="O107" s="5"/>
      <c r="P107" s="5"/>
      <c r="R107" s="5"/>
      <c r="S107" s="5"/>
      <c r="T107" s="5"/>
      <c r="U107" s="5"/>
    </row>
    <row r="108" spans="1:21" x14ac:dyDescent="0.3">
      <c r="A108" s="3">
        <v>107</v>
      </c>
      <c r="B108" s="1">
        <v>4.9000000000000004</v>
      </c>
      <c r="C108" s="2">
        <v>2.5</v>
      </c>
      <c r="D108" s="2">
        <v>4.5</v>
      </c>
      <c r="E108" s="2">
        <v>1.7</v>
      </c>
      <c r="F108" s="6" t="s">
        <v>2</v>
      </c>
      <c r="H108" s="5">
        <f t="shared" si="5"/>
        <v>-0.94333333333333425</v>
      </c>
      <c r="I108" s="5">
        <f t="shared" si="4"/>
        <v>0.88987777777777954</v>
      </c>
      <c r="J108" s="5"/>
      <c r="M108" s="5"/>
      <c r="N108" s="5"/>
      <c r="O108" s="5"/>
      <c r="P108" s="5"/>
      <c r="R108" s="5"/>
      <c r="S108" s="5"/>
      <c r="T108" s="5"/>
      <c r="U108" s="5"/>
    </row>
    <row r="109" spans="1:21" x14ac:dyDescent="0.3">
      <c r="A109" s="1">
        <v>108</v>
      </c>
      <c r="B109" s="3">
        <v>7.3</v>
      </c>
      <c r="C109" s="4">
        <v>2.9</v>
      </c>
      <c r="D109" s="4">
        <v>6.3</v>
      </c>
      <c r="E109" s="4">
        <v>1.8</v>
      </c>
      <c r="F109" s="7" t="s">
        <v>2</v>
      </c>
      <c r="H109" s="5">
        <f t="shared" si="5"/>
        <v>1.4566666666666652</v>
      </c>
      <c r="I109" s="5">
        <f t="shared" si="4"/>
        <v>2.1218777777777738</v>
      </c>
      <c r="J109" s="5"/>
      <c r="M109" s="5"/>
      <c r="N109" s="5"/>
      <c r="O109" s="5"/>
      <c r="P109" s="5"/>
      <c r="R109" s="5"/>
      <c r="S109" s="5"/>
      <c r="T109" s="5"/>
      <c r="U109" s="5"/>
    </row>
    <row r="110" spans="1:21" x14ac:dyDescent="0.3">
      <c r="A110" s="1">
        <v>109</v>
      </c>
      <c r="B110" s="1">
        <v>6.7</v>
      </c>
      <c r="C110" s="2">
        <v>2.5</v>
      </c>
      <c r="D110" s="2">
        <v>5.8</v>
      </c>
      <c r="E110" s="2">
        <v>1.8</v>
      </c>
      <c r="F110" s="6" t="s">
        <v>2</v>
      </c>
      <c r="H110" s="5">
        <f t="shared" si="5"/>
        <v>0.85666666666666558</v>
      </c>
      <c r="I110" s="5">
        <f t="shared" si="4"/>
        <v>0.73387777777777596</v>
      </c>
      <c r="J110" s="5"/>
      <c r="M110" s="5"/>
      <c r="N110" s="5"/>
      <c r="O110" s="5"/>
      <c r="P110" s="5"/>
      <c r="R110" s="5"/>
      <c r="S110" s="5"/>
      <c r="T110" s="5"/>
      <c r="U110" s="5"/>
    </row>
    <row r="111" spans="1:21" x14ac:dyDescent="0.3">
      <c r="A111" s="3">
        <v>110</v>
      </c>
      <c r="B111" s="3">
        <v>7.2</v>
      </c>
      <c r="C111" s="4">
        <v>3.6</v>
      </c>
      <c r="D111" s="4">
        <v>6.1</v>
      </c>
      <c r="E111" s="4">
        <v>2.5</v>
      </c>
      <c r="F111" s="7" t="s">
        <v>2</v>
      </c>
      <c r="H111" s="5">
        <f t="shared" si="5"/>
        <v>1.3566666666666656</v>
      </c>
      <c r="I111" s="5">
        <f t="shared" si="4"/>
        <v>1.8405444444444414</v>
      </c>
      <c r="J111" s="5"/>
      <c r="M111" s="5"/>
      <c r="N111" s="5"/>
      <c r="O111" s="5"/>
      <c r="P111" s="5"/>
      <c r="R111" s="5"/>
      <c r="S111" s="5"/>
      <c r="T111" s="5"/>
      <c r="U111" s="5"/>
    </row>
    <row r="112" spans="1:21" x14ac:dyDescent="0.3">
      <c r="A112" s="1">
        <v>111</v>
      </c>
      <c r="B112" s="1">
        <v>6.5</v>
      </c>
      <c r="C112" s="2">
        <v>3.2</v>
      </c>
      <c r="D112" s="2">
        <v>5.0999999999999996</v>
      </c>
      <c r="E112" s="2">
        <v>2</v>
      </c>
      <c r="F112" s="6" t="s">
        <v>2</v>
      </c>
      <c r="H112" s="5">
        <f t="shared" si="5"/>
        <v>0.6566666666666654</v>
      </c>
      <c r="I112" s="5">
        <f t="shared" si="4"/>
        <v>0.43121111111110944</v>
      </c>
      <c r="J112" s="5"/>
      <c r="M112" s="5"/>
      <c r="N112" s="5"/>
      <c r="O112" s="5"/>
      <c r="P112" s="5"/>
      <c r="R112" s="5"/>
      <c r="S112" s="5"/>
      <c r="T112" s="5"/>
      <c r="U112" s="5"/>
    </row>
    <row r="113" spans="1:21" x14ac:dyDescent="0.3">
      <c r="A113" s="1">
        <v>112</v>
      </c>
      <c r="B113" s="3">
        <v>6.4</v>
      </c>
      <c r="C113" s="4">
        <v>2.7</v>
      </c>
      <c r="D113" s="4">
        <v>5.3</v>
      </c>
      <c r="E113" s="4">
        <v>1.9</v>
      </c>
      <c r="F113" s="7" t="s">
        <v>2</v>
      </c>
      <c r="H113" s="5">
        <f t="shared" si="5"/>
        <v>0.55666666666666575</v>
      </c>
      <c r="I113" s="5">
        <f t="shared" si="4"/>
        <v>0.30987777777777675</v>
      </c>
      <c r="J113" s="5"/>
      <c r="M113" s="5"/>
      <c r="N113" s="5"/>
      <c r="O113" s="5"/>
      <c r="P113" s="5"/>
      <c r="R113" s="5"/>
      <c r="S113" s="5"/>
      <c r="T113" s="5"/>
      <c r="U113" s="5"/>
    </row>
    <row r="114" spans="1:21" x14ac:dyDescent="0.3">
      <c r="A114" s="3">
        <v>113</v>
      </c>
      <c r="B114" s="1">
        <v>6.8</v>
      </c>
      <c r="C114" s="2">
        <v>3</v>
      </c>
      <c r="D114" s="2">
        <v>5.5</v>
      </c>
      <c r="E114" s="2">
        <v>2.1</v>
      </c>
      <c r="F114" s="6" t="s">
        <v>2</v>
      </c>
      <c r="H114" s="5">
        <f t="shared" si="5"/>
        <v>0.95666666666666522</v>
      </c>
      <c r="I114" s="5">
        <f t="shared" si="4"/>
        <v>0.91521111111110831</v>
      </c>
      <c r="J114" s="5"/>
      <c r="M114" s="5"/>
      <c r="N114" s="5"/>
      <c r="O114" s="5"/>
      <c r="P114" s="5"/>
      <c r="R114" s="5"/>
      <c r="S114" s="5"/>
      <c r="T114" s="5"/>
      <c r="U114" s="5"/>
    </row>
    <row r="115" spans="1:21" x14ac:dyDescent="0.3">
      <c r="A115" s="1">
        <v>114</v>
      </c>
      <c r="B115" s="3">
        <v>5.7</v>
      </c>
      <c r="C115" s="4">
        <v>2.5</v>
      </c>
      <c r="D115" s="4">
        <v>5</v>
      </c>
      <c r="E115" s="4">
        <v>2</v>
      </c>
      <c r="F115" s="7" t="s">
        <v>2</v>
      </c>
      <c r="H115" s="5">
        <f t="shared" si="5"/>
        <v>-0.14333333333333442</v>
      </c>
      <c r="I115" s="5">
        <f t="shared" si="4"/>
        <v>2.0544444444444757E-2</v>
      </c>
      <c r="J115" s="5"/>
      <c r="M115" s="5"/>
      <c r="N115" s="5"/>
      <c r="O115" s="5"/>
      <c r="P115" s="5"/>
      <c r="R115" s="5"/>
      <c r="S115" s="5"/>
      <c r="T115" s="5"/>
      <c r="U115" s="5"/>
    </row>
    <row r="116" spans="1:21" x14ac:dyDescent="0.3">
      <c r="A116" s="1">
        <v>115</v>
      </c>
      <c r="B116" s="1">
        <v>5.8</v>
      </c>
      <c r="C116" s="2">
        <v>2.8</v>
      </c>
      <c r="D116" s="2">
        <v>5.0999999999999996</v>
      </c>
      <c r="E116" s="2">
        <v>2.4</v>
      </c>
      <c r="F116" s="6" t="s">
        <v>2</v>
      </c>
      <c r="H116" s="5">
        <f t="shared" si="5"/>
        <v>-4.3333333333334778E-2</v>
      </c>
      <c r="I116" s="5">
        <f t="shared" si="4"/>
        <v>1.877777777777903E-3</v>
      </c>
      <c r="J116" s="5"/>
      <c r="M116" s="5"/>
      <c r="N116" s="5"/>
      <c r="O116" s="5"/>
      <c r="P116" s="5"/>
      <c r="R116" s="5"/>
      <c r="S116" s="5"/>
      <c r="T116" s="5"/>
      <c r="U116" s="5"/>
    </row>
    <row r="117" spans="1:21" x14ac:dyDescent="0.3">
      <c r="A117" s="3">
        <v>116</v>
      </c>
      <c r="B117" s="3">
        <v>6.4</v>
      </c>
      <c r="C117" s="4">
        <v>3.2</v>
      </c>
      <c r="D117" s="4">
        <v>5.3</v>
      </c>
      <c r="E117" s="4">
        <v>2.2999999999999998</v>
      </c>
      <c r="F117" s="7" t="s">
        <v>2</v>
      </c>
      <c r="H117" s="5">
        <f t="shared" si="5"/>
        <v>0.55666666666666575</v>
      </c>
      <c r="I117" s="5">
        <f t="shared" si="4"/>
        <v>0.30987777777777675</v>
      </c>
      <c r="J117" s="5"/>
      <c r="M117" s="5"/>
      <c r="N117" s="5"/>
      <c r="O117" s="5"/>
      <c r="P117" s="5"/>
      <c r="R117" s="5"/>
      <c r="S117" s="5"/>
      <c r="T117" s="5"/>
      <c r="U117" s="5"/>
    </row>
    <row r="118" spans="1:21" x14ac:dyDescent="0.3">
      <c r="A118" s="1">
        <v>117</v>
      </c>
      <c r="B118" s="1">
        <v>6.5</v>
      </c>
      <c r="C118" s="2">
        <v>3</v>
      </c>
      <c r="D118" s="2">
        <v>5.5</v>
      </c>
      <c r="E118" s="2">
        <v>1.8</v>
      </c>
      <c r="F118" s="6" t="s">
        <v>2</v>
      </c>
      <c r="H118" s="5">
        <f t="shared" si="5"/>
        <v>0.6566666666666654</v>
      </c>
      <c r="I118" s="5">
        <f t="shared" si="4"/>
        <v>0.43121111111110944</v>
      </c>
      <c r="J118" s="5"/>
      <c r="M118" s="5"/>
      <c r="N118" s="5"/>
      <c r="O118" s="5"/>
      <c r="P118" s="5"/>
      <c r="R118" s="5"/>
      <c r="S118" s="5"/>
      <c r="T118" s="5"/>
      <c r="U118" s="5"/>
    </row>
    <row r="119" spans="1:21" x14ac:dyDescent="0.3">
      <c r="A119" s="1">
        <v>118</v>
      </c>
      <c r="B119" s="3">
        <v>7.7</v>
      </c>
      <c r="C119" s="4">
        <v>3.8</v>
      </c>
      <c r="D119" s="4">
        <v>6.7</v>
      </c>
      <c r="E119" s="4">
        <v>2.2000000000000002</v>
      </c>
      <c r="F119" s="7" t="s">
        <v>2</v>
      </c>
      <c r="H119" s="5">
        <f t="shared" si="5"/>
        <v>1.8566666666666656</v>
      </c>
      <c r="I119" s="5">
        <f t="shared" si="4"/>
        <v>3.4472111111111072</v>
      </c>
      <c r="J119" s="5"/>
      <c r="M119" s="5"/>
      <c r="N119" s="5"/>
      <c r="O119" s="5"/>
      <c r="P119" s="5"/>
      <c r="R119" s="5"/>
      <c r="S119" s="5"/>
      <c r="T119" s="5"/>
      <c r="U119" s="5"/>
    </row>
    <row r="120" spans="1:21" x14ac:dyDescent="0.3">
      <c r="A120" s="3">
        <v>119</v>
      </c>
      <c r="B120" s="1">
        <v>7.7</v>
      </c>
      <c r="C120" s="2">
        <v>2.6</v>
      </c>
      <c r="D120" s="2">
        <v>6.9</v>
      </c>
      <c r="E120" s="2">
        <v>2.2999999999999998</v>
      </c>
      <c r="F120" s="6" t="s">
        <v>2</v>
      </c>
      <c r="H120" s="5">
        <f t="shared" si="5"/>
        <v>1.8566666666666656</v>
      </c>
      <c r="I120" s="5">
        <f t="shared" si="4"/>
        <v>3.4472111111111072</v>
      </c>
      <c r="J120" s="5"/>
      <c r="M120" s="5"/>
      <c r="N120" s="5"/>
      <c r="O120" s="5"/>
      <c r="P120" s="5"/>
      <c r="R120" s="5"/>
      <c r="S120" s="5"/>
      <c r="T120" s="5"/>
      <c r="U120" s="5"/>
    </row>
    <row r="121" spans="1:21" x14ac:dyDescent="0.3">
      <c r="A121" s="1">
        <v>120</v>
      </c>
      <c r="B121" s="3">
        <v>6</v>
      </c>
      <c r="C121" s="4">
        <v>2.2000000000000002</v>
      </c>
      <c r="D121" s="4">
        <v>5</v>
      </c>
      <c r="E121" s="4">
        <v>1.5</v>
      </c>
      <c r="F121" s="7" t="s">
        <v>2</v>
      </c>
      <c r="H121" s="5">
        <f t="shared" si="5"/>
        <v>0.1566666666666654</v>
      </c>
      <c r="I121" s="5">
        <f t="shared" si="4"/>
        <v>2.4544444444444046E-2</v>
      </c>
      <c r="J121" s="5"/>
      <c r="M121" s="5"/>
      <c r="N121" s="5"/>
      <c r="O121" s="5"/>
      <c r="P121" s="5"/>
      <c r="R121" s="5"/>
      <c r="S121" s="5"/>
      <c r="T121" s="5"/>
      <c r="U121" s="5"/>
    </row>
    <row r="122" spans="1:21" x14ac:dyDescent="0.3">
      <c r="A122" s="1">
        <v>121</v>
      </c>
      <c r="B122" s="1">
        <v>6.9</v>
      </c>
      <c r="C122" s="2">
        <v>3.2</v>
      </c>
      <c r="D122" s="2">
        <v>5.7</v>
      </c>
      <c r="E122" s="2">
        <v>2.2999999999999998</v>
      </c>
      <c r="F122" s="6" t="s">
        <v>2</v>
      </c>
      <c r="H122" s="5">
        <f t="shared" si="5"/>
        <v>1.0566666666666658</v>
      </c>
      <c r="I122" s="5">
        <f t="shared" si="4"/>
        <v>1.1165444444444426</v>
      </c>
      <c r="J122" s="5"/>
      <c r="M122" s="5"/>
      <c r="N122" s="5"/>
      <c r="O122" s="5"/>
      <c r="P122" s="5"/>
      <c r="R122" s="5"/>
      <c r="S122" s="5"/>
      <c r="T122" s="5"/>
      <c r="U122" s="5"/>
    </row>
    <row r="123" spans="1:21" x14ac:dyDescent="0.3">
      <c r="A123" s="3">
        <v>122</v>
      </c>
      <c r="B123" s="3">
        <v>5.6</v>
      </c>
      <c r="C123" s="4">
        <v>2.8</v>
      </c>
      <c r="D123" s="4">
        <v>4.9000000000000004</v>
      </c>
      <c r="E123" s="4">
        <v>2</v>
      </c>
      <c r="F123" s="7" t="s">
        <v>2</v>
      </c>
      <c r="H123" s="5">
        <f t="shared" si="5"/>
        <v>-0.24333333333333496</v>
      </c>
      <c r="I123" s="5">
        <f t="shared" si="4"/>
        <v>5.9211111111111901E-2</v>
      </c>
      <c r="J123" s="5"/>
      <c r="M123" s="5"/>
      <c r="N123" s="5"/>
      <c r="O123" s="5"/>
      <c r="P123" s="5"/>
      <c r="R123" s="5"/>
      <c r="S123" s="5"/>
      <c r="T123" s="5"/>
      <c r="U123" s="5"/>
    </row>
    <row r="124" spans="1:21" x14ac:dyDescent="0.3">
      <c r="A124" s="1">
        <v>123</v>
      </c>
      <c r="B124" s="1">
        <v>7.7</v>
      </c>
      <c r="C124" s="2">
        <v>2.8</v>
      </c>
      <c r="D124" s="2">
        <v>6.7</v>
      </c>
      <c r="E124" s="2">
        <v>2</v>
      </c>
      <c r="F124" s="6" t="s">
        <v>2</v>
      </c>
      <c r="H124" s="5">
        <f t="shared" si="5"/>
        <v>1.8566666666666656</v>
      </c>
      <c r="I124" s="5">
        <f t="shared" si="4"/>
        <v>3.4472111111111072</v>
      </c>
      <c r="J124" s="5"/>
      <c r="M124" s="5"/>
      <c r="N124" s="5"/>
      <c r="O124" s="5"/>
      <c r="P124" s="5"/>
      <c r="R124" s="5"/>
      <c r="S124" s="5"/>
      <c r="T124" s="5"/>
      <c r="U124" s="5"/>
    </row>
    <row r="125" spans="1:21" x14ac:dyDescent="0.3">
      <c r="A125" s="1">
        <v>124</v>
      </c>
      <c r="B125" s="3">
        <v>6.3</v>
      </c>
      <c r="C125" s="4">
        <v>2.7</v>
      </c>
      <c r="D125" s="4">
        <v>4.9000000000000004</v>
      </c>
      <c r="E125" s="4">
        <v>1.8</v>
      </c>
      <c r="F125" s="7" t="s">
        <v>2</v>
      </c>
      <c r="H125" s="5">
        <f t="shared" si="5"/>
        <v>0.45666666666666522</v>
      </c>
      <c r="I125" s="5">
        <f t="shared" si="4"/>
        <v>0.20854444444444312</v>
      </c>
      <c r="J125" s="5"/>
      <c r="M125" s="5"/>
      <c r="N125" s="5"/>
      <c r="O125" s="5"/>
      <c r="P125" s="5"/>
      <c r="R125" s="5"/>
      <c r="S125" s="5"/>
      <c r="T125" s="5"/>
      <c r="U125" s="5"/>
    </row>
    <row r="126" spans="1:21" x14ac:dyDescent="0.3">
      <c r="A126" s="3">
        <v>125</v>
      </c>
      <c r="B126" s="1">
        <v>6.7</v>
      </c>
      <c r="C126" s="2">
        <v>3.3</v>
      </c>
      <c r="D126" s="2">
        <v>5.7</v>
      </c>
      <c r="E126" s="2">
        <v>2.1</v>
      </c>
      <c r="F126" s="6" t="s">
        <v>2</v>
      </c>
      <c r="H126" s="5">
        <f t="shared" si="5"/>
        <v>0.85666666666666558</v>
      </c>
      <c r="I126" s="5">
        <f t="shared" si="4"/>
        <v>0.73387777777777596</v>
      </c>
      <c r="J126" s="5"/>
      <c r="M126" s="5"/>
      <c r="N126" s="5"/>
      <c r="O126" s="5"/>
      <c r="P126" s="5"/>
      <c r="R126" s="5"/>
      <c r="S126" s="5"/>
      <c r="T126" s="5"/>
      <c r="U126" s="5"/>
    </row>
    <row r="127" spans="1:21" x14ac:dyDescent="0.3">
      <c r="A127" s="1">
        <v>126</v>
      </c>
      <c r="B127" s="3">
        <v>7.2</v>
      </c>
      <c r="C127" s="4">
        <v>3.2</v>
      </c>
      <c r="D127" s="4">
        <v>6</v>
      </c>
      <c r="E127" s="4">
        <v>1.8</v>
      </c>
      <c r="F127" s="7" t="s">
        <v>2</v>
      </c>
      <c r="H127" s="5">
        <f t="shared" si="5"/>
        <v>1.3566666666666656</v>
      </c>
      <c r="I127" s="5">
        <f t="shared" si="4"/>
        <v>1.8405444444444414</v>
      </c>
      <c r="J127" s="5"/>
      <c r="M127" s="5"/>
      <c r="N127" s="5"/>
      <c r="O127" s="5"/>
      <c r="P127" s="5"/>
      <c r="R127" s="5"/>
      <c r="S127" s="5"/>
      <c r="T127" s="5"/>
      <c r="U127" s="5"/>
    </row>
    <row r="128" spans="1:21" x14ac:dyDescent="0.3">
      <c r="A128" s="1">
        <v>127</v>
      </c>
      <c r="B128" s="1">
        <v>6.2</v>
      </c>
      <c r="C128" s="2">
        <v>2.8</v>
      </c>
      <c r="D128" s="2">
        <v>4.8</v>
      </c>
      <c r="E128" s="2">
        <v>1.8</v>
      </c>
      <c r="F128" s="6" t="s">
        <v>2</v>
      </c>
      <c r="H128" s="5">
        <f t="shared" si="5"/>
        <v>0.35666666666666558</v>
      </c>
      <c r="I128" s="5">
        <f t="shared" si="4"/>
        <v>0.12721111111111033</v>
      </c>
      <c r="J128" s="5"/>
      <c r="M128" s="5"/>
      <c r="N128" s="5"/>
      <c r="O128" s="5"/>
      <c r="P128" s="5"/>
      <c r="R128" s="5"/>
      <c r="S128" s="5"/>
      <c r="T128" s="5"/>
      <c r="U128" s="5"/>
    </row>
    <row r="129" spans="1:21" x14ac:dyDescent="0.3">
      <c r="A129" s="3">
        <v>128</v>
      </c>
      <c r="B129" s="3">
        <v>6.1</v>
      </c>
      <c r="C129" s="4">
        <v>3</v>
      </c>
      <c r="D129" s="4">
        <v>4.9000000000000004</v>
      </c>
      <c r="E129" s="4">
        <v>1.8</v>
      </c>
      <c r="F129" s="7" t="s">
        <v>2</v>
      </c>
      <c r="H129" s="5">
        <f t="shared" si="5"/>
        <v>0.25666666666666504</v>
      </c>
      <c r="I129" s="5">
        <f t="shared" si="4"/>
        <v>6.5877777777776939E-2</v>
      </c>
      <c r="J129" s="5"/>
      <c r="M129" s="5"/>
      <c r="N129" s="5"/>
      <c r="O129" s="5"/>
      <c r="P129" s="5"/>
      <c r="R129" s="5"/>
      <c r="S129" s="5"/>
      <c r="T129" s="5"/>
      <c r="U129" s="5"/>
    </row>
    <row r="130" spans="1:21" x14ac:dyDescent="0.3">
      <c r="A130" s="1">
        <v>129</v>
      </c>
      <c r="B130" s="1">
        <v>6.4</v>
      </c>
      <c r="C130" s="2">
        <v>2.8</v>
      </c>
      <c r="D130" s="2">
        <v>5.6</v>
      </c>
      <c r="E130" s="2">
        <v>2.1</v>
      </c>
      <c r="F130" s="6" t="s">
        <v>2</v>
      </c>
      <c r="H130" s="5">
        <f t="shared" ref="H130:H151" si="6">B130-$B$155</f>
        <v>0.55666666666666575</v>
      </c>
      <c r="I130" s="5">
        <f t="shared" si="4"/>
        <v>0.30987777777777675</v>
      </c>
      <c r="J130" s="5"/>
      <c r="M130" s="5"/>
      <c r="N130" s="5"/>
      <c r="O130" s="5"/>
      <c r="P130" s="5"/>
      <c r="R130" s="5"/>
      <c r="S130" s="5"/>
      <c r="T130" s="5"/>
      <c r="U130" s="5"/>
    </row>
    <row r="131" spans="1:21" x14ac:dyDescent="0.3">
      <c r="A131" s="1">
        <v>130</v>
      </c>
      <c r="B131" s="3">
        <v>7.2</v>
      </c>
      <c r="C131" s="4">
        <v>3</v>
      </c>
      <c r="D131" s="4">
        <v>5.8</v>
      </c>
      <c r="E131" s="4">
        <v>1.6</v>
      </c>
      <c r="F131" s="7" t="s">
        <v>2</v>
      </c>
      <c r="H131" s="5">
        <f t="shared" si="6"/>
        <v>1.3566666666666656</v>
      </c>
      <c r="I131" s="5">
        <f t="shared" ref="I131:I151" si="7">H131^2</f>
        <v>1.8405444444444414</v>
      </c>
      <c r="J131" s="5"/>
      <c r="M131" s="5"/>
      <c r="N131" s="5"/>
      <c r="O131" s="5"/>
      <c r="P131" s="5"/>
      <c r="R131" s="5"/>
      <c r="S131" s="5"/>
      <c r="T131" s="5"/>
      <c r="U131" s="5"/>
    </row>
    <row r="132" spans="1:21" x14ac:dyDescent="0.3">
      <c r="A132" s="3">
        <v>131</v>
      </c>
      <c r="B132" s="1">
        <v>7.4</v>
      </c>
      <c r="C132" s="2">
        <v>2.8</v>
      </c>
      <c r="D132" s="2">
        <v>6.1</v>
      </c>
      <c r="E132" s="2">
        <v>1.9</v>
      </c>
      <c r="F132" s="6" t="s">
        <v>2</v>
      </c>
      <c r="H132" s="5">
        <f t="shared" si="6"/>
        <v>1.5566666666666658</v>
      </c>
      <c r="I132" s="5">
        <f t="shared" si="7"/>
        <v>2.4232111111111081</v>
      </c>
      <c r="J132" s="5"/>
      <c r="M132" s="5"/>
      <c r="N132" s="5"/>
      <c r="O132" s="5"/>
      <c r="P132" s="5"/>
      <c r="R132" s="5"/>
      <c r="S132" s="5"/>
      <c r="T132" s="5"/>
      <c r="U132" s="5"/>
    </row>
    <row r="133" spans="1:21" x14ac:dyDescent="0.3">
      <c r="A133" s="1">
        <v>132</v>
      </c>
      <c r="B133" s="3">
        <v>7.9</v>
      </c>
      <c r="C133" s="4">
        <v>3.8</v>
      </c>
      <c r="D133" s="4">
        <v>6.4</v>
      </c>
      <c r="E133" s="4">
        <v>2</v>
      </c>
      <c r="F133" s="7" t="s">
        <v>2</v>
      </c>
      <c r="H133" s="5">
        <f t="shared" si="6"/>
        <v>2.0566666666666658</v>
      </c>
      <c r="I133" s="5">
        <f t="shared" si="7"/>
        <v>4.2298777777777739</v>
      </c>
      <c r="J133" s="5"/>
      <c r="M133" s="5"/>
      <c r="N133" s="5"/>
      <c r="O133" s="5"/>
      <c r="P133" s="5"/>
      <c r="R133" s="5"/>
      <c r="S133" s="5"/>
      <c r="T133" s="5"/>
      <c r="U133" s="5"/>
    </row>
    <row r="134" spans="1:21" x14ac:dyDescent="0.3">
      <c r="A134" s="1">
        <v>133</v>
      </c>
      <c r="B134" s="1">
        <v>6.4</v>
      </c>
      <c r="C134" s="2">
        <v>2.8</v>
      </c>
      <c r="D134" s="2">
        <v>5.6</v>
      </c>
      <c r="E134" s="2">
        <v>2.2000000000000002</v>
      </c>
      <c r="F134" s="6" t="s">
        <v>2</v>
      </c>
      <c r="H134" s="5">
        <f t="shared" si="6"/>
        <v>0.55666666666666575</v>
      </c>
      <c r="I134" s="5">
        <f t="shared" si="7"/>
        <v>0.30987777777777675</v>
      </c>
      <c r="J134" s="5"/>
      <c r="M134" s="5"/>
      <c r="N134" s="5"/>
      <c r="O134" s="5"/>
      <c r="P134" s="5"/>
      <c r="R134" s="5"/>
      <c r="S134" s="5"/>
      <c r="T134" s="5"/>
      <c r="U134" s="5"/>
    </row>
    <row r="135" spans="1:21" x14ac:dyDescent="0.3">
      <c r="A135" s="3">
        <v>134</v>
      </c>
      <c r="B135" s="3">
        <v>6.3</v>
      </c>
      <c r="C135" s="4">
        <v>2.8</v>
      </c>
      <c r="D135" s="4">
        <v>5.0999999999999996</v>
      </c>
      <c r="E135" s="4">
        <v>1.5</v>
      </c>
      <c r="F135" s="7" t="s">
        <v>2</v>
      </c>
      <c r="H135" s="5">
        <f t="shared" si="6"/>
        <v>0.45666666666666522</v>
      </c>
      <c r="I135" s="5">
        <f t="shared" si="7"/>
        <v>0.20854444444444312</v>
      </c>
      <c r="J135" s="5"/>
      <c r="M135" s="5"/>
      <c r="N135" s="5"/>
      <c r="O135" s="5"/>
      <c r="P135" s="5"/>
      <c r="R135" s="5"/>
      <c r="S135" s="5"/>
      <c r="T135" s="5"/>
      <c r="U135" s="5"/>
    </row>
    <row r="136" spans="1:21" x14ac:dyDescent="0.3">
      <c r="A136" s="1">
        <v>135</v>
      </c>
      <c r="B136" s="1">
        <v>6.1</v>
      </c>
      <c r="C136" s="2">
        <v>2.6</v>
      </c>
      <c r="D136" s="2">
        <v>5.6</v>
      </c>
      <c r="E136" s="2">
        <v>1.4</v>
      </c>
      <c r="F136" s="6" t="s">
        <v>2</v>
      </c>
      <c r="H136" s="5">
        <f t="shared" si="6"/>
        <v>0.25666666666666504</v>
      </c>
      <c r="I136" s="5">
        <f t="shared" si="7"/>
        <v>6.5877777777776939E-2</v>
      </c>
      <c r="J136" s="5"/>
      <c r="M136" s="5"/>
      <c r="N136" s="5"/>
      <c r="O136" s="5"/>
      <c r="P136" s="5"/>
      <c r="R136" s="5"/>
      <c r="S136" s="5"/>
      <c r="T136" s="5"/>
      <c r="U136" s="5"/>
    </row>
    <row r="137" spans="1:21" x14ac:dyDescent="0.3">
      <c r="A137" s="1">
        <v>136</v>
      </c>
      <c r="B137" s="3">
        <v>7.7</v>
      </c>
      <c r="C137" s="4">
        <v>3</v>
      </c>
      <c r="D137" s="4">
        <v>6.1</v>
      </c>
      <c r="E137" s="4">
        <v>2.2999999999999998</v>
      </c>
      <c r="F137" s="7" t="s">
        <v>2</v>
      </c>
      <c r="H137" s="5">
        <f t="shared" si="6"/>
        <v>1.8566666666666656</v>
      </c>
      <c r="I137" s="5">
        <f t="shared" si="7"/>
        <v>3.4472111111111072</v>
      </c>
      <c r="J137" s="5"/>
      <c r="M137" s="5"/>
      <c r="N137" s="5"/>
      <c r="O137" s="5"/>
      <c r="P137" s="5"/>
      <c r="R137" s="5"/>
      <c r="S137" s="5"/>
      <c r="T137" s="5"/>
      <c r="U137" s="5"/>
    </row>
    <row r="138" spans="1:21" x14ac:dyDescent="0.3">
      <c r="A138" s="3">
        <v>137</v>
      </c>
      <c r="B138" s="1">
        <v>6.3</v>
      </c>
      <c r="C138" s="2">
        <v>3.4</v>
      </c>
      <c r="D138" s="2">
        <v>5.6</v>
      </c>
      <c r="E138" s="2">
        <v>2.4</v>
      </c>
      <c r="F138" s="6" t="s">
        <v>2</v>
      </c>
      <c r="H138" s="5">
        <f t="shared" si="6"/>
        <v>0.45666666666666522</v>
      </c>
      <c r="I138" s="5">
        <f t="shared" si="7"/>
        <v>0.20854444444444312</v>
      </c>
      <c r="J138" s="5"/>
      <c r="M138" s="5"/>
      <c r="N138" s="5"/>
      <c r="O138" s="5"/>
      <c r="P138" s="5"/>
      <c r="R138" s="5"/>
      <c r="S138" s="5"/>
      <c r="T138" s="5"/>
      <c r="U138" s="5"/>
    </row>
    <row r="139" spans="1:21" x14ac:dyDescent="0.3">
      <c r="A139" s="1">
        <v>138</v>
      </c>
      <c r="B139" s="3">
        <v>6.4</v>
      </c>
      <c r="C139" s="4">
        <v>3.1</v>
      </c>
      <c r="D139" s="4">
        <v>5.5</v>
      </c>
      <c r="E139" s="4">
        <v>1.8</v>
      </c>
      <c r="F139" s="7" t="s">
        <v>2</v>
      </c>
      <c r="H139" s="5">
        <f t="shared" si="6"/>
        <v>0.55666666666666575</v>
      </c>
      <c r="I139" s="5">
        <f t="shared" si="7"/>
        <v>0.30987777777777675</v>
      </c>
      <c r="J139" s="5"/>
      <c r="M139" s="5"/>
      <c r="N139" s="5"/>
      <c r="O139" s="5"/>
      <c r="P139" s="5"/>
      <c r="R139" s="5"/>
      <c r="S139" s="5"/>
      <c r="T139" s="5"/>
      <c r="U139" s="5"/>
    </row>
    <row r="140" spans="1:21" x14ac:dyDescent="0.3">
      <c r="A140" s="1">
        <v>139</v>
      </c>
      <c r="B140" s="1">
        <v>6</v>
      </c>
      <c r="C140" s="2">
        <v>3</v>
      </c>
      <c r="D140" s="2">
        <v>4.8</v>
      </c>
      <c r="E140" s="2">
        <v>1.8</v>
      </c>
      <c r="F140" s="6" t="s">
        <v>2</v>
      </c>
      <c r="H140" s="5">
        <f t="shared" si="6"/>
        <v>0.1566666666666654</v>
      </c>
      <c r="I140" s="5">
        <f t="shared" si="7"/>
        <v>2.4544444444444046E-2</v>
      </c>
      <c r="J140" s="5"/>
      <c r="M140" s="5"/>
      <c r="N140" s="5"/>
      <c r="O140" s="5"/>
      <c r="P140" s="5"/>
      <c r="R140" s="5"/>
      <c r="S140" s="5"/>
      <c r="T140" s="5"/>
      <c r="U140" s="5"/>
    </row>
    <row r="141" spans="1:21" x14ac:dyDescent="0.3">
      <c r="A141" s="3">
        <v>140</v>
      </c>
      <c r="B141" s="3">
        <v>6.9</v>
      </c>
      <c r="C141" s="4">
        <v>3.1</v>
      </c>
      <c r="D141" s="4">
        <v>5.4</v>
      </c>
      <c r="E141" s="4">
        <v>2.1</v>
      </c>
      <c r="F141" s="7" t="s">
        <v>2</v>
      </c>
      <c r="H141" s="5">
        <f t="shared" si="6"/>
        <v>1.0566666666666658</v>
      </c>
      <c r="I141" s="5">
        <f t="shared" si="7"/>
        <v>1.1165444444444426</v>
      </c>
      <c r="J141" s="5"/>
      <c r="M141" s="5"/>
      <c r="N141" s="5"/>
      <c r="O141" s="5"/>
      <c r="P141" s="5"/>
      <c r="R141" s="5"/>
      <c r="S141" s="5"/>
      <c r="T141" s="5"/>
      <c r="U141" s="5"/>
    </row>
    <row r="142" spans="1:21" x14ac:dyDescent="0.3">
      <c r="A142" s="1">
        <v>141</v>
      </c>
      <c r="B142" s="1">
        <v>6.7</v>
      </c>
      <c r="C142" s="2">
        <v>3.1</v>
      </c>
      <c r="D142" s="2">
        <v>5.6</v>
      </c>
      <c r="E142" s="2">
        <v>2.4</v>
      </c>
      <c r="F142" s="6" t="s">
        <v>2</v>
      </c>
      <c r="H142" s="5">
        <f t="shared" si="6"/>
        <v>0.85666666666666558</v>
      </c>
      <c r="I142" s="5">
        <f t="shared" si="7"/>
        <v>0.73387777777777596</v>
      </c>
      <c r="J142" s="5"/>
      <c r="M142" s="5"/>
      <c r="N142" s="5"/>
      <c r="O142" s="5"/>
      <c r="P142" s="5"/>
      <c r="R142" s="5"/>
      <c r="S142" s="5"/>
      <c r="T142" s="5"/>
      <c r="U142" s="5"/>
    </row>
    <row r="143" spans="1:21" x14ac:dyDescent="0.3">
      <c r="A143" s="1">
        <v>142</v>
      </c>
      <c r="B143" s="3">
        <v>6.9</v>
      </c>
      <c r="C143" s="4">
        <v>3.1</v>
      </c>
      <c r="D143" s="4">
        <v>5.0999999999999996</v>
      </c>
      <c r="E143" s="4">
        <v>2.2999999999999998</v>
      </c>
      <c r="F143" s="7" t="s">
        <v>2</v>
      </c>
      <c r="H143" s="5">
        <f t="shared" si="6"/>
        <v>1.0566666666666658</v>
      </c>
      <c r="I143" s="5">
        <f t="shared" si="7"/>
        <v>1.1165444444444426</v>
      </c>
      <c r="J143" s="5"/>
      <c r="M143" s="5"/>
      <c r="N143" s="5"/>
      <c r="O143" s="5"/>
      <c r="P143" s="5"/>
      <c r="R143" s="5"/>
      <c r="S143" s="5"/>
      <c r="T143" s="5"/>
      <c r="U143" s="5"/>
    </row>
    <row r="144" spans="1:21" x14ac:dyDescent="0.3">
      <c r="A144" s="3">
        <v>143</v>
      </c>
      <c r="B144" s="1">
        <v>5.8</v>
      </c>
      <c r="C144" s="2">
        <v>2.7</v>
      </c>
      <c r="D144" s="2">
        <v>5.0999999999999996</v>
      </c>
      <c r="E144" s="2">
        <v>1.9</v>
      </c>
      <c r="F144" s="6" t="s">
        <v>2</v>
      </c>
      <c r="H144" s="5">
        <f t="shared" si="6"/>
        <v>-4.3333333333334778E-2</v>
      </c>
      <c r="I144" s="5">
        <f t="shared" si="7"/>
        <v>1.877777777777903E-3</v>
      </c>
      <c r="J144" s="5"/>
      <c r="M144" s="5"/>
      <c r="N144" s="5"/>
      <c r="O144" s="5"/>
      <c r="P144" s="5"/>
      <c r="R144" s="5"/>
      <c r="S144" s="5"/>
      <c r="T144" s="5"/>
      <c r="U144" s="5"/>
    </row>
    <row r="145" spans="1:21" x14ac:dyDescent="0.3">
      <c r="A145" s="1">
        <v>144</v>
      </c>
      <c r="B145" s="3">
        <v>6.8</v>
      </c>
      <c r="C145" s="4">
        <v>3.2</v>
      </c>
      <c r="D145" s="4">
        <v>5.9</v>
      </c>
      <c r="E145" s="4">
        <v>2.2999999999999998</v>
      </c>
      <c r="F145" s="7" t="s">
        <v>2</v>
      </c>
      <c r="H145" s="5">
        <f t="shared" si="6"/>
        <v>0.95666666666666522</v>
      </c>
      <c r="I145" s="5">
        <f t="shared" si="7"/>
        <v>0.91521111111110831</v>
      </c>
      <c r="J145" s="5"/>
      <c r="M145" s="5"/>
      <c r="N145" s="5"/>
      <c r="O145" s="5"/>
      <c r="P145" s="5"/>
      <c r="R145" s="5"/>
      <c r="S145" s="5"/>
      <c r="T145" s="5"/>
      <c r="U145" s="5"/>
    </row>
    <row r="146" spans="1:21" x14ac:dyDescent="0.3">
      <c r="A146" s="1">
        <v>145</v>
      </c>
      <c r="B146" s="1">
        <v>6.7</v>
      </c>
      <c r="C146" s="2">
        <v>3.3</v>
      </c>
      <c r="D146" s="2">
        <v>5.7</v>
      </c>
      <c r="E146" s="2">
        <v>2.5</v>
      </c>
      <c r="F146" s="6" t="s">
        <v>2</v>
      </c>
      <c r="H146" s="5">
        <f t="shared" si="6"/>
        <v>0.85666666666666558</v>
      </c>
      <c r="I146" s="5">
        <f t="shared" si="7"/>
        <v>0.73387777777777596</v>
      </c>
      <c r="J146" s="5"/>
      <c r="M146" s="5"/>
      <c r="N146" s="5"/>
      <c r="O146" s="5"/>
      <c r="P146" s="5"/>
      <c r="R146" s="5"/>
      <c r="S146" s="5"/>
      <c r="T146" s="5"/>
      <c r="U146" s="5"/>
    </row>
    <row r="147" spans="1:21" x14ac:dyDescent="0.3">
      <c r="A147" s="3">
        <v>146</v>
      </c>
      <c r="B147" s="3">
        <v>6.7</v>
      </c>
      <c r="C147" s="4">
        <v>3</v>
      </c>
      <c r="D147" s="4">
        <v>5.2</v>
      </c>
      <c r="E147" s="4">
        <v>2.2999999999999998</v>
      </c>
      <c r="F147" s="7" t="s">
        <v>2</v>
      </c>
      <c r="H147" s="5">
        <f t="shared" si="6"/>
        <v>0.85666666666666558</v>
      </c>
      <c r="I147" s="5">
        <f t="shared" si="7"/>
        <v>0.73387777777777596</v>
      </c>
      <c r="J147" s="5"/>
      <c r="M147" s="5"/>
      <c r="N147" s="5"/>
      <c r="O147" s="5"/>
      <c r="P147" s="5"/>
      <c r="R147" s="5"/>
      <c r="S147" s="5"/>
      <c r="T147" s="5"/>
      <c r="U147" s="5"/>
    </row>
    <row r="148" spans="1:21" x14ac:dyDescent="0.3">
      <c r="A148" s="1">
        <v>147</v>
      </c>
      <c r="B148" s="1">
        <v>6.3</v>
      </c>
      <c r="C148" s="2">
        <v>2.5</v>
      </c>
      <c r="D148" s="2">
        <v>5</v>
      </c>
      <c r="E148" s="2">
        <v>1.9</v>
      </c>
      <c r="F148" s="6" t="s">
        <v>2</v>
      </c>
      <c r="H148" s="5">
        <f t="shared" si="6"/>
        <v>0.45666666666666522</v>
      </c>
      <c r="I148" s="5">
        <f t="shared" si="7"/>
        <v>0.20854444444444312</v>
      </c>
      <c r="J148" s="5"/>
      <c r="M148" s="5"/>
      <c r="N148" s="5"/>
      <c r="O148" s="5"/>
      <c r="P148" s="5"/>
      <c r="R148" s="5"/>
      <c r="S148" s="5"/>
      <c r="T148" s="5"/>
      <c r="U148" s="5"/>
    </row>
    <row r="149" spans="1:21" x14ac:dyDescent="0.3">
      <c r="A149" s="1">
        <v>148</v>
      </c>
      <c r="B149" s="3">
        <v>6.5</v>
      </c>
      <c r="C149" s="4">
        <v>3</v>
      </c>
      <c r="D149" s="4">
        <v>5.2</v>
      </c>
      <c r="E149" s="4">
        <v>2</v>
      </c>
      <c r="F149" s="7" t="s">
        <v>2</v>
      </c>
      <c r="H149" s="5">
        <f t="shared" si="6"/>
        <v>0.6566666666666654</v>
      </c>
      <c r="I149" s="5">
        <f t="shared" si="7"/>
        <v>0.43121111111110944</v>
      </c>
      <c r="J149" s="5"/>
      <c r="M149" s="5"/>
      <c r="N149" s="5"/>
      <c r="O149" s="5"/>
      <c r="P149" s="5"/>
      <c r="R149" s="5"/>
      <c r="S149" s="5"/>
      <c r="T149" s="5"/>
      <c r="U149" s="5"/>
    </row>
    <row r="150" spans="1:21" x14ac:dyDescent="0.3">
      <c r="A150" s="3">
        <v>149</v>
      </c>
      <c r="B150" s="1">
        <v>6.2</v>
      </c>
      <c r="C150" s="2">
        <v>3.4</v>
      </c>
      <c r="D150" s="2">
        <v>5.4</v>
      </c>
      <c r="E150" s="2">
        <v>2.2999999999999998</v>
      </c>
      <c r="F150" s="6" t="s">
        <v>2</v>
      </c>
      <c r="H150" s="5">
        <f t="shared" si="6"/>
        <v>0.35666666666666558</v>
      </c>
      <c r="I150" s="5">
        <f t="shared" si="7"/>
        <v>0.12721111111111033</v>
      </c>
      <c r="J150" s="5"/>
      <c r="M150" s="5"/>
      <c r="N150" s="5"/>
      <c r="O150" s="5"/>
      <c r="P150" s="5"/>
      <c r="R150" s="5"/>
      <c r="S150" s="5"/>
      <c r="T150" s="5"/>
      <c r="U150" s="5"/>
    </row>
    <row r="151" spans="1:21" x14ac:dyDescent="0.3">
      <c r="A151" s="1">
        <v>150</v>
      </c>
      <c r="B151" s="3">
        <v>5.9</v>
      </c>
      <c r="C151" s="4">
        <v>3</v>
      </c>
      <c r="D151" s="4">
        <v>5.0999999999999996</v>
      </c>
      <c r="E151" s="4">
        <v>1.8</v>
      </c>
      <c r="F151" s="7" t="s">
        <v>2</v>
      </c>
      <c r="H151" s="5">
        <f t="shared" si="6"/>
        <v>5.6666666666665755E-2</v>
      </c>
      <c r="I151" s="5">
        <f t="shared" si="7"/>
        <v>3.211111111111008E-3</v>
      </c>
      <c r="J151" s="5"/>
      <c r="M151" s="5"/>
      <c r="N151" s="5"/>
      <c r="O151" s="5"/>
      <c r="P151" s="5"/>
      <c r="R151" s="5"/>
      <c r="S151" s="5"/>
      <c r="T151" s="5"/>
      <c r="U151" s="5"/>
    </row>
    <row r="153" spans="1:21" x14ac:dyDescent="0.3">
      <c r="A153" t="s">
        <v>9</v>
      </c>
      <c r="B153" s="5">
        <f>SUM(B2:B151)</f>
        <v>876.50000000000023</v>
      </c>
      <c r="C153" s="5">
        <f t="shared" ref="C153:E153" si="8">SUM(C2:C151)</f>
        <v>458.10000000000014</v>
      </c>
      <c r="D153" s="5">
        <f t="shared" si="8"/>
        <v>563.80000000000041</v>
      </c>
      <c r="E153" s="5">
        <f t="shared" si="8"/>
        <v>179.8000000000001</v>
      </c>
      <c r="H153" s="5">
        <f>AVERAGE(H2:H151)</f>
        <v>-1.1250259982868252E-15</v>
      </c>
      <c r="I153" s="5"/>
      <c r="J153" s="5"/>
      <c r="M153" s="5"/>
      <c r="N153" s="5"/>
      <c r="O153" s="5"/>
      <c r="P153" s="5"/>
      <c r="R153" s="5"/>
      <c r="S153" s="5"/>
      <c r="T153" s="5"/>
      <c r="U153" s="5"/>
    </row>
    <row r="154" spans="1:21" x14ac:dyDescent="0.3">
      <c r="A154" t="s">
        <v>20</v>
      </c>
      <c r="B154" s="5">
        <f>B153/$A$151</f>
        <v>5.8433333333333346</v>
      </c>
      <c r="C154" s="5">
        <f t="shared" ref="C154:E154" si="9">C153/$A$151</f>
        <v>3.0540000000000007</v>
      </c>
      <c r="D154" s="5">
        <f t="shared" si="9"/>
        <v>3.7586666666666693</v>
      </c>
      <c r="E154" s="5">
        <f t="shared" si="9"/>
        <v>1.1986666666666672</v>
      </c>
      <c r="M154" s="5"/>
      <c r="N154" s="5"/>
      <c r="O154" s="5"/>
      <c r="P154" s="5"/>
      <c r="R154" s="5"/>
      <c r="S154" s="5"/>
      <c r="T154" s="5"/>
      <c r="U154" s="5"/>
    </row>
    <row r="155" spans="1:21" x14ac:dyDescent="0.3">
      <c r="A155" t="s">
        <v>10</v>
      </c>
      <c r="B155" s="5">
        <f>AVERAGE(B2:B151)</f>
        <v>5.8433333333333346</v>
      </c>
      <c r="C155" s="5">
        <f t="shared" ref="C155:E155" si="10">AVERAGE(C2:C151)</f>
        <v>3.0540000000000007</v>
      </c>
      <c r="D155" s="5">
        <f t="shared" si="10"/>
        <v>3.7586666666666693</v>
      </c>
      <c r="E155" s="5">
        <f t="shared" si="10"/>
        <v>1.1986666666666672</v>
      </c>
      <c r="M155" s="5"/>
      <c r="N155" s="5"/>
      <c r="O155" s="5"/>
      <c r="P155" s="5"/>
    </row>
    <row r="157" spans="1:21" x14ac:dyDescent="0.3">
      <c r="M157" s="5"/>
      <c r="N157" s="5"/>
      <c r="O157" s="5"/>
      <c r="P157" s="5"/>
    </row>
  </sheetData>
  <mergeCells count="1">
    <mergeCell ref="K14:O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244B-C343-4DE6-814A-492039C32EC4}">
  <dimension ref="A1:R57"/>
  <sheetViews>
    <sheetView workbookViewId="0">
      <selection activeCell="V48" sqref="V48"/>
    </sheetView>
  </sheetViews>
  <sheetFormatPr baseColWidth="10" defaultRowHeight="14.4" x14ac:dyDescent="0.3"/>
  <cols>
    <col min="1" max="1" width="18.21875" bestFit="1" customWidth="1"/>
    <col min="10" max="10" width="17.44140625" bestFit="1" customWidth="1"/>
    <col min="11" max="11" width="27.109375" bestFit="1" customWidth="1"/>
  </cols>
  <sheetData>
    <row r="1" spans="1:18" x14ac:dyDescent="0.3">
      <c r="A1" t="s">
        <v>29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s="47" t="s">
        <v>40</v>
      </c>
      <c r="I1" s="47"/>
    </row>
    <row r="2" spans="1:18" x14ac:dyDescent="0.3">
      <c r="A2">
        <v>1</v>
      </c>
      <c r="B2" s="3">
        <v>4.3</v>
      </c>
      <c r="C2" s="4">
        <v>2.2999999999999998</v>
      </c>
      <c r="D2" s="2">
        <v>1</v>
      </c>
      <c r="E2" s="4">
        <v>0.1</v>
      </c>
      <c r="F2" s="7" t="s">
        <v>0</v>
      </c>
      <c r="G2" s="23" t="s">
        <v>28</v>
      </c>
      <c r="H2" s="45" t="s">
        <v>27</v>
      </c>
      <c r="I2" s="45"/>
      <c r="J2" s="23" t="s">
        <v>45</v>
      </c>
      <c r="K2" s="23" t="s">
        <v>44</v>
      </c>
      <c r="L2" s="34" t="s">
        <v>57</v>
      </c>
      <c r="M2" s="34" t="s">
        <v>58</v>
      </c>
      <c r="N2" s="30" t="s">
        <v>43</v>
      </c>
      <c r="Q2" s="46"/>
      <c r="R2" s="46"/>
    </row>
    <row r="3" spans="1:18" x14ac:dyDescent="0.3">
      <c r="A3">
        <v>2</v>
      </c>
      <c r="B3" s="1">
        <v>4.4000000000000004</v>
      </c>
      <c r="C3" s="4">
        <v>2.9</v>
      </c>
      <c r="D3" s="4">
        <v>1.1000000000000001</v>
      </c>
      <c r="E3" s="2">
        <v>0.1</v>
      </c>
      <c r="F3" s="6" t="s">
        <v>0</v>
      </c>
      <c r="G3" s="27">
        <v>1</v>
      </c>
      <c r="H3" s="23">
        <f>$B$54</f>
        <v>4.3</v>
      </c>
      <c r="I3" s="23">
        <f t="shared" ref="I3:I12" si="0">H3+$B$57</f>
        <v>4.45</v>
      </c>
      <c r="J3" s="23">
        <v>4</v>
      </c>
      <c r="K3" s="23">
        <v>4</v>
      </c>
      <c r="L3" s="35">
        <f>J3/$J$13</f>
        <v>0.08</v>
      </c>
      <c r="M3" s="35">
        <f>K3/$J$13</f>
        <v>0.08</v>
      </c>
      <c r="N3">
        <f t="shared" ref="N3:N12" si="1">AVERAGE(H3:I3)</f>
        <v>4.375</v>
      </c>
    </row>
    <row r="4" spans="1:18" x14ac:dyDescent="0.3">
      <c r="A4">
        <v>3</v>
      </c>
      <c r="B4" s="1">
        <v>4.4000000000000004</v>
      </c>
      <c r="C4" s="2">
        <v>3</v>
      </c>
      <c r="D4" s="2">
        <v>1.2</v>
      </c>
      <c r="E4" s="4">
        <v>0.1</v>
      </c>
      <c r="F4" s="7" t="s">
        <v>0</v>
      </c>
      <c r="G4" s="28">
        <v>2</v>
      </c>
      <c r="H4" s="23">
        <f>I3</f>
        <v>4.45</v>
      </c>
      <c r="I4" s="23">
        <f t="shared" si="0"/>
        <v>4.6000000000000005</v>
      </c>
      <c r="J4" s="23">
        <f>K4-K3</f>
        <v>1</v>
      </c>
      <c r="K4" s="23">
        <v>5</v>
      </c>
      <c r="L4" s="35">
        <f t="shared" ref="L4:L12" si="2">J4/$J$13</f>
        <v>0.02</v>
      </c>
      <c r="M4" s="35">
        <f t="shared" ref="M4:M12" si="3">K4/$J$13</f>
        <v>0.1</v>
      </c>
      <c r="N4">
        <f t="shared" si="1"/>
        <v>4.5250000000000004</v>
      </c>
    </row>
    <row r="5" spans="1:18" x14ac:dyDescent="0.3">
      <c r="A5">
        <v>4</v>
      </c>
      <c r="B5" s="1">
        <v>4.4000000000000004</v>
      </c>
      <c r="C5" s="2">
        <v>3</v>
      </c>
      <c r="D5" s="4">
        <v>1.2</v>
      </c>
      <c r="E5" s="2">
        <v>0.1</v>
      </c>
      <c r="F5" s="6" t="s">
        <v>0</v>
      </c>
      <c r="G5" s="27">
        <v>3</v>
      </c>
      <c r="H5" s="23">
        <f t="shared" ref="H5:H12" si="4">I4</f>
        <v>4.6000000000000005</v>
      </c>
      <c r="I5" s="23">
        <f t="shared" si="0"/>
        <v>4.7500000000000009</v>
      </c>
      <c r="J5" s="23">
        <f t="shared" ref="J5:J12" si="5">K5-K4</f>
        <v>6</v>
      </c>
      <c r="K5" s="23">
        <v>11</v>
      </c>
      <c r="L5" s="35">
        <f t="shared" si="2"/>
        <v>0.12</v>
      </c>
      <c r="M5" s="35">
        <f t="shared" si="3"/>
        <v>0.22</v>
      </c>
      <c r="N5">
        <f t="shared" si="1"/>
        <v>4.6750000000000007</v>
      </c>
    </row>
    <row r="6" spans="1:18" x14ac:dyDescent="0.3">
      <c r="A6">
        <v>5</v>
      </c>
      <c r="B6" s="3">
        <v>4.5</v>
      </c>
      <c r="C6" s="4">
        <v>3</v>
      </c>
      <c r="D6" s="2">
        <v>1.3</v>
      </c>
      <c r="E6" s="2">
        <v>0.1</v>
      </c>
      <c r="F6" s="7" t="s">
        <v>0</v>
      </c>
      <c r="G6" s="27">
        <v>4</v>
      </c>
      <c r="H6" s="23">
        <f t="shared" si="4"/>
        <v>4.7500000000000009</v>
      </c>
      <c r="I6" s="23">
        <f t="shared" si="0"/>
        <v>4.9000000000000012</v>
      </c>
      <c r="J6" s="23">
        <f t="shared" si="5"/>
        <v>5</v>
      </c>
      <c r="K6" s="23">
        <v>16</v>
      </c>
      <c r="L6" s="35">
        <f t="shared" si="2"/>
        <v>0.1</v>
      </c>
      <c r="M6" s="35">
        <f t="shared" si="3"/>
        <v>0.32</v>
      </c>
      <c r="N6">
        <f t="shared" si="1"/>
        <v>4.8250000000000011</v>
      </c>
    </row>
    <row r="7" spans="1:18" x14ac:dyDescent="0.3">
      <c r="A7">
        <v>6</v>
      </c>
      <c r="B7" s="3">
        <v>4.5999999999999996</v>
      </c>
      <c r="C7" s="4">
        <v>3</v>
      </c>
      <c r="D7" s="2">
        <v>1.3</v>
      </c>
      <c r="E7" s="4">
        <v>0.1</v>
      </c>
      <c r="F7" s="6" t="s">
        <v>0</v>
      </c>
      <c r="G7" s="27">
        <v>5</v>
      </c>
      <c r="H7" s="23">
        <f t="shared" si="4"/>
        <v>4.9000000000000012</v>
      </c>
      <c r="I7" s="23">
        <f t="shared" si="0"/>
        <v>5.0500000000000016</v>
      </c>
      <c r="J7" s="23">
        <f t="shared" si="5"/>
        <v>12</v>
      </c>
      <c r="K7" s="23">
        <v>28</v>
      </c>
      <c r="L7" s="35">
        <f t="shared" si="2"/>
        <v>0.24</v>
      </c>
      <c r="M7" s="35">
        <f t="shared" si="3"/>
        <v>0.56000000000000005</v>
      </c>
      <c r="N7">
        <f t="shared" si="1"/>
        <v>4.9750000000000014</v>
      </c>
    </row>
    <row r="8" spans="1:18" x14ac:dyDescent="0.3">
      <c r="A8">
        <v>7</v>
      </c>
      <c r="B8" s="1">
        <v>4.5999999999999996</v>
      </c>
      <c r="C8" s="2">
        <v>3</v>
      </c>
      <c r="D8" s="2">
        <v>1.3</v>
      </c>
      <c r="E8" s="12">
        <v>0.2</v>
      </c>
      <c r="F8" s="7" t="s">
        <v>0</v>
      </c>
      <c r="G8" s="27">
        <v>6</v>
      </c>
      <c r="H8" s="23">
        <f t="shared" si="4"/>
        <v>5.0500000000000016</v>
      </c>
      <c r="I8" s="23">
        <f t="shared" si="0"/>
        <v>5.200000000000002</v>
      </c>
      <c r="J8" s="23">
        <f t="shared" si="5"/>
        <v>8</v>
      </c>
      <c r="K8" s="23">
        <v>36</v>
      </c>
      <c r="L8" s="35">
        <f t="shared" si="2"/>
        <v>0.16</v>
      </c>
      <c r="M8" s="35">
        <f t="shared" si="3"/>
        <v>0.72</v>
      </c>
      <c r="N8">
        <f t="shared" si="1"/>
        <v>5.1250000000000018</v>
      </c>
    </row>
    <row r="9" spans="1:18" x14ac:dyDescent="0.3">
      <c r="A9">
        <v>8</v>
      </c>
      <c r="B9" s="1">
        <v>4.5999999999999996</v>
      </c>
      <c r="C9" s="4">
        <v>3</v>
      </c>
      <c r="D9" s="2">
        <v>1.3</v>
      </c>
      <c r="E9" s="2">
        <v>0.2</v>
      </c>
      <c r="F9" s="6" t="s">
        <v>0</v>
      </c>
      <c r="G9" s="27">
        <v>7</v>
      </c>
      <c r="H9" s="23">
        <f t="shared" si="4"/>
        <v>5.200000000000002</v>
      </c>
      <c r="I9" s="23">
        <f t="shared" si="0"/>
        <v>5.3500000000000023</v>
      </c>
      <c r="J9" s="23">
        <f t="shared" si="5"/>
        <v>4</v>
      </c>
      <c r="K9" s="23">
        <v>40</v>
      </c>
      <c r="L9" s="35">
        <f t="shared" si="2"/>
        <v>0.08</v>
      </c>
      <c r="M9" s="35">
        <f t="shared" si="3"/>
        <v>0.8</v>
      </c>
      <c r="N9">
        <f t="shared" si="1"/>
        <v>5.2750000000000021</v>
      </c>
    </row>
    <row r="10" spans="1:18" x14ac:dyDescent="0.3">
      <c r="A10">
        <v>9</v>
      </c>
      <c r="B10" s="3">
        <v>4.5999999999999996</v>
      </c>
      <c r="C10" s="4">
        <v>3.1</v>
      </c>
      <c r="D10" s="2">
        <v>1.3</v>
      </c>
      <c r="E10" s="4">
        <v>0.2</v>
      </c>
      <c r="F10" s="7" t="s">
        <v>0</v>
      </c>
      <c r="G10" s="27">
        <v>8</v>
      </c>
      <c r="H10" s="23">
        <f t="shared" si="4"/>
        <v>5.3500000000000023</v>
      </c>
      <c r="I10" s="23">
        <f t="shared" si="0"/>
        <v>5.5000000000000027</v>
      </c>
      <c r="J10" s="23">
        <f t="shared" si="5"/>
        <v>5</v>
      </c>
      <c r="K10" s="23">
        <v>45</v>
      </c>
      <c r="L10" s="35">
        <f t="shared" si="2"/>
        <v>0.1</v>
      </c>
      <c r="M10" s="35">
        <f t="shared" si="3"/>
        <v>0.9</v>
      </c>
      <c r="N10">
        <f t="shared" si="1"/>
        <v>5.4250000000000025</v>
      </c>
    </row>
    <row r="11" spans="1:18" x14ac:dyDescent="0.3">
      <c r="A11">
        <v>10</v>
      </c>
      <c r="B11" s="1">
        <v>4.7</v>
      </c>
      <c r="C11" s="4">
        <v>3.1</v>
      </c>
      <c r="D11" s="4">
        <v>1.3</v>
      </c>
      <c r="E11" s="2">
        <v>0.2</v>
      </c>
      <c r="F11" s="6" t="s">
        <v>0</v>
      </c>
      <c r="G11" s="27">
        <v>9</v>
      </c>
      <c r="H11" s="23">
        <f t="shared" si="4"/>
        <v>5.5000000000000027</v>
      </c>
      <c r="I11" s="23">
        <f t="shared" si="0"/>
        <v>5.650000000000003</v>
      </c>
      <c r="J11" s="23">
        <f t="shared" si="5"/>
        <v>2</v>
      </c>
      <c r="K11" s="23">
        <v>47</v>
      </c>
      <c r="L11" s="35">
        <f t="shared" si="2"/>
        <v>0.04</v>
      </c>
      <c r="M11" s="35">
        <f t="shared" si="3"/>
        <v>0.94</v>
      </c>
      <c r="N11">
        <f t="shared" si="1"/>
        <v>5.5750000000000028</v>
      </c>
    </row>
    <row r="12" spans="1:18" x14ac:dyDescent="0.3">
      <c r="A12">
        <v>11</v>
      </c>
      <c r="B12" s="3">
        <v>4.7</v>
      </c>
      <c r="C12" s="2">
        <v>3.1</v>
      </c>
      <c r="D12" s="2">
        <v>1.3</v>
      </c>
      <c r="E12" s="4">
        <v>0.2</v>
      </c>
      <c r="F12" s="7" t="s">
        <v>0</v>
      </c>
      <c r="G12" s="27">
        <v>10</v>
      </c>
      <c r="H12" s="23">
        <f t="shared" si="4"/>
        <v>5.650000000000003</v>
      </c>
      <c r="I12" s="23">
        <f t="shared" si="0"/>
        <v>5.8000000000000034</v>
      </c>
      <c r="J12" s="23">
        <f t="shared" si="5"/>
        <v>3</v>
      </c>
      <c r="K12" s="23">
        <v>50</v>
      </c>
      <c r="L12" s="35">
        <f t="shared" si="2"/>
        <v>0.06</v>
      </c>
      <c r="M12" s="35">
        <f t="shared" si="3"/>
        <v>1</v>
      </c>
      <c r="N12">
        <f t="shared" si="1"/>
        <v>5.7250000000000032</v>
      </c>
    </row>
    <row r="13" spans="1:18" x14ac:dyDescent="0.3">
      <c r="A13">
        <v>12</v>
      </c>
      <c r="B13" s="3">
        <v>4.8</v>
      </c>
      <c r="C13" s="2">
        <v>3.1</v>
      </c>
      <c r="D13" s="12">
        <v>1.4</v>
      </c>
      <c r="E13" s="2">
        <v>0.2</v>
      </c>
      <c r="F13" s="6" t="s">
        <v>0</v>
      </c>
      <c r="G13" s="23" t="s">
        <v>8</v>
      </c>
      <c r="H13" s="29"/>
      <c r="I13" s="29"/>
      <c r="J13" s="23">
        <f>SUM(J3:J12)</f>
        <v>50</v>
      </c>
      <c r="K13" s="23">
        <f>K12</f>
        <v>50</v>
      </c>
    </row>
    <row r="14" spans="1:18" x14ac:dyDescent="0.3">
      <c r="A14">
        <v>13</v>
      </c>
      <c r="B14" s="1">
        <v>4.8</v>
      </c>
      <c r="C14" s="4">
        <v>3.1</v>
      </c>
      <c r="D14" s="2">
        <v>1.4</v>
      </c>
      <c r="E14" s="2">
        <v>0.2</v>
      </c>
      <c r="F14" s="7" t="s">
        <v>0</v>
      </c>
    </row>
    <row r="15" spans="1:18" x14ac:dyDescent="0.3">
      <c r="A15">
        <v>14</v>
      </c>
      <c r="B15" s="1">
        <v>4.8</v>
      </c>
      <c r="C15" s="2">
        <v>3.2</v>
      </c>
      <c r="D15" s="2">
        <v>1.4</v>
      </c>
      <c r="E15" s="4">
        <v>0.2</v>
      </c>
      <c r="F15" s="6" t="s">
        <v>0</v>
      </c>
      <c r="G15" t="s">
        <v>41</v>
      </c>
      <c r="H15">
        <f>AVERAGE(B26:B27)</f>
        <v>5</v>
      </c>
      <c r="I15">
        <f>MEDIAN(B2:B51)</f>
        <v>5</v>
      </c>
    </row>
    <row r="16" spans="1:18" x14ac:dyDescent="0.3">
      <c r="A16">
        <v>15</v>
      </c>
      <c r="B16" s="1">
        <v>4.8</v>
      </c>
      <c r="C16" s="4">
        <v>3.2</v>
      </c>
      <c r="D16" s="2">
        <v>1.4</v>
      </c>
      <c r="E16" s="2">
        <v>0.2</v>
      </c>
      <c r="F16" s="7" t="s">
        <v>0</v>
      </c>
      <c r="G16" t="s">
        <v>42</v>
      </c>
      <c r="H16">
        <f>B22</f>
        <v>5</v>
      </c>
      <c r="I16">
        <f>MODE(B2:B51)</f>
        <v>5</v>
      </c>
    </row>
    <row r="17" spans="1:6" x14ac:dyDescent="0.3">
      <c r="A17">
        <v>16</v>
      </c>
      <c r="B17" s="3">
        <v>4.8</v>
      </c>
      <c r="C17" s="4">
        <v>3.2</v>
      </c>
      <c r="D17" s="2">
        <v>1.4</v>
      </c>
      <c r="E17" s="2">
        <v>0.2</v>
      </c>
      <c r="F17" s="6" t="s">
        <v>0</v>
      </c>
    </row>
    <row r="18" spans="1:6" x14ac:dyDescent="0.3">
      <c r="A18">
        <v>17</v>
      </c>
      <c r="B18" s="3">
        <v>4.9000000000000004</v>
      </c>
      <c r="C18" s="2">
        <v>3.2</v>
      </c>
      <c r="D18" s="4">
        <v>1.4</v>
      </c>
      <c r="E18" s="2">
        <v>0.2</v>
      </c>
      <c r="F18" s="7" t="s">
        <v>0</v>
      </c>
    </row>
    <row r="19" spans="1:6" x14ac:dyDescent="0.3">
      <c r="A19">
        <v>18</v>
      </c>
      <c r="B19" s="3">
        <v>4.9000000000000004</v>
      </c>
      <c r="C19" s="4">
        <v>3.2</v>
      </c>
      <c r="D19" s="2">
        <v>1.4</v>
      </c>
      <c r="E19" s="2">
        <v>0.2</v>
      </c>
      <c r="F19" s="6" t="s">
        <v>0</v>
      </c>
    </row>
    <row r="20" spans="1:6" x14ac:dyDescent="0.3">
      <c r="A20">
        <v>19</v>
      </c>
      <c r="B20" s="1">
        <v>4.9000000000000004</v>
      </c>
      <c r="C20" s="4">
        <v>3.3</v>
      </c>
      <c r="D20" s="2">
        <v>1.4</v>
      </c>
      <c r="E20" s="4">
        <v>0.2</v>
      </c>
      <c r="F20" s="7" t="s">
        <v>0</v>
      </c>
    </row>
    <row r="21" spans="1:6" x14ac:dyDescent="0.3">
      <c r="A21">
        <v>20</v>
      </c>
      <c r="B21" s="3">
        <v>4.9000000000000004</v>
      </c>
      <c r="C21" s="4">
        <v>3.3</v>
      </c>
      <c r="D21" s="4">
        <v>1.4</v>
      </c>
      <c r="E21" s="4">
        <v>0.2</v>
      </c>
      <c r="F21" s="6" t="s">
        <v>0</v>
      </c>
    </row>
    <row r="22" spans="1:6" x14ac:dyDescent="0.3">
      <c r="A22">
        <v>21</v>
      </c>
      <c r="B22" s="1">
        <v>5</v>
      </c>
      <c r="C22" s="2">
        <v>3.4</v>
      </c>
      <c r="D22" s="4">
        <v>1.4</v>
      </c>
      <c r="E22" s="2">
        <v>0.2</v>
      </c>
      <c r="F22" s="7" t="s">
        <v>0</v>
      </c>
    </row>
    <row r="23" spans="1:6" x14ac:dyDescent="0.3">
      <c r="A23">
        <v>22</v>
      </c>
      <c r="B23" s="3">
        <v>5</v>
      </c>
      <c r="C23" s="4">
        <v>3.4</v>
      </c>
      <c r="D23" s="4">
        <v>1.4</v>
      </c>
      <c r="E23" s="2">
        <v>0.2</v>
      </c>
      <c r="F23" s="6" t="s">
        <v>0</v>
      </c>
    </row>
    <row r="24" spans="1:6" x14ac:dyDescent="0.3">
      <c r="A24">
        <v>23</v>
      </c>
      <c r="B24" s="3">
        <v>5</v>
      </c>
      <c r="C24" s="4">
        <v>3.4</v>
      </c>
      <c r="D24" s="4">
        <v>1.4</v>
      </c>
      <c r="E24" s="4">
        <v>0.2</v>
      </c>
      <c r="F24" s="7" t="s">
        <v>0</v>
      </c>
    </row>
    <row r="25" spans="1:6" x14ac:dyDescent="0.3">
      <c r="A25">
        <v>24</v>
      </c>
      <c r="B25" s="1">
        <v>5</v>
      </c>
      <c r="C25" s="2">
        <v>3.4</v>
      </c>
      <c r="D25" s="4">
        <v>1.5</v>
      </c>
      <c r="E25" s="2">
        <v>0.2</v>
      </c>
      <c r="F25" s="6" t="s">
        <v>0</v>
      </c>
    </row>
    <row r="26" spans="1:6" x14ac:dyDescent="0.3">
      <c r="A26" s="14">
        <v>25</v>
      </c>
      <c r="B26" s="15">
        <v>5</v>
      </c>
      <c r="C26" s="16">
        <v>3.4</v>
      </c>
      <c r="D26" s="17">
        <v>1.5</v>
      </c>
      <c r="E26" s="17">
        <v>0.2</v>
      </c>
      <c r="F26" s="18" t="s">
        <v>0</v>
      </c>
    </row>
    <row r="27" spans="1:6" x14ac:dyDescent="0.3">
      <c r="A27" s="14">
        <v>26</v>
      </c>
      <c r="B27" s="19">
        <v>5</v>
      </c>
      <c r="C27" s="16">
        <v>3.4</v>
      </c>
      <c r="D27" s="17">
        <v>1.5</v>
      </c>
      <c r="E27" s="17">
        <v>0.2</v>
      </c>
      <c r="F27" s="20" t="s">
        <v>0</v>
      </c>
    </row>
    <row r="28" spans="1:6" x14ac:dyDescent="0.3">
      <c r="A28">
        <v>27</v>
      </c>
      <c r="B28" s="3">
        <v>5</v>
      </c>
      <c r="C28" s="2">
        <v>3.4</v>
      </c>
      <c r="D28" s="2">
        <v>1.5</v>
      </c>
      <c r="E28" s="2">
        <v>0.2</v>
      </c>
      <c r="F28" s="7" t="s">
        <v>0</v>
      </c>
    </row>
    <row r="29" spans="1:6" x14ac:dyDescent="0.3">
      <c r="A29">
        <v>28</v>
      </c>
      <c r="B29" s="3">
        <v>5</v>
      </c>
      <c r="C29" s="4">
        <v>3.4</v>
      </c>
      <c r="D29" s="4">
        <v>1.5</v>
      </c>
      <c r="E29" s="2">
        <v>0.2</v>
      </c>
      <c r="F29" s="6" t="s">
        <v>0</v>
      </c>
    </row>
    <row r="30" spans="1:6" x14ac:dyDescent="0.3">
      <c r="A30">
        <v>29</v>
      </c>
      <c r="B30" s="1">
        <v>5.0999999999999996</v>
      </c>
      <c r="C30" s="4">
        <v>3.4</v>
      </c>
      <c r="D30" s="4">
        <v>1.5</v>
      </c>
      <c r="E30" s="4">
        <v>0.2</v>
      </c>
      <c r="F30" s="6" t="s">
        <v>0</v>
      </c>
    </row>
    <row r="31" spans="1:6" x14ac:dyDescent="0.3">
      <c r="A31">
        <v>30</v>
      </c>
      <c r="B31" s="3">
        <v>5.0999999999999996</v>
      </c>
      <c r="C31" s="4">
        <v>3.5</v>
      </c>
      <c r="D31" s="4">
        <v>1.5</v>
      </c>
      <c r="E31" s="2">
        <v>0.2</v>
      </c>
      <c r="F31" s="7" t="s">
        <v>0</v>
      </c>
    </row>
    <row r="32" spans="1:6" x14ac:dyDescent="0.3">
      <c r="A32">
        <v>31</v>
      </c>
      <c r="B32" s="3">
        <v>5.0999999999999996</v>
      </c>
      <c r="C32" s="4">
        <v>3.5</v>
      </c>
      <c r="D32" s="4">
        <v>1.5</v>
      </c>
      <c r="E32" s="2">
        <v>0.2</v>
      </c>
      <c r="F32" s="6" t="s">
        <v>0</v>
      </c>
    </row>
    <row r="33" spans="1:6" x14ac:dyDescent="0.3">
      <c r="A33">
        <v>32</v>
      </c>
      <c r="B33" s="3">
        <v>5.0999999999999996</v>
      </c>
      <c r="C33" s="2">
        <v>3.5</v>
      </c>
      <c r="D33" s="4">
        <v>1.5</v>
      </c>
      <c r="E33" s="4">
        <v>0.2</v>
      </c>
      <c r="F33" s="7" t="s">
        <v>0</v>
      </c>
    </row>
    <row r="34" spans="1:6" x14ac:dyDescent="0.3">
      <c r="A34">
        <v>33</v>
      </c>
      <c r="B34" s="3">
        <v>5.0999999999999996</v>
      </c>
      <c r="C34" s="2">
        <v>3.5</v>
      </c>
      <c r="D34" s="2">
        <v>1.5</v>
      </c>
      <c r="E34" s="2">
        <v>0.2</v>
      </c>
      <c r="F34" s="6" t="s">
        <v>0</v>
      </c>
    </row>
    <row r="35" spans="1:6" x14ac:dyDescent="0.3">
      <c r="A35">
        <v>34</v>
      </c>
      <c r="B35" s="3">
        <v>5.0999999999999996</v>
      </c>
      <c r="C35" s="2">
        <v>3.5</v>
      </c>
      <c r="D35" s="2">
        <v>1.5</v>
      </c>
      <c r="E35" s="4">
        <v>0.2</v>
      </c>
      <c r="F35" s="7" t="s">
        <v>0</v>
      </c>
    </row>
    <row r="36" spans="1:6" x14ac:dyDescent="0.3">
      <c r="A36">
        <v>35</v>
      </c>
      <c r="B36" s="1">
        <v>5.0999999999999996</v>
      </c>
      <c r="C36" s="4">
        <v>3.5</v>
      </c>
      <c r="D36" s="4">
        <v>1.5</v>
      </c>
      <c r="E36" s="2">
        <v>0.3</v>
      </c>
      <c r="F36" s="6" t="s">
        <v>0</v>
      </c>
    </row>
    <row r="37" spans="1:6" x14ac:dyDescent="0.3">
      <c r="A37">
        <v>36</v>
      </c>
      <c r="B37" s="1">
        <v>5.0999999999999996</v>
      </c>
      <c r="C37" s="2">
        <v>3.6</v>
      </c>
      <c r="D37" s="4">
        <v>1.5</v>
      </c>
      <c r="E37" s="4">
        <v>0.3</v>
      </c>
      <c r="F37" s="7" t="s">
        <v>0</v>
      </c>
    </row>
    <row r="38" spans="1:6" x14ac:dyDescent="0.3">
      <c r="A38">
        <v>37</v>
      </c>
      <c r="B38" s="3">
        <v>5.2</v>
      </c>
      <c r="C38" s="2">
        <v>3.6</v>
      </c>
      <c r="D38" s="2">
        <v>1.5</v>
      </c>
      <c r="E38" s="2">
        <v>0.3</v>
      </c>
      <c r="F38" s="6" t="s">
        <v>0</v>
      </c>
    </row>
    <row r="39" spans="1:6" x14ac:dyDescent="0.3">
      <c r="A39">
        <v>38</v>
      </c>
      <c r="B39" s="1">
        <v>5.2</v>
      </c>
      <c r="C39" s="2">
        <v>3.7</v>
      </c>
      <c r="D39" s="4">
        <v>1.6</v>
      </c>
      <c r="E39" s="4">
        <v>0.3</v>
      </c>
      <c r="F39" s="7" t="s">
        <v>0</v>
      </c>
    </row>
    <row r="40" spans="1:6" x14ac:dyDescent="0.3">
      <c r="A40">
        <v>39</v>
      </c>
      <c r="B40" s="1">
        <v>5.2</v>
      </c>
      <c r="C40" s="4">
        <v>3.7</v>
      </c>
      <c r="D40" s="4">
        <v>1.6</v>
      </c>
      <c r="E40" s="2">
        <v>0.3</v>
      </c>
      <c r="F40" s="6" t="s">
        <v>0</v>
      </c>
    </row>
    <row r="41" spans="1:6" x14ac:dyDescent="0.3">
      <c r="A41">
        <v>40</v>
      </c>
      <c r="B41" s="1">
        <v>5.3</v>
      </c>
      <c r="C41" s="2">
        <v>3.7</v>
      </c>
      <c r="D41" s="2">
        <v>1.6</v>
      </c>
      <c r="E41" s="4">
        <v>0.3</v>
      </c>
      <c r="F41" s="7" t="s">
        <v>0</v>
      </c>
    </row>
    <row r="42" spans="1:6" x14ac:dyDescent="0.3">
      <c r="A42">
        <v>41</v>
      </c>
      <c r="B42" s="3">
        <v>5.4</v>
      </c>
      <c r="C42" s="2">
        <v>3.8</v>
      </c>
      <c r="D42" s="4">
        <v>1.6</v>
      </c>
      <c r="E42" s="4">
        <v>0.3</v>
      </c>
      <c r="F42" s="6" t="s">
        <v>0</v>
      </c>
    </row>
    <row r="43" spans="1:6" x14ac:dyDescent="0.3">
      <c r="A43">
        <v>42</v>
      </c>
      <c r="B43" s="1">
        <v>5.4</v>
      </c>
      <c r="C43" s="4">
        <v>3.8</v>
      </c>
      <c r="D43" s="2">
        <v>1.6</v>
      </c>
      <c r="E43" s="4">
        <v>0.4</v>
      </c>
      <c r="F43" s="7" t="s">
        <v>0</v>
      </c>
    </row>
    <row r="44" spans="1:6" x14ac:dyDescent="0.3">
      <c r="A44">
        <v>43</v>
      </c>
      <c r="B44" s="1">
        <v>5.4</v>
      </c>
      <c r="C44" s="2">
        <v>3.8</v>
      </c>
      <c r="D44" s="4">
        <v>1.6</v>
      </c>
      <c r="E44" s="4">
        <v>0.4</v>
      </c>
      <c r="F44" s="6" t="s">
        <v>0</v>
      </c>
    </row>
    <row r="45" spans="1:6" x14ac:dyDescent="0.3">
      <c r="A45">
        <v>44</v>
      </c>
      <c r="B45" s="1">
        <v>5.4</v>
      </c>
      <c r="C45" s="2">
        <v>3.8</v>
      </c>
      <c r="D45" s="2">
        <v>1.6</v>
      </c>
      <c r="E45" s="2">
        <v>0.4</v>
      </c>
      <c r="F45" s="7" t="s">
        <v>0</v>
      </c>
    </row>
    <row r="46" spans="1:6" x14ac:dyDescent="0.3">
      <c r="A46">
        <v>45</v>
      </c>
      <c r="B46" s="3">
        <v>5.4</v>
      </c>
      <c r="C46" s="4">
        <v>3.9</v>
      </c>
      <c r="D46" s="4">
        <v>1.7</v>
      </c>
      <c r="E46" s="4">
        <v>0.4</v>
      </c>
      <c r="F46" s="6" t="s">
        <v>0</v>
      </c>
    </row>
    <row r="47" spans="1:6" x14ac:dyDescent="0.3">
      <c r="A47">
        <v>46</v>
      </c>
      <c r="B47" s="3">
        <v>5.5</v>
      </c>
      <c r="C47" s="2">
        <v>3.9</v>
      </c>
      <c r="D47" s="2">
        <v>1.7</v>
      </c>
      <c r="E47" s="2">
        <v>0.4</v>
      </c>
      <c r="F47" s="7" t="s">
        <v>0</v>
      </c>
    </row>
    <row r="48" spans="1:6" x14ac:dyDescent="0.3">
      <c r="A48">
        <v>47</v>
      </c>
      <c r="B48" s="1">
        <v>5.5</v>
      </c>
      <c r="C48" s="2">
        <v>4</v>
      </c>
      <c r="D48" s="2">
        <v>1.7</v>
      </c>
      <c r="E48" s="4">
        <v>0.4</v>
      </c>
      <c r="F48" s="6" t="s">
        <v>0</v>
      </c>
    </row>
    <row r="49" spans="1:6" x14ac:dyDescent="0.3">
      <c r="A49">
        <v>48</v>
      </c>
      <c r="B49" s="3">
        <v>5.7</v>
      </c>
      <c r="C49" s="2">
        <v>4.0999999999999996</v>
      </c>
      <c r="D49" s="4">
        <v>1.7</v>
      </c>
      <c r="E49" s="2">
        <v>0.4</v>
      </c>
      <c r="F49" s="7" t="s">
        <v>0</v>
      </c>
    </row>
    <row r="50" spans="1:6" x14ac:dyDescent="0.3">
      <c r="A50">
        <v>49</v>
      </c>
      <c r="B50" s="1">
        <v>5.7</v>
      </c>
      <c r="C50" s="4">
        <v>4.2</v>
      </c>
      <c r="D50" s="2">
        <v>1.9</v>
      </c>
      <c r="E50" s="4">
        <v>0.5</v>
      </c>
      <c r="F50" s="6" t="s">
        <v>0</v>
      </c>
    </row>
    <row r="51" spans="1:6" x14ac:dyDescent="0.3">
      <c r="A51">
        <v>50</v>
      </c>
      <c r="B51" s="1">
        <v>5.8</v>
      </c>
      <c r="C51" s="4">
        <v>4.4000000000000004</v>
      </c>
      <c r="D51" s="2">
        <v>1.9</v>
      </c>
      <c r="E51" s="4">
        <v>0.6</v>
      </c>
      <c r="F51" s="7" t="s">
        <v>0</v>
      </c>
    </row>
    <row r="53" spans="1:6" x14ac:dyDescent="0.3">
      <c r="A53" t="s">
        <v>22</v>
      </c>
      <c r="B53">
        <f>MAX(B2:B51)</f>
        <v>5.8</v>
      </c>
      <c r="C53">
        <f>MAX(C2:C51)</f>
        <v>4.4000000000000004</v>
      </c>
      <c r="D53">
        <f>MAX(D2:D51)</f>
        <v>1.9</v>
      </c>
      <c r="E53">
        <f>MAX(E2:E51)</f>
        <v>0.6</v>
      </c>
    </row>
    <row r="54" spans="1:6" x14ac:dyDescent="0.3">
      <c r="A54" t="s">
        <v>23</v>
      </c>
      <c r="B54">
        <f>MIN(B2:B51)</f>
        <v>4.3</v>
      </c>
      <c r="C54">
        <f>MIN(C2:C51)</f>
        <v>2.2999999999999998</v>
      </c>
      <c r="D54">
        <f>MIN(D2:D51)</f>
        <v>1</v>
      </c>
      <c r="E54">
        <f>MIN(E2:E51)</f>
        <v>0.1</v>
      </c>
    </row>
    <row r="55" spans="1:6" x14ac:dyDescent="0.3">
      <c r="A55" t="s">
        <v>24</v>
      </c>
      <c r="B55">
        <f>B53-B54</f>
        <v>1.5</v>
      </c>
      <c r="C55">
        <f t="shared" ref="C55:E55" si="6">C53-C54</f>
        <v>2.1000000000000005</v>
      </c>
      <c r="D55">
        <f t="shared" si="6"/>
        <v>0.89999999999999991</v>
      </c>
      <c r="E55">
        <f t="shared" si="6"/>
        <v>0.5</v>
      </c>
    </row>
    <row r="56" spans="1:6" x14ac:dyDescent="0.3">
      <c r="A56" t="s">
        <v>26</v>
      </c>
      <c r="B56">
        <v>10</v>
      </c>
    </row>
    <row r="57" spans="1:6" x14ac:dyDescent="0.3">
      <c r="A57" t="s">
        <v>25</v>
      </c>
      <c r="B57">
        <f>B55/$B$56</f>
        <v>0.15</v>
      </c>
      <c r="C57">
        <f>C55/$B$56</f>
        <v>0.21000000000000005</v>
      </c>
      <c r="D57">
        <f>D55/$B$56</f>
        <v>0.09</v>
      </c>
      <c r="E57">
        <f>E55/$B$56</f>
        <v>0.05</v>
      </c>
    </row>
  </sheetData>
  <sortState xmlns:xlrd2="http://schemas.microsoft.com/office/spreadsheetml/2017/richdata2" ref="E3:E51">
    <sortCondition ref="E2:E51"/>
  </sortState>
  <mergeCells count="3">
    <mergeCell ref="H2:I2"/>
    <mergeCell ref="Q2:R2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1F85-411C-45F1-BE72-9E89C758AEE0}">
  <dimension ref="A1:S51"/>
  <sheetViews>
    <sheetView workbookViewId="0">
      <selection activeCell="K39" sqref="K39"/>
    </sheetView>
  </sheetViews>
  <sheetFormatPr baseColWidth="10" defaultRowHeight="14.4" x14ac:dyDescent="0.3"/>
  <cols>
    <col min="6" max="6" width="13.77734375" style="32" customWidth="1"/>
    <col min="7" max="9" width="11.5546875" style="32"/>
  </cols>
  <sheetData>
    <row r="1" spans="1:19" x14ac:dyDescent="0.3">
      <c r="A1" t="s">
        <v>3</v>
      </c>
      <c r="B1" t="s">
        <v>46</v>
      </c>
      <c r="C1" t="s">
        <v>47</v>
      </c>
      <c r="D1" t="s">
        <v>48</v>
      </c>
      <c r="E1" s="13" t="s">
        <v>49</v>
      </c>
      <c r="F1" s="31" t="s">
        <v>19</v>
      </c>
      <c r="G1" s="32" t="s">
        <v>46</v>
      </c>
      <c r="H1" s="32" t="s">
        <v>47</v>
      </c>
      <c r="I1" s="32" t="s">
        <v>48</v>
      </c>
      <c r="K1" s="49" t="s">
        <v>56</v>
      </c>
      <c r="L1" s="49"/>
      <c r="M1" s="49"/>
      <c r="N1" s="49"/>
      <c r="P1" s="49" t="s">
        <v>55</v>
      </c>
      <c r="Q1" s="49"/>
      <c r="R1" s="49"/>
      <c r="S1" s="49"/>
    </row>
    <row r="2" spans="1:19" x14ac:dyDescent="0.3">
      <c r="B2" s="1">
        <v>4.5999999999999996</v>
      </c>
      <c r="C2" s="1">
        <v>6.3</v>
      </c>
      <c r="D2" s="1">
        <v>4.9000000000000004</v>
      </c>
      <c r="F2" s="33">
        <v>1</v>
      </c>
      <c r="G2" s="33">
        <v>4.3</v>
      </c>
      <c r="H2" s="33">
        <v>4.9000000000000004</v>
      </c>
      <c r="I2" s="33">
        <v>4.9000000000000004</v>
      </c>
      <c r="K2" s="23"/>
      <c r="L2" s="23" t="s">
        <v>46</v>
      </c>
      <c r="M2" s="23" t="s">
        <v>47</v>
      </c>
      <c r="N2" s="23" t="s">
        <v>48</v>
      </c>
      <c r="P2" s="23"/>
      <c r="Q2" s="23" t="s">
        <v>46</v>
      </c>
      <c r="R2" s="23" t="s">
        <v>47</v>
      </c>
      <c r="S2" s="23" t="s">
        <v>48</v>
      </c>
    </row>
    <row r="3" spans="1:19" x14ac:dyDescent="0.3">
      <c r="B3" s="3">
        <v>5.0999999999999996</v>
      </c>
      <c r="C3" s="3">
        <v>6.1</v>
      </c>
      <c r="D3" s="3">
        <v>5.6</v>
      </c>
      <c r="F3" s="32">
        <v>2</v>
      </c>
      <c r="G3" s="33">
        <v>4.4000000000000004</v>
      </c>
      <c r="H3" s="33">
        <v>5</v>
      </c>
      <c r="I3" s="33">
        <v>5.6</v>
      </c>
      <c r="K3" s="23" t="s">
        <v>53</v>
      </c>
      <c r="L3" s="23">
        <f>MIN(B2:B51)</f>
        <v>4.3</v>
      </c>
      <c r="M3" s="23">
        <f t="shared" ref="M3" si="0">MIN(C2:C51)</f>
        <v>4.9000000000000004</v>
      </c>
      <c r="N3" s="23">
        <f>MIN(D2:D51)</f>
        <v>4.9000000000000004</v>
      </c>
      <c r="P3" s="23" t="s">
        <v>53</v>
      </c>
      <c r="Q3" s="23">
        <f>MIN(G2:G51)</f>
        <v>4.3</v>
      </c>
      <c r="R3" s="23">
        <f t="shared" ref="R3" si="1">MIN(H2:H51)</f>
        <v>4.9000000000000004</v>
      </c>
      <c r="S3" s="23">
        <f>MIN(I2:I51)</f>
        <v>4.9000000000000004</v>
      </c>
    </row>
    <row r="4" spans="1:19" x14ac:dyDescent="0.3">
      <c r="B4" s="3">
        <v>4.3</v>
      </c>
      <c r="C4" s="3">
        <v>6.1</v>
      </c>
      <c r="D4" s="3">
        <v>5.7</v>
      </c>
      <c r="F4" s="32">
        <v>3</v>
      </c>
      <c r="G4" s="33">
        <v>4.4000000000000004</v>
      </c>
      <c r="H4" s="33">
        <v>5</v>
      </c>
      <c r="I4" s="33">
        <v>5.7</v>
      </c>
      <c r="K4" s="23" t="s">
        <v>50</v>
      </c>
      <c r="L4" s="23">
        <f>AVERAGE(G13:G14)</f>
        <v>4.8</v>
      </c>
      <c r="M4" s="23">
        <f>AVERAGE(H13:H14)</f>
        <v>5.6</v>
      </c>
      <c r="N4" s="23">
        <f>AVERAGE(I13:I14)</f>
        <v>6.2</v>
      </c>
      <c r="P4" s="23" t="s">
        <v>50</v>
      </c>
      <c r="Q4" s="23">
        <f>_xlfn.PERCENTILE.EXC(B2:B51,0.25)</f>
        <v>4.8</v>
      </c>
      <c r="R4" s="23">
        <f t="shared" ref="R4" si="2">_xlfn.PERCENTILE.EXC(C2:C51,0.25)</f>
        <v>5.6</v>
      </c>
      <c r="S4" s="23">
        <f>_xlfn.PERCENTILE.EXC(D2:D51,0.25)</f>
        <v>6.2</v>
      </c>
    </row>
    <row r="5" spans="1:19" x14ac:dyDescent="0.3">
      <c r="B5" s="3">
        <v>4.9000000000000004</v>
      </c>
      <c r="C5" s="3">
        <v>6.4</v>
      </c>
      <c r="D5" s="3">
        <v>5.8</v>
      </c>
      <c r="F5" s="32">
        <v>4</v>
      </c>
      <c r="G5" s="33">
        <v>4.4000000000000004</v>
      </c>
      <c r="H5" s="33">
        <v>5.0999999999999996</v>
      </c>
      <c r="I5" s="33">
        <v>5.8</v>
      </c>
      <c r="K5" s="23" t="s">
        <v>51</v>
      </c>
      <c r="L5" s="23">
        <f>AVERAGE(G26:G27)</f>
        <v>5</v>
      </c>
      <c r="M5" s="23">
        <f>AVERAGE(H26:H27)</f>
        <v>5.9</v>
      </c>
      <c r="N5" s="23">
        <f>AVERAGE(I26:I27)</f>
        <v>6.5</v>
      </c>
      <c r="P5" s="23" t="s">
        <v>51</v>
      </c>
      <c r="Q5" s="23">
        <f>_xlfn.PERCENTILE.EXC(B3:B52,0.5)</f>
        <v>5</v>
      </c>
      <c r="R5" s="23">
        <f t="shared" ref="R5:S5" si="3">_xlfn.PERCENTILE.EXC(C3:C52,0.5)</f>
        <v>5.9</v>
      </c>
      <c r="S5" s="23">
        <f t="shared" si="3"/>
        <v>6.5</v>
      </c>
    </row>
    <row r="6" spans="1:19" x14ac:dyDescent="0.3">
      <c r="B6" s="1">
        <v>5.8</v>
      </c>
      <c r="C6" s="1">
        <v>5.6</v>
      </c>
      <c r="D6" s="1">
        <v>5.8</v>
      </c>
      <c r="F6" s="33">
        <v>5</v>
      </c>
      <c r="G6" s="33">
        <v>4.5</v>
      </c>
      <c r="H6" s="33">
        <v>5.2</v>
      </c>
      <c r="I6" s="33">
        <v>5.8</v>
      </c>
      <c r="K6" s="23" t="s">
        <v>52</v>
      </c>
      <c r="L6" s="23">
        <f>AVERAGE(G38:G39)</f>
        <v>5.2</v>
      </c>
      <c r="M6" s="23">
        <f>AVERAGE(H38:H39)</f>
        <v>6.3</v>
      </c>
      <c r="N6" s="23">
        <f>AVERAGE(I38:I39)</f>
        <v>6.9</v>
      </c>
      <c r="P6" s="23" t="s">
        <v>52</v>
      </c>
      <c r="Q6" s="23">
        <f>_xlfn.PERCENTILE.EXC(B4:B53,0.75)</f>
        <v>5.2</v>
      </c>
      <c r="R6" s="23">
        <f t="shared" ref="R6:S6" si="4">_xlfn.PERCENTILE.EXC(C4:C53,0.75)</f>
        <v>6.3</v>
      </c>
      <c r="S6" s="23">
        <f t="shared" si="4"/>
        <v>7.05</v>
      </c>
    </row>
    <row r="7" spans="1:19" x14ac:dyDescent="0.3">
      <c r="B7" s="1">
        <v>4.4000000000000004</v>
      </c>
      <c r="C7" s="1">
        <v>5.8</v>
      </c>
      <c r="D7" s="1">
        <v>5.8</v>
      </c>
      <c r="F7" s="32">
        <v>6</v>
      </c>
      <c r="G7" s="33">
        <v>4.5999999999999996</v>
      </c>
      <c r="H7" s="33">
        <v>5.4</v>
      </c>
      <c r="I7" s="33">
        <v>5.8</v>
      </c>
      <c r="K7" s="23" t="s">
        <v>54</v>
      </c>
      <c r="L7" s="23">
        <f>MAX(B2:B51)</f>
        <v>5.8</v>
      </c>
      <c r="M7" s="23">
        <f t="shared" ref="M7:N7" si="5">MAX(C2:C51)</f>
        <v>7</v>
      </c>
      <c r="N7" s="23">
        <f t="shared" si="5"/>
        <v>7.9</v>
      </c>
      <c r="P7" s="23" t="s">
        <v>54</v>
      </c>
      <c r="Q7" s="23">
        <f>MAX(G2:G51)</f>
        <v>5.8</v>
      </c>
      <c r="R7" s="23">
        <f t="shared" ref="R7" si="6">MAX(H2:H51)</f>
        <v>7</v>
      </c>
      <c r="S7" s="23">
        <f t="shared" ref="S7" si="7">MAX(I2:I51)</f>
        <v>7.9</v>
      </c>
    </row>
    <row r="8" spans="1:19" x14ac:dyDescent="0.3">
      <c r="B8" s="3">
        <v>5</v>
      </c>
      <c r="C8" s="3">
        <v>5.7</v>
      </c>
      <c r="D8" s="3">
        <v>5.9</v>
      </c>
      <c r="F8" s="32">
        <v>7</v>
      </c>
      <c r="G8" s="33">
        <v>4.5999999999999996</v>
      </c>
      <c r="H8" s="33">
        <v>5.5</v>
      </c>
      <c r="I8" s="33">
        <v>5.9</v>
      </c>
    </row>
    <row r="9" spans="1:19" x14ac:dyDescent="0.3">
      <c r="B9" s="3">
        <v>5.0999999999999996</v>
      </c>
      <c r="C9" s="3">
        <v>5.6</v>
      </c>
      <c r="D9" s="3">
        <v>6</v>
      </c>
      <c r="F9" s="32">
        <v>8</v>
      </c>
      <c r="G9" s="33">
        <v>4.5999999999999996</v>
      </c>
      <c r="H9" s="33">
        <v>5.5</v>
      </c>
      <c r="I9" s="33">
        <v>6</v>
      </c>
    </row>
    <row r="10" spans="1:19" x14ac:dyDescent="0.3">
      <c r="B10" s="1">
        <v>4.4000000000000004</v>
      </c>
      <c r="C10" s="1">
        <v>5.6</v>
      </c>
      <c r="D10" s="1">
        <v>6</v>
      </c>
      <c r="F10" s="33">
        <v>9</v>
      </c>
      <c r="G10" s="33">
        <v>4.5999999999999996</v>
      </c>
      <c r="H10" s="33">
        <v>5.5</v>
      </c>
      <c r="I10" s="33">
        <v>6</v>
      </c>
    </row>
    <row r="11" spans="1:19" x14ac:dyDescent="0.3">
      <c r="B11" s="3">
        <v>5.2</v>
      </c>
      <c r="C11" s="3">
        <v>6.7</v>
      </c>
      <c r="D11" s="3">
        <v>6.1</v>
      </c>
      <c r="F11" s="32">
        <v>10</v>
      </c>
      <c r="G11" s="33">
        <v>4.7</v>
      </c>
      <c r="H11" s="33">
        <v>5.5</v>
      </c>
      <c r="I11" s="33">
        <v>6.1</v>
      </c>
    </row>
    <row r="12" spans="1:19" x14ac:dyDescent="0.3">
      <c r="B12" s="1">
        <v>4.9000000000000004</v>
      </c>
      <c r="C12" s="1">
        <v>5.4</v>
      </c>
      <c r="D12" s="1">
        <v>6.1</v>
      </c>
      <c r="E12" s="48" t="s">
        <v>50</v>
      </c>
      <c r="F12" s="32">
        <v>11</v>
      </c>
      <c r="G12" s="33">
        <v>4.7</v>
      </c>
      <c r="H12" s="33">
        <v>5.5</v>
      </c>
      <c r="I12" s="33">
        <v>6.1</v>
      </c>
    </row>
    <row r="13" spans="1:19" x14ac:dyDescent="0.3">
      <c r="B13" s="1">
        <v>5</v>
      </c>
      <c r="C13" s="1">
        <v>6.8</v>
      </c>
      <c r="D13" s="1">
        <v>6.2</v>
      </c>
      <c r="E13" s="48"/>
      <c r="F13" s="32">
        <v>12</v>
      </c>
      <c r="G13" s="33">
        <v>4.8</v>
      </c>
      <c r="H13" s="33">
        <v>5.6</v>
      </c>
      <c r="I13" s="33">
        <v>6.2</v>
      </c>
    </row>
    <row r="14" spans="1:19" x14ac:dyDescent="0.3">
      <c r="B14" s="1">
        <v>5.3</v>
      </c>
      <c r="C14" s="1">
        <v>5.0999999999999996</v>
      </c>
      <c r="D14" s="1">
        <v>6.2</v>
      </c>
      <c r="F14" s="33">
        <v>13</v>
      </c>
      <c r="G14" s="33">
        <v>4.8</v>
      </c>
      <c r="H14" s="33">
        <v>5.6</v>
      </c>
      <c r="I14" s="33">
        <v>6.2</v>
      </c>
    </row>
    <row r="15" spans="1:19" x14ac:dyDescent="0.3">
      <c r="B15" s="1">
        <v>5.0999999999999996</v>
      </c>
      <c r="C15" s="1">
        <v>7</v>
      </c>
      <c r="D15" s="1">
        <v>6.3</v>
      </c>
      <c r="F15" s="32">
        <v>14</v>
      </c>
      <c r="G15" s="33">
        <v>4.8</v>
      </c>
      <c r="H15" s="33">
        <v>5.6</v>
      </c>
      <c r="I15" s="33">
        <v>6.3</v>
      </c>
    </row>
    <row r="16" spans="1:19" x14ac:dyDescent="0.3">
      <c r="B16" s="3">
        <v>4.5999999999999996</v>
      </c>
      <c r="C16" s="3">
        <v>5.5</v>
      </c>
      <c r="D16" s="3">
        <v>6.3</v>
      </c>
      <c r="F16" s="32">
        <v>15</v>
      </c>
      <c r="G16" s="33">
        <v>4.8</v>
      </c>
      <c r="H16" s="33">
        <v>5.6</v>
      </c>
      <c r="I16" s="33">
        <v>6.3</v>
      </c>
    </row>
    <row r="17" spans="2:9" x14ac:dyDescent="0.3">
      <c r="B17" s="3">
        <v>5.0999999999999996</v>
      </c>
      <c r="C17" s="3">
        <v>6.1</v>
      </c>
      <c r="D17" s="3">
        <v>6.3</v>
      </c>
      <c r="F17" s="32">
        <v>16</v>
      </c>
      <c r="G17" s="33">
        <v>4.8</v>
      </c>
      <c r="H17" s="33">
        <v>5.6</v>
      </c>
      <c r="I17" s="33">
        <v>6.3</v>
      </c>
    </row>
    <row r="18" spans="2:9" x14ac:dyDescent="0.3">
      <c r="B18" s="3">
        <v>5.5</v>
      </c>
      <c r="C18" s="3">
        <v>6</v>
      </c>
      <c r="D18" s="3">
        <v>6.3</v>
      </c>
      <c r="F18" s="33">
        <v>17</v>
      </c>
      <c r="G18" s="33">
        <v>4.9000000000000004</v>
      </c>
      <c r="H18" s="33">
        <v>5.7</v>
      </c>
      <c r="I18" s="33">
        <v>6.3</v>
      </c>
    </row>
    <row r="19" spans="2:9" x14ac:dyDescent="0.3">
      <c r="B19" s="1">
        <v>5.5</v>
      </c>
      <c r="C19" s="1">
        <v>6.7</v>
      </c>
      <c r="D19" s="1">
        <v>6.3</v>
      </c>
      <c r="F19" s="32">
        <v>18</v>
      </c>
      <c r="G19" s="33">
        <v>4.9000000000000004</v>
      </c>
      <c r="H19" s="33">
        <v>5.7</v>
      </c>
      <c r="I19" s="33">
        <v>6.3</v>
      </c>
    </row>
    <row r="20" spans="2:9" x14ac:dyDescent="0.3">
      <c r="B20" s="1">
        <v>5.0999999999999996</v>
      </c>
      <c r="C20" s="1">
        <v>5.7</v>
      </c>
      <c r="D20" s="1">
        <v>6.3</v>
      </c>
      <c r="F20" s="32">
        <v>19</v>
      </c>
      <c r="G20" s="33">
        <v>4.9000000000000004</v>
      </c>
      <c r="H20" s="33">
        <v>5.7</v>
      </c>
      <c r="I20" s="33">
        <v>6.3</v>
      </c>
    </row>
    <row r="21" spans="2:9" x14ac:dyDescent="0.3">
      <c r="B21" s="3">
        <v>4.8</v>
      </c>
      <c r="C21" s="3">
        <v>5.9</v>
      </c>
      <c r="D21" s="3">
        <v>6.4</v>
      </c>
      <c r="F21" s="32">
        <v>20</v>
      </c>
      <c r="G21" s="33">
        <v>4.9000000000000004</v>
      </c>
      <c r="H21" s="33">
        <v>5.7</v>
      </c>
      <c r="I21" s="33">
        <v>6.4</v>
      </c>
    </row>
    <row r="22" spans="2:9" x14ac:dyDescent="0.3">
      <c r="B22" s="3">
        <v>5.7</v>
      </c>
      <c r="C22" s="3">
        <v>6.7</v>
      </c>
      <c r="D22" s="3">
        <v>6.4</v>
      </c>
      <c r="F22" s="33">
        <v>21</v>
      </c>
      <c r="G22" s="33">
        <v>5</v>
      </c>
      <c r="H22" s="33">
        <v>5.7</v>
      </c>
      <c r="I22" s="33">
        <v>6.4</v>
      </c>
    </row>
    <row r="23" spans="2:9" x14ac:dyDescent="0.3">
      <c r="B23" s="1">
        <v>5.2</v>
      </c>
      <c r="C23" s="1">
        <v>6</v>
      </c>
      <c r="D23" s="1">
        <v>6.4</v>
      </c>
      <c r="F23" s="32">
        <v>22</v>
      </c>
      <c r="G23" s="33">
        <v>5</v>
      </c>
      <c r="H23" s="33">
        <v>5.8</v>
      </c>
      <c r="I23" s="33">
        <v>6.4</v>
      </c>
    </row>
    <row r="24" spans="2:9" x14ac:dyDescent="0.3">
      <c r="B24" s="1">
        <v>5.2</v>
      </c>
      <c r="C24" s="1">
        <v>5.8</v>
      </c>
      <c r="D24" s="1">
        <v>6.4</v>
      </c>
      <c r="F24" s="32">
        <v>23</v>
      </c>
      <c r="G24" s="33">
        <v>5</v>
      </c>
      <c r="H24" s="33">
        <v>5.8</v>
      </c>
      <c r="I24" s="33">
        <v>6.4</v>
      </c>
    </row>
    <row r="25" spans="2:9" x14ac:dyDescent="0.3">
      <c r="B25" s="3">
        <v>4.9000000000000004</v>
      </c>
      <c r="C25" s="3">
        <v>6.3</v>
      </c>
      <c r="D25" s="3">
        <v>6.4</v>
      </c>
      <c r="F25" s="32">
        <v>24</v>
      </c>
      <c r="G25" s="33">
        <v>5</v>
      </c>
      <c r="H25" s="33">
        <v>5.8</v>
      </c>
      <c r="I25" s="33">
        <v>6.4</v>
      </c>
    </row>
    <row r="26" spans="2:9" x14ac:dyDescent="0.3">
      <c r="B26" s="1">
        <v>5</v>
      </c>
      <c r="C26" s="1">
        <v>6.5</v>
      </c>
      <c r="D26" s="1">
        <v>6.5</v>
      </c>
      <c r="E26" s="48" t="s">
        <v>51</v>
      </c>
      <c r="F26" s="33">
        <v>25</v>
      </c>
      <c r="G26" s="33">
        <v>5</v>
      </c>
      <c r="H26" s="33">
        <v>5.9</v>
      </c>
      <c r="I26" s="33">
        <v>6.5</v>
      </c>
    </row>
    <row r="27" spans="2:9" x14ac:dyDescent="0.3">
      <c r="B27" s="1">
        <v>5.4</v>
      </c>
      <c r="C27" s="1">
        <v>5</v>
      </c>
      <c r="D27" s="1">
        <v>6.5</v>
      </c>
      <c r="E27" s="48"/>
      <c r="F27" s="32">
        <v>26</v>
      </c>
      <c r="G27" s="33">
        <v>5</v>
      </c>
      <c r="H27" s="33">
        <v>5.9</v>
      </c>
      <c r="I27" s="33">
        <v>6.5</v>
      </c>
    </row>
    <row r="28" spans="2:9" x14ac:dyDescent="0.3">
      <c r="B28" s="1">
        <v>5.4</v>
      </c>
      <c r="C28" s="1">
        <v>5.6</v>
      </c>
      <c r="D28" s="1">
        <v>6.5</v>
      </c>
      <c r="F28" s="32">
        <v>27</v>
      </c>
      <c r="G28" s="33">
        <v>5</v>
      </c>
      <c r="H28" s="33">
        <v>6</v>
      </c>
      <c r="I28" s="33">
        <v>6.5</v>
      </c>
    </row>
    <row r="29" spans="2:9" x14ac:dyDescent="0.3">
      <c r="B29" s="3">
        <v>4.5999999999999996</v>
      </c>
      <c r="C29" s="3">
        <v>6.2</v>
      </c>
      <c r="D29" s="3">
        <v>6.5</v>
      </c>
      <c r="F29" s="32">
        <v>28</v>
      </c>
      <c r="G29" s="33">
        <v>5</v>
      </c>
      <c r="H29" s="33">
        <v>6</v>
      </c>
      <c r="I29" s="33">
        <v>6.5</v>
      </c>
    </row>
    <row r="30" spans="2:9" x14ac:dyDescent="0.3">
      <c r="B30" s="1">
        <v>4.4000000000000004</v>
      </c>
      <c r="C30" s="1">
        <v>6.6</v>
      </c>
      <c r="D30" s="1">
        <v>6.7</v>
      </c>
      <c r="F30" s="33">
        <v>29</v>
      </c>
      <c r="G30" s="33">
        <v>5.0999999999999996</v>
      </c>
      <c r="H30" s="33">
        <v>6</v>
      </c>
      <c r="I30" s="33">
        <v>6.7</v>
      </c>
    </row>
    <row r="31" spans="2:9" x14ac:dyDescent="0.3">
      <c r="B31" s="1">
        <v>4.8</v>
      </c>
      <c r="C31" s="1">
        <v>6.4</v>
      </c>
      <c r="D31" s="1">
        <v>6.7</v>
      </c>
      <c r="F31" s="32">
        <v>30</v>
      </c>
      <c r="G31" s="33">
        <v>5.0999999999999996</v>
      </c>
      <c r="H31" s="33">
        <v>6</v>
      </c>
      <c r="I31" s="33">
        <v>6.7</v>
      </c>
    </row>
    <row r="32" spans="2:9" x14ac:dyDescent="0.3">
      <c r="B32" s="1">
        <v>5</v>
      </c>
      <c r="C32" s="1">
        <v>5.5</v>
      </c>
      <c r="D32" s="1">
        <v>6.7</v>
      </c>
      <c r="F32" s="32">
        <v>31</v>
      </c>
      <c r="G32" s="33">
        <v>5.0999999999999996</v>
      </c>
      <c r="H32" s="33">
        <v>6.1</v>
      </c>
      <c r="I32" s="33">
        <v>6.7</v>
      </c>
    </row>
    <row r="33" spans="2:9" x14ac:dyDescent="0.3">
      <c r="B33" s="1">
        <v>5.0999999999999996</v>
      </c>
      <c r="C33" s="1">
        <v>5.6</v>
      </c>
      <c r="D33" s="1">
        <v>6.7</v>
      </c>
      <c r="F33" s="32">
        <v>32</v>
      </c>
      <c r="G33" s="33">
        <v>5.0999999999999996</v>
      </c>
      <c r="H33" s="33">
        <v>6.1</v>
      </c>
      <c r="I33" s="33">
        <v>6.7</v>
      </c>
    </row>
    <row r="34" spans="2:9" x14ac:dyDescent="0.3">
      <c r="B34" s="3">
        <v>4.8</v>
      </c>
      <c r="C34" s="3">
        <v>5.7</v>
      </c>
      <c r="D34" s="3">
        <v>6.7</v>
      </c>
      <c r="F34" s="33">
        <v>33</v>
      </c>
      <c r="G34" s="33">
        <v>5.0999999999999996</v>
      </c>
      <c r="H34" s="33">
        <v>6.1</v>
      </c>
      <c r="I34" s="33">
        <v>6.7</v>
      </c>
    </row>
    <row r="35" spans="2:9" x14ac:dyDescent="0.3">
      <c r="B35" s="1">
        <v>4.8</v>
      </c>
      <c r="C35" s="1">
        <v>6</v>
      </c>
      <c r="D35" s="1">
        <v>6.8</v>
      </c>
      <c r="F35" s="32">
        <v>34</v>
      </c>
      <c r="G35" s="33">
        <v>5.0999999999999996</v>
      </c>
      <c r="H35" s="33">
        <v>6.1</v>
      </c>
      <c r="I35" s="33">
        <v>6.8</v>
      </c>
    </row>
    <row r="36" spans="2:9" x14ac:dyDescent="0.3">
      <c r="B36" s="3">
        <v>5</v>
      </c>
      <c r="C36" s="3">
        <v>5</v>
      </c>
      <c r="D36" s="3">
        <v>6.8</v>
      </c>
      <c r="F36" s="32">
        <v>35</v>
      </c>
      <c r="G36" s="33">
        <v>5.0999999999999996</v>
      </c>
      <c r="H36" s="33">
        <v>6.2</v>
      </c>
      <c r="I36" s="33">
        <v>6.8</v>
      </c>
    </row>
    <row r="37" spans="2:9" x14ac:dyDescent="0.3">
      <c r="B37" s="1">
        <v>5.4</v>
      </c>
      <c r="C37" s="1">
        <v>5.9</v>
      </c>
      <c r="D37" s="1">
        <v>6.9</v>
      </c>
      <c r="F37" s="32">
        <v>36</v>
      </c>
      <c r="G37" s="33">
        <v>5.0999999999999996</v>
      </c>
      <c r="H37" s="33">
        <v>6.2</v>
      </c>
      <c r="I37" s="33">
        <v>6.9</v>
      </c>
    </row>
    <row r="38" spans="2:9" x14ac:dyDescent="0.3">
      <c r="B38" s="3">
        <v>5.0999999999999996</v>
      </c>
      <c r="C38" s="3">
        <v>5.5</v>
      </c>
      <c r="D38" s="3">
        <v>6.9</v>
      </c>
      <c r="E38" s="48" t="s">
        <v>52</v>
      </c>
      <c r="F38" s="33">
        <v>37</v>
      </c>
      <c r="G38" s="33">
        <v>5.2</v>
      </c>
      <c r="H38" s="33">
        <v>6.3</v>
      </c>
      <c r="I38" s="33">
        <v>6.9</v>
      </c>
    </row>
    <row r="39" spans="2:9" x14ac:dyDescent="0.3">
      <c r="B39" s="3">
        <v>4.5</v>
      </c>
      <c r="C39" s="3">
        <v>6.1</v>
      </c>
      <c r="D39" s="3">
        <v>6.9</v>
      </c>
      <c r="E39" s="48"/>
      <c r="F39" s="32">
        <v>38</v>
      </c>
      <c r="G39" s="33">
        <v>5.2</v>
      </c>
      <c r="H39" s="33">
        <v>6.3</v>
      </c>
      <c r="I39" s="33">
        <v>6.9</v>
      </c>
    </row>
    <row r="40" spans="2:9" x14ac:dyDescent="0.3">
      <c r="B40" s="1">
        <v>4.7</v>
      </c>
      <c r="C40" s="1">
        <v>6.9</v>
      </c>
      <c r="D40" s="1">
        <v>7.1</v>
      </c>
      <c r="F40" s="32">
        <v>39</v>
      </c>
      <c r="G40" s="33">
        <v>5.2</v>
      </c>
      <c r="H40" s="33">
        <v>6.3</v>
      </c>
      <c r="I40" s="33">
        <v>7.1</v>
      </c>
    </row>
    <row r="41" spans="2:9" x14ac:dyDescent="0.3">
      <c r="B41" s="3">
        <v>4.9000000000000004</v>
      </c>
      <c r="C41" s="3">
        <v>5.2</v>
      </c>
      <c r="D41" s="3">
        <v>7.2</v>
      </c>
      <c r="F41" s="32">
        <v>40</v>
      </c>
      <c r="G41" s="33">
        <v>5.3</v>
      </c>
      <c r="H41" s="33">
        <v>6.4</v>
      </c>
      <c r="I41" s="33">
        <v>7.2</v>
      </c>
    </row>
    <row r="42" spans="2:9" x14ac:dyDescent="0.3">
      <c r="B42" s="3">
        <v>5</v>
      </c>
      <c r="C42" s="3">
        <v>6.6</v>
      </c>
      <c r="D42" s="3">
        <v>7.2</v>
      </c>
      <c r="F42" s="33">
        <v>41</v>
      </c>
      <c r="G42" s="33">
        <v>5.4</v>
      </c>
      <c r="H42" s="33">
        <v>6.4</v>
      </c>
      <c r="I42" s="33">
        <v>7.2</v>
      </c>
    </row>
    <row r="43" spans="2:9" x14ac:dyDescent="0.3">
      <c r="B43" s="3">
        <v>4.7</v>
      </c>
      <c r="C43" s="3">
        <v>5.7</v>
      </c>
      <c r="D43" s="3">
        <v>7.2</v>
      </c>
      <c r="F43" s="32">
        <v>42</v>
      </c>
      <c r="G43" s="33">
        <v>5.4</v>
      </c>
      <c r="H43" s="33">
        <v>6.5</v>
      </c>
      <c r="I43" s="33">
        <v>7.2</v>
      </c>
    </row>
    <row r="44" spans="2:9" x14ac:dyDescent="0.3">
      <c r="B44" s="3">
        <v>5</v>
      </c>
      <c r="C44" s="3">
        <v>4.9000000000000004</v>
      </c>
      <c r="D44" s="3">
        <v>7.3</v>
      </c>
      <c r="F44" s="32">
        <v>43</v>
      </c>
      <c r="G44" s="33">
        <v>5.4</v>
      </c>
      <c r="H44" s="33">
        <v>6.6</v>
      </c>
      <c r="I44" s="33">
        <v>7.3</v>
      </c>
    </row>
    <row r="45" spans="2:9" x14ac:dyDescent="0.3">
      <c r="B45" s="1">
        <v>4.8</v>
      </c>
      <c r="C45" s="1">
        <v>5.5</v>
      </c>
      <c r="D45" s="1">
        <v>7.4</v>
      </c>
      <c r="F45" s="32">
        <v>44</v>
      </c>
      <c r="G45" s="33">
        <v>5.4</v>
      </c>
      <c r="H45" s="33">
        <v>6.6</v>
      </c>
      <c r="I45" s="33">
        <v>7.4</v>
      </c>
    </row>
    <row r="46" spans="2:9" x14ac:dyDescent="0.3">
      <c r="B46" s="3">
        <v>5.4</v>
      </c>
      <c r="C46" s="3">
        <v>5.7</v>
      </c>
      <c r="D46" s="3">
        <v>7.6</v>
      </c>
      <c r="F46" s="33">
        <v>45</v>
      </c>
      <c r="G46" s="33">
        <v>5.4</v>
      </c>
      <c r="H46" s="33">
        <v>6.7</v>
      </c>
      <c r="I46" s="33">
        <v>7.6</v>
      </c>
    </row>
    <row r="47" spans="2:9" x14ac:dyDescent="0.3">
      <c r="B47" s="3">
        <v>5.0999999999999996</v>
      </c>
      <c r="C47" s="3">
        <v>5.8</v>
      </c>
      <c r="D47" s="3">
        <v>7.7</v>
      </c>
      <c r="F47" s="32">
        <v>46</v>
      </c>
      <c r="G47" s="33">
        <v>5.5</v>
      </c>
      <c r="H47" s="33">
        <v>6.7</v>
      </c>
      <c r="I47" s="33">
        <v>7.7</v>
      </c>
    </row>
    <row r="48" spans="2:9" x14ac:dyDescent="0.3">
      <c r="B48" s="1">
        <v>5.7</v>
      </c>
      <c r="C48" s="1">
        <v>6.2</v>
      </c>
      <c r="D48" s="1">
        <v>7.7</v>
      </c>
      <c r="F48" s="32">
        <v>47</v>
      </c>
      <c r="G48" s="33">
        <v>5.5</v>
      </c>
      <c r="H48" s="33">
        <v>6.7</v>
      </c>
      <c r="I48" s="33">
        <v>7.7</v>
      </c>
    </row>
    <row r="49" spans="2:9" x14ac:dyDescent="0.3">
      <c r="B49" s="1">
        <v>4.5999999999999996</v>
      </c>
      <c r="C49" s="1">
        <v>6.3</v>
      </c>
      <c r="D49" s="1">
        <v>7.7</v>
      </c>
      <c r="F49" s="32">
        <v>48</v>
      </c>
      <c r="G49" s="33">
        <v>5.7</v>
      </c>
      <c r="H49" s="33">
        <v>6.8</v>
      </c>
      <c r="I49" s="33">
        <v>7.7</v>
      </c>
    </row>
    <row r="50" spans="2:9" x14ac:dyDescent="0.3">
      <c r="B50" s="3">
        <v>5</v>
      </c>
      <c r="C50" s="3">
        <v>6</v>
      </c>
      <c r="D50" s="3">
        <v>7.7</v>
      </c>
      <c r="F50" s="33">
        <v>49</v>
      </c>
      <c r="G50" s="33">
        <v>5.7</v>
      </c>
      <c r="H50" s="33">
        <v>6.9</v>
      </c>
      <c r="I50" s="33">
        <v>7.7</v>
      </c>
    </row>
    <row r="51" spans="2:9" x14ac:dyDescent="0.3">
      <c r="B51" s="3">
        <v>5.4</v>
      </c>
      <c r="C51" s="3">
        <v>5.5</v>
      </c>
      <c r="D51" s="3">
        <v>7.9</v>
      </c>
      <c r="F51" s="32">
        <v>50</v>
      </c>
      <c r="G51" s="33">
        <v>5.8</v>
      </c>
      <c r="H51" s="33">
        <v>7</v>
      </c>
      <c r="I51" s="33">
        <v>7.9</v>
      </c>
    </row>
  </sheetData>
  <sortState xmlns:xlrd2="http://schemas.microsoft.com/office/spreadsheetml/2017/richdata2" ref="A2:I51">
    <sortCondition ref="I1:I51"/>
  </sortState>
  <mergeCells count="5">
    <mergeCell ref="E12:E13"/>
    <mergeCell ref="E26:E27"/>
    <mergeCell ref="E38:E39"/>
    <mergeCell ref="P1:S1"/>
    <mergeCell ref="K1:N1"/>
  </mergeCells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B9F8-B8A7-4B35-ADF2-533E5D2E5D53}">
  <dimension ref="A1:R59"/>
  <sheetViews>
    <sheetView zoomScale="80" zoomScaleNormal="80" workbookViewId="0">
      <selection activeCell="B54" sqref="B54"/>
    </sheetView>
  </sheetViews>
  <sheetFormatPr baseColWidth="10" defaultRowHeight="14.4" x14ac:dyDescent="0.3"/>
  <sheetData>
    <row r="1" spans="2:18" x14ac:dyDescent="0.3">
      <c r="B1" s="50" t="s">
        <v>11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2:18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2:18" x14ac:dyDescent="0.3">
      <c r="B3" s="1">
        <v>5.0999999999999996</v>
      </c>
      <c r="C3" s="2">
        <v>3.5</v>
      </c>
      <c r="D3" s="2">
        <v>1.4</v>
      </c>
      <c r="E3" s="2">
        <v>0.2</v>
      </c>
      <c r="F3" s="6" t="s">
        <v>0</v>
      </c>
      <c r="H3" s="1">
        <v>7</v>
      </c>
      <c r="I3" s="2">
        <v>3.2</v>
      </c>
      <c r="J3" s="2">
        <v>4.7</v>
      </c>
      <c r="K3" s="2">
        <v>1.4</v>
      </c>
      <c r="L3" s="6" t="s">
        <v>1</v>
      </c>
      <c r="N3" s="1">
        <v>6.3</v>
      </c>
      <c r="O3" s="2">
        <v>3.3</v>
      </c>
      <c r="P3" s="2">
        <v>6</v>
      </c>
      <c r="Q3" s="2">
        <v>2.5</v>
      </c>
      <c r="R3" s="6" t="s">
        <v>2</v>
      </c>
    </row>
    <row r="4" spans="2:18" x14ac:dyDescent="0.3">
      <c r="B4" s="3">
        <v>4.9000000000000004</v>
      </c>
      <c r="C4" s="4">
        <v>3</v>
      </c>
      <c r="D4" s="4">
        <v>1.4</v>
      </c>
      <c r="E4" s="4">
        <v>0.2</v>
      </c>
      <c r="F4" s="7" t="s">
        <v>0</v>
      </c>
      <c r="H4" s="3">
        <v>6.4</v>
      </c>
      <c r="I4" s="4">
        <v>3.2</v>
      </c>
      <c r="J4" s="4">
        <v>4.5</v>
      </c>
      <c r="K4" s="4">
        <v>1.5</v>
      </c>
      <c r="L4" s="7" t="s">
        <v>1</v>
      </c>
      <c r="N4" s="3">
        <v>5.8</v>
      </c>
      <c r="O4" s="4">
        <v>2.7</v>
      </c>
      <c r="P4" s="4">
        <v>5.0999999999999996</v>
      </c>
      <c r="Q4" s="4">
        <v>1.9</v>
      </c>
      <c r="R4" s="7" t="s">
        <v>2</v>
      </c>
    </row>
    <row r="5" spans="2:18" x14ac:dyDescent="0.3">
      <c r="B5" s="1">
        <v>4.7</v>
      </c>
      <c r="C5" s="2">
        <v>3.2</v>
      </c>
      <c r="D5" s="2">
        <v>1.3</v>
      </c>
      <c r="E5" s="2">
        <v>0.2</v>
      </c>
      <c r="F5" s="6" t="s">
        <v>0</v>
      </c>
      <c r="H5" s="1">
        <v>6.9</v>
      </c>
      <c r="I5" s="2">
        <v>3.1</v>
      </c>
      <c r="J5" s="2">
        <v>4.9000000000000004</v>
      </c>
      <c r="K5" s="2">
        <v>1.5</v>
      </c>
      <c r="L5" s="6" t="s">
        <v>1</v>
      </c>
      <c r="N5" s="1">
        <v>7.1</v>
      </c>
      <c r="O5" s="2">
        <v>3</v>
      </c>
      <c r="P5" s="2">
        <v>5.9</v>
      </c>
      <c r="Q5" s="2">
        <v>2.1</v>
      </c>
      <c r="R5" s="6" t="s">
        <v>2</v>
      </c>
    </row>
    <row r="6" spans="2:18" x14ac:dyDescent="0.3">
      <c r="B6" s="3">
        <v>4.5999999999999996</v>
      </c>
      <c r="C6" s="4">
        <v>3.1</v>
      </c>
      <c r="D6" s="4">
        <v>1.5</v>
      </c>
      <c r="E6" s="4">
        <v>0.2</v>
      </c>
      <c r="F6" s="7" t="s">
        <v>0</v>
      </c>
      <c r="H6" s="3">
        <v>5.5</v>
      </c>
      <c r="I6" s="4">
        <v>2.2999999999999998</v>
      </c>
      <c r="J6" s="4">
        <v>4</v>
      </c>
      <c r="K6" s="4">
        <v>1.3</v>
      </c>
      <c r="L6" s="7" t="s">
        <v>1</v>
      </c>
      <c r="N6" s="3">
        <v>6.3</v>
      </c>
      <c r="O6" s="4">
        <v>2.9</v>
      </c>
      <c r="P6" s="4">
        <v>5.6</v>
      </c>
      <c r="Q6" s="4">
        <v>1.8</v>
      </c>
      <c r="R6" s="7" t="s">
        <v>2</v>
      </c>
    </row>
    <row r="7" spans="2:18" x14ac:dyDescent="0.3">
      <c r="B7" s="1">
        <v>5</v>
      </c>
      <c r="C7" s="2">
        <v>3.6</v>
      </c>
      <c r="D7" s="2">
        <v>1.4</v>
      </c>
      <c r="E7" s="2">
        <v>0.2</v>
      </c>
      <c r="F7" s="6" t="s">
        <v>0</v>
      </c>
      <c r="H7" s="1">
        <v>6.5</v>
      </c>
      <c r="I7" s="2">
        <v>2.8</v>
      </c>
      <c r="J7" s="2">
        <v>4.5999999999999996</v>
      </c>
      <c r="K7" s="2">
        <v>1.5</v>
      </c>
      <c r="L7" s="6" t="s">
        <v>1</v>
      </c>
      <c r="N7" s="1">
        <v>6.5</v>
      </c>
      <c r="O7" s="2">
        <v>3</v>
      </c>
      <c r="P7" s="2">
        <v>5.8</v>
      </c>
      <c r="Q7" s="2">
        <v>2.2000000000000002</v>
      </c>
      <c r="R7" s="6" t="s">
        <v>2</v>
      </c>
    </row>
    <row r="8" spans="2:18" x14ac:dyDescent="0.3">
      <c r="B8" s="3">
        <v>5.4</v>
      </c>
      <c r="C8" s="4">
        <v>3.9</v>
      </c>
      <c r="D8" s="4">
        <v>1.7</v>
      </c>
      <c r="E8" s="4">
        <v>0.4</v>
      </c>
      <c r="F8" s="7" t="s">
        <v>0</v>
      </c>
      <c r="H8" s="3">
        <v>5.7</v>
      </c>
      <c r="I8" s="4">
        <v>2.8</v>
      </c>
      <c r="J8" s="4">
        <v>4.5</v>
      </c>
      <c r="K8" s="4">
        <v>1.3</v>
      </c>
      <c r="L8" s="7" t="s">
        <v>1</v>
      </c>
      <c r="N8" s="3">
        <v>7.6</v>
      </c>
      <c r="O8" s="4">
        <v>3</v>
      </c>
      <c r="P8" s="4">
        <v>6.6</v>
      </c>
      <c r="Q8" s="4">
        <v>2.1</v>
      </c>
      <c r="R8" s="7" t="s">
        <v>2</v>
      </c>
    </row>
    <row r="9" spans="2:18" x14ac:dyDescent="0.3">
      <c r="B9" s="1">
        <v>4.5999999999999996</v>
      </c>
      <c r="C9" s="2">
        <v>3.4</v>
      </c>
      <c r="D9" s="2">
        <v>1.4</v>
      </c>
      <c r="E9" s="2">
        <v>0.3</v>
      </c>
      <c r="F9" s="6" t="s">
        <v>0</v>
      </c>
      <c r="H9" s="1">
        <v>6.3</v>
      </c>
      <c r="I9" s="2">
        <v>3.3</v>
      </c>
      <c r="J9" s="2">
        <v>4.7</v>
      </c>
      <c r="K9" s="2">
        <v>1.6</v>
      </c>
      <c r="L9" s="6" t="s">
        <v>1</v>
      </c>
      <c r="N9" s="1">
        <v>4.9000000000000004</v>
      </c>
      <c r="O9" s="2">
        <v>2.5</v>
      </c>
      <c r="P9" s="2">
        <v>4.5</v>
      </c>
      <c r="Q9" s="2">
        <v>1.7</v>
      </c>
      <c r="R9" s="6" t="s">
        <v>2</v>
      </c>
    </row>
    <row r="10" spans="2:18" x14ac:dyDescent="0.3">
      <c r="B10" s="3">
        <v>5</v>
      </c>
      <c r="C10" s="4">
        <v>3.4</v>
      </c>
      <c r="D10" s="4">
        <v>1.5</v>
      </c>
      <c r="E10" s="4">
        <v>0.2</v>
      </c>
      <c r="F10" s="7" t="s">
        <v>0</v>
      </c>
      <c r="H10" s="3">
        <v>4.9000000000000004</v>
      </c>
      <c r="I10" s="4">
        <v>2.4</v>
      </c>
      <c r="J10" s="4">
        <v>3.3</v>
      </c>
      <c r="K10" s="4">
        <v>1</v>
      </c>
      <c r="L10" s="7" t="s">
        <v>1</v>
      </c>
      <c r="N10" s="3">
        <v>7.3</v>
      </c>
      <c r="O10" s="4">
        <v>2.9</v>
      </c>
      <c r="P10" s="4">
        <v>6.3</v>
      </c>
      <c r="Q10" s="4">
        <v>1.8</v>
      </c>
      <c r="R10" s="7" t="s">
        <v>2</v>
      </c>
    </row>
    <row r="11" spans="2:18" x14ac:dyDescent="0.3">
      <c r="B11" s="1">
        <v>4.4000000000000004</v>
      </c>
      <c r="C11" s="2">
        <v>2.9</v>
      </c>
      <c r="D11" s="2">
        <v>1.4</v>
      </c>
      <c r="E11" s="2">
        <v>0.2</v>
      </c>
      <c r="F11" s="6" t="s">
        <v>0</v>
      </c>
      <c r="H11" s="1">
        <v>6.6</v>
      </c>
      <c r="I11" s="2">
        <v>2.9</v>
      </c>
      <c r="J11" s="2">
        <v>4.5999999999999996</v>
      </c>
      <c r="K11" s="2">
        <v>1.3</v>
      </c>
      <c r="L11" s="6" t="s">
        <v>1</v>
      </c>
      <c r="N11" s="1">
        <v>6.7</v>
      </c>
      <c r="O11" s="2">
        <v>2.5</v>
      </c>
      <c r="P11" s="2">
        <v>5.8</v>
      </c>
      <c r="Q11" s="2">
        <v>1.8</v>
      </c>
      <c r="R11" s="6" t="s">
        <v>2</v>
      </c>
    </row>
    <row r="12" spans="2:18" x14ac:dyDescent="0.3">
      <c r="B12" s="3">
        <v>4.9000000000000004</v>
      </c>
      <c r="C12" s="4">
        <v>3.1</v>
      </c>
      <c r="D12" s="4">
        <v>1.5</v>
      </c>
      <c r="E12" s="4">
        <v>0.1</v>
      </c>
      <c r="F12" s="7" t="s">
        <v>0</v>
      </c>
      <c r="H12" s="3">
        <v>5.2</v>
      </c>
      <c r="I12" s="4">
        <v>2.7</v>
      </c>
      <c r="J12" s="4">
        <v>3.9</v>
      </c>
      <c r="K12" s="4">
        <v>1.4</v>
      </c>
      <c r="L12" s="7" t="s">
        <v>1</v>
      </c>
      <c r="N12" s="3">
        <v>7.2</v>
      </c>
      <c r="O12" s="4">
        <v>3.6</v>
      </c>
      <c r="P12" s="4">
        <v>6.1</v>
      </c>
      <c r="Q12" s="4">
        <v>2.5</v>
      </c>
      <c r="R12" s="7" t="s">
        <v>2</v>
      </c>
    </row>
    <row r="13" spans="2:18" x14ac:dyDescent="0.3">
      <c r="B13" s="1">
        <v>5.4</v>
      </c>
      <c r="C13" s="2">
        <v>3.7</v>
      </c>
      <c r="D13" s="2">
        <v>1.5</v>
      </c>
      <c r="E13" s="2">
        <v>0.2</v>
      </c>
      <c r="F13" s="6" t="s">
        <v>0</v>
      </c>
      <c r="H13" s="1">
        <v>5</v>
      </c>
      <c r="I13" s="2">
        <v>2</v>
      </c>
      <c r="J13" s="2">
        <v>3.5</v>
      </c>
      <c r="K13" s="2">
        <v>1</v>
      </c>
      <c r="L13" s="6" t="s">
        <v>1</v>
      </c>
      <c r="N13" s="1">
        <v>6.5</v>
      </c>
      <c r="O13" s="2">
        <v>3.2</v>
      </c>
      <c r="P13" s="2">
        <v>5.0999999999999996</v>
      </c>
      <c r="Q13" s="2">
        <v>2</v>
      </c>
      <c r="R13" s="6" t="s">
        <v>2</v>
      </c>
    </row>
    <row r="14" spans="2:18" x14ac:dyDescent="0.3">
      <c r="B14" s="3">
        <v>4.8</v>
      </c>
      <c r="C14" s="4">
        <v>3.4</v>
      </c>
      <c r="D14" s="4">
        <v>1.6</v>
      </c>
      <c r="E14" s="4">
        <v>0.2</v>
      </c>
      <c r="F14" s="7" t="s">
        <v>0</v>
      </c>
      <c r="H14" s="3">
        <v>5.9</v>
      </c>
      <c r="I14" s="4">
        <v>3</v>
      </c>
      <c r="J14" s="4">
        <v>4.2</v>
      </c>
      <c r="K14" s="4">
        <v>1.5</v>
      </c>
      <c r="L14" s="7" t="s">
        <v>1</v>
      </c>
      <c r="N14" s="3">
        <v>6.4</v>
      </c>
      <c r="O14" s="4">
        <v>2.7</v>
      </c>
      <c r="P14" s="4">
        <v>5.3</v>
      </c>
      <c r="Q14" s="4">
        <v>1.9</v>
      </c>
      <c r="R14" s="7" t="s">
        <v>2</v>
      </c>
    </row>
    <row r="15" spans="2:18" x14ac:dyDescent="0.3">
      <c r="B15" s="1">
        <v>4.8</v>
      </c>
      <c r="C15" s="2">
        <v>3</v>
      </c>
      <c r="D15" s="2">
        <v>1.4</v>
      </c>
      <c r="E15" s="2">
        <v>0.1</v>
      </c>
      <c r="F15" s="6" t="s">
        <v>0</v>
      </c>
      <c r="H15" s="1">
        <v>6</v>
      </c>
      <c r="I15" s="2">
        <v>2.2000000000000002</v>
      </c>
      <c r="J15" s="2">
        <v>4</v>
      </c>
      <c r="K15" s="2">
        <v>1</v>
      </c>
      <c r="L15" s="6" t="s">
        <v>1</v>
      </c>
      <c r="N15" s="1">
        <v>6.8</v>
      </c>
      <c r="O15" s="2">
        <v>3</v>
      </c>
      <c r="P15" s="2">
        <v>5.5</v>
      </c>
      <c r="Q15" s="2">
        <v>2.1</v>
      </c>
      <c r="R15" s="6" t="s">
        <v>2</v>
      </c>
    </row>
    <row r="16" spans="2:18" x14ac:dyDescent="0.3">
      <c r="B16" s="3">
        <v>4.3</v>
      </c>
      <c r="C16" s="4">
        <v>3</v>
      </c>
      <c r="D16" s="4">
        <v>1.1000000000000001</v>
      </c>
      <c r="E16" s="4">
        <v>0.1</v>
      </c>
      <c r="F16" s="7" t="s">
        <v>0</v>
      </c>
      <c r="H16" s="3">
        <v>6.1</v>
      </c>
      <c r="I16" s="4">
        <v>2.9</v>
      </c>
      <c r="J16" s="4">
        <v>4.7</v>
      </c>
      <c r="K16" s="4">
        <v>1.4</v>
      </c>
      <c r="L16" s="7" t="s">
        <v>1</v>
      </c>
      <c r="N16" s="3">
        <v>5.7</v>
      </c>
      <c r="O16" s="4">
        <v>2.5</v>
      </c>
      <c r="P16" s="4">
        <v>5</v>
      </c>
      <c r="Q16" s="4">
        <v>2</v>
      </c>
      <c r="R16" s="7" t="s">
        <v>2</v>
      </c>
    </row>
    <row r="17" spans="2:18" x14ac:dyDescent="0.3">
      <c r="B17" s="1">
        <v>5.8</v>
      </c>
      <c r="C17" s="2">
        <v>4</v>
      </c>
      <c r="D17" s="2">
        <v>1.2</v>
      </c>
      <c r="E17" s="2">
        <v>0.2</v>
      </c>
      <c r="F17" s="6" t="s">
        <v>0</v>
      </c>
      <c r="H17" s="1">
        <v>5.6</v>
      </c>
      <c r="I17" s="2">
        <v>2.9</v>
      </c>
      <c r="J17" s="2">
        <v>3.6</v>
      </c>
      <c r="K17" s="2">
        <v>1.3</v>
      </c>
      <c r="L17" s="6" t="s">
        <v>1</v>
      </c>
      <c r="N17" s="1">
        <v>5.8</v>
      </c>
      <c r="O17" s="2">
        <v>2.8</v>
      </c>
      <c r="P17" s="2">
        <v>5.0999999999999996</v>
      </c>
      <c r="Q17" s="2">
        <v>2.4</v>
      </c>
      <c r="R17" s="6" t="s">
        <v>2</v>
      </c>
    </row>
    <row r="18" spans="2:18" x14ac:dyDescent="0.3">
      <c r="B18" s="3">
        <v>5.7</v>
      </c>
      <c r="C18" s="4">
        <v>4.4000000000000004</v>
      </c>
      <c r="D18" s="4">
        <v>1.5</v>
      </c>
      <c r="E18" s="4">
        <v>0.4</v>
      </c>
      <c r="F18" s="7" t="s">
        <v>0</v>
      </c>
      <c r="H18" s="3">
        <v>6.7</v>
      </c>
      <c r="I18" s="4">
        <v>3.1</v>
      </c>
      <c r="J18" s="4">
        <v>4.4000000000000004</v>
      </c>
      <c r="K18" s="4">
        <v>1.4</v>
      </c>
      <c r="L18" s="7" t="s">
        <v>1</v>
      </c>
      <c r="N18" s="3">
        <v>6.4</v>
      </c>
      <c r="O18" s="4">
        <v>3.2</v>
      </c>
      <c r="P18" s="4">
        <v>5.3</v>
      </c>
      <c r="Q18" s="4">
        <v>2.2999999999999998</v>
      </c>
      <c r="R18" s="7" t="s">
        <v>2</v>
      </c>
    </row>
    <row r="19" spans="2:18" x14ac:dyDescent="0.3">
      <c r="B19" s="1">
        <v>5.4</v>
      </c>
      <c r="C19" s="2">
        <v>3.9</v>
      </c>
      <c r="D19" s="2">
        <v>1.3</v>
      </c>
      <c r="E19" s="2">
        <v>0.4</v>
      </c>
      <c r="F19" s="6" t="s">
        <v>0</v>
      </c>
      <c r="H19" s="1">
        <v>5.6</v>
      </c>
      <c r="I19" s="2">
        <v>3</v>
      </c>
      <c r="J19" s="2">
        <v>4.5</v>
      </c>
      <c r="K19" s="2">
        <v>1.5</v>
      </c>
      <c r="L19" s="6" t="s">
        <v>1</v>
      </c>
      <c r="N19" s="1">
        <v>6.5</v>
      </c>
      <c r="O19" s="2">
        <v>3</v>
      </c>
      <c r="P19" s="2">
        <v>5.5</v>
      </c>
      <c r="Q19" s="2">
        <v>1.8</v>
      </c>
      <c r="R19" s="6" t="s">
        <v>2</v>
      </c>
    </row>
    <row r="20" spans="2:18" x14ac:dyDescent="0.3">
      <c r="B20" s="3">
        <v>5.0999999999999996</v>
      </c>
      <c r="C20" s="4">
        <v>3.5</v>
      </c>
      <c r="D20" s="4">
        <v>1.4</v>
      </c>
      <c r="E20" s="4">
        <v>0.3</v>
      </c>
      <c r="F20" s="7" t="s">
        <v>0</v>
      </c>
      <c r="H20" s="3">
        <v>5.8</v>
      </c>
      <c r="I20" s="4">
        <v>2.7</v>
      </c>
      <c r="J20" s="4">
        <v>4.0999999999999996</v>
      </c>
      <c r="K20" s="4">
        <v>1</v>
      </c>
      <c r="L20" s="7" t="s">
        <v>1</v>
      </c>
      <c r="N20" s="3">
        <v>7.7</v>
      </c>
      <c r="O20" s="4">
        <v>3.8</v>
      </c>
      <c r="P20" s="4">
        <v>6.7</v>
      </c>
      <c r="Q20" s="4">
        <v>2.2000000000000002</v>
      </c>
      <c r="R20" s="7" t="s">
        <v>2</v>
      </c>
    </row>
    <row r="21" spans="2:18" x14ac:dyDescent="0.3">
      <c r="B21" s="1">
        <v>5.7</v>
      </c>
      <c r="C21" s="2">
        <v>3.8</v>
      </c>
      <c r="D21" s="2">
        <v>1.7</v>
      </c>
      <c r="E21" s="2">
        <v>0.3</v>
      </c>
      <c r="F21" s="6" t="s">
        <v>0</v>
      </c>
      <c r="H21" s="1">
        <v>6.2</v>
      </c>
      <c r="I21" s="2">
        <v>2.2000000000000002</v>
      </c>
      <c r="J21" s="2">
        <v>4.5</v>
      </c>
      <c r="K21" s="2">
        <v>1.5</v>
      </c>
      <c r="L21" s="6" t="s">
        <v>1</v>
      </c>
      <c r="N21" s="1">
        <v>7.7</v>
      </c>
      <c r="O21" s="2">
        <v>2.6</v>
      </c>
      <c r="P21" s="2">
        <v>6.9</v>
      </c>
      <c r="Q21" s="2">
        <v>2.2999999999999998</v>
      </c>
      <c r="R21" s="6" t="s">
        <v>2</v>
      </c>
    </row>
    <row r="22" spans="2:18" x14ac:dyDescent="0.3">
      <c r="B22" s="3">
        <v>5.0999999999999996</v>
      </c>
      <c r="C22" s="4">
        <v>3.8</v>
      </c>
      <c r="D22" s="4">
        <v>1.5</v>
      </c>
      <c r="E22" s="4">
        <v>0.3</v>
      </c>
      <c r="F22" s="7" t="s">
        <v>0</v>
      </c>
      <c r="H22" s="3">
        <v>5.6</v>
      </c>
      <c r="I22" s="4">
        <v>2.5</v>
      </c>
      <c r="J22" s="4">
        <v>3.9</v>
      </c>
      <c r="K22" s="4">
        <v>1.1000000000000001</v>
      </c>
      <c r="L22" s="7" t="s">
        <v>1</v>
      </c>
      <c r="N22" s="3">
        <v>6</v>
      </c>
      <c r="O22" s="4">
        <v>2.2000000000000002</v>
      </c>
      <c r="P22" s="4">
        <v>5</v>
      </c>
      <c r="Q22" s="4">
        <v>1.5</v>
      </c>
      <c r="R22" s="7" t="s">
        <v>2</v>
      </c>
    </row>
    <row r="23" spans="2:18" x14ac:dyDescent="0.3">
      <c r="B23" s="1">
        <v>5.4</v>
      </c>
      <c r="C23" s="2">
        <v>3.4</v>
      </c>
      <c r="D23" s="2">
        <v>1.7</v>
      </c>
      <c r="E23" s="2">
        <v>0.2</v>
      </c>
      <c r="F23" s="6" t="s">
        <v>0</v>
      </c>
      <c r="H23" s="1">
        <v>5.9</v>
      </c>
      <c r="I23" s="2">
        <v>3.2</v>
      </c>
      <c r="J23" s="2">
        <v>4.8</v>
      </c>
      <c r="K23" s="2">
        <v>1.8</v>
      </c>
      <c r="L23" s="6" t="s">
        <v>1</v>
      </c>
      <c r="N23" s="1">
        <v>6.9</v>
      </c>
      <c r="O23" s="2">
        <v>3.2</v>
      </c>
      <c r="P23" s="2">
        <v>5.7</v>
      </c>
      <c r="Q23" s="2">
        <v>2.2999999999999998</v>
      </c>
      <c r="R23" s="6" t="s">
        <v>2</v>
      </c>
    </row>
    <row r="24" spans="2:18" x14ac:dyDescent="0.3">
      <c r="B24" s="3">
        <v>5.0999999999999996</v>
      </c>
      <c r="C24" s="4">
        <v>3.7</v>
      </c>
      <c r="D24" s="4">
        <v>1.5</v>
      </c>
      <c r="E24" s="4">
        <v>0.4</v>
      </c>
      <c r="F24" s="7" t="s">
        <v>0</v>
      </c>
      <c r="H24" s="3">
        <v>6.1</v>
      </c>
      <c r="I24" s="4">
        <v>2.8</v>
      </c>
      <c r="J24" s="4">
        <v>4</v>
      </c>
      <c r="K24" s="4">
        <v>1.3</v>
      </c>
      <c r="L24" s="7" t="s">
        <v>1</v>
      </c>
      <c r="N24" s="3">
        <v>5.6</v>
      </c>
      <c r="O24" s="4">
        <v>2.8</v>
      </c>
      <c r="P24" s="4">
        <v>4.9000000000000004</v>
      </c>
      <c r="Q24" s="4">
        <v>2</v>
      </c>
      <c r="R24" s="7" t="s">
        <v>2</v>
      </c>
    </row>
    <row r="25" spans="2:18" x14ac:dyDescent="0.3">
      <c r="B25" s="1">
        <v>4.5999999999999996</v>
      </c>
      <c r="C25" s="2">
        <v>3.6</v>
      </c>
      <c r="D25" s="2">
        <v>1</v>
      </c>
      <c r="E25" s="2">
        <v>0.2</v>
      </c>
      <c r="F25" s="6" t="s">
        <v>0</v>
      </c>
      <c r="H25" s="1">
        <v>6.3</v>
      </c>
      <c r="I25" s="2">
        <v>2.5</v>
      </c>
      <c r="J25" s="2">
        <v>4.9000000000000004</v>
      </c>
      <c r="K25" s="2">
        <v>1.5</v>
      </c>
      <c r="L25" s="6" t="s">
        <v>1</v>
      </c>
      <c r="N25" s="1">
        <v>7.7</v>
      </c>
      <c r="O25" s="2">
        <v>2.8</v>
      </c>
      <c r="P25" s="2">
        <v>6.7</v>
      </c>
      <c r="Q25" s="2">
        <v>2</v>
      </c>
      <c r="R25" s="6" t="s">
        <v>2</v>
      </c>
    </row>
    <row r="26" spans="2:18" x14ac:dyDescent="0.3">
      <c r="B26" s="3">
        <v>5.0999999999999996</v>
      </c>
      <c r="C26" s="4">
        <v>3.3</v>
      </c>
      <c r="D26" s="4">
        <v>1.7</v>
      </c>
      <c r="E26" s="4">
        <v>0.5</v>
      </c>
      <c r="F26" s="7" t="s">
        <v>0</v>
      </c>
      <c r="H26" s="3">
        <v>6.1</v>
      </c>
      <c r="I26" s="4">
        <v>2.8</v>
      </c>
      <c r="J26" s="4">
        <v>4.7</v>
      </c>
      <c r="K26" s="4">
        <v>1.2</v>
      </c>
      <c r="L26" s="7" t="s">
        <v>1</v>
      </c>
      <c r="N26" s="3">
        <v>6.3</v>
      </c>
      <c r="O26" s="4">
        <v>2.7</v>
      </c>
      <c r="P26" s="4">
        <v>4.9000000000000004</v>
      </c>
      <c r="Q26" s="4">
        <v>1.8</v>
      </c>
      <c r="R26" s="7" t="s">
        <v>2</v>
      </c>
    </row>
    <row r="27" spans="2:18" x14ac:dyDescent="0.3">
      <c r="B27" s="1">
        <v>4.8</v>
      </c>
      <c r="C27" s="2">
        <v>3.4</v>
      </c>
      <c r="D27" s="2">
        <v>1.9</v>
      </c>
      <c r="E27" s="2">
        <v>0.2</v>
      </c>
      <c r="F27" s="6" t="s">
        <v>0</v>
      </c>
      <c r="H27" s="1">
        <v>6.4</v>
      </c>
      <c r="I27" s="2">
        <v>2.9</v>
      </c>
      <c r="J27" s="2">
        <v>4.3</v>
      </c>
      <c r="K27" s="2">
        <v>1.3</v>
      </c>
      <c r="L27" s="6" t="s">
        <v>1</v>
      </c>
      <c r="N27" s="1">
        <v>6.7</v>
      </c>
      <c r="O27" s="2">
        <v>3.3</v>
      </c>
      <c r="P27" s="2">
        <v>5.7</v>
      </c>
      <c r="Q27" s="2">
        <v>2.1</v>
      </c>
      <c r="R27" s="6" t="s">
        <v>2</v>
      </c>
    </row>
    <row r="28" spans="2:18" x14ac:dyDescent="0.3">
      <c r="B28" s="3">
        <v>5</v>
      </c>
      <c r="C28" s="4">
        <v>3</v>
      </c>
      <c r="D28" s="4">
        <v>1.6</v>
      </c>
      <c r="E28" s="4">
        <v>0.2</v>
      </c>
      <c r="F28" s="7" t="s">
        <v>0</v>
      </c>
      <c r="H28" s="3">
        <v>6.6</v>
      </c>
      <c r="I28" s="4">
        <v>3</v>
      </c>
      <c r="J28" s="4">
        <v>4.4000000000000004</v>
      </c>
      <c r="K28" s="4">
        <v>1.4</v>
      </c>
      <c r="L28" s="7" t="s">
        <v>1</v>
      </c>
      <c r="N28" s="3">
        <v>7.2</v>
      </c>
      <c r="O28" s="4">
        <v>3.2</v>
      </c>
      <c r="P28" s="4">
        <v>6</v>
      </c>
      <c r="Q28" s="4">
        <v>1.8</v>
      </c>
      <c r="R28" s="7" t="s">
        <v>2</v>
      </c>
    </row>
    <row r="29" spans="2:18" x14ac:dyDescent="0.3">
      <c r="B29" s="1">
        <v>5</v>
      </c>
      <c r="C29" s="2">
        <v>3.4</v>
      </c>
      <c r="D29" s="2">
        <v>1.6</v>
      </c>
      <c r="E29" s="2">
        <v>0.4</v>
      </c>
      <c r="F29" s="6" t="s">
        <v>0</v>
      </c>
      <c r="H29" s="1">
        <v>6.8</v>
      </c>
      <c r="I29" s="2">
        <v>2.8</v>
      </c>
      <c r="J29" s="2">
        <v>4.8</v>
      </c>
      <c r="K29" s="2">
        <v>1.4</v>
      </c>
      <c r="L29" s="6" t="s">
        <v>1</v>
      </c>
      <c r="N29" s="1">
        <v>6.2</v>
      </c>
      <c r="O29" s="2">
        <v>2.8</v>
      </c>
      <c r="P29" s="2">
        <v>4.8</v>
      </c>
      <c r="Q29" s="2">
        <v>1.8</v>
      </c>
      <c r="R29" s="6" t="s">
        <v>2</v>
      </c>
    </row>
    <row r="30" spans="2:18" x14ac:dyDescent="0.3">
      <c r="B30" s="3">
        <v>5.2</v>
      </c>
      <c r="C30" s="4">
        <v>3.5</v>
      </c>
      <c r="D30" s="4">
        <v>1.5</v>
      </c>
      <c r="E30" s="4">
        <v>0.2</v>
      </c>
      <c r="F30" s="7" t="s">
        <v>0</v>
      </c>
      <c r="H30" s="3">
        <v>6.7</v>
      </c>
      <c r="I30" s="4">
        <v>3</v>
      </c>
      <c r="J30" s="4">
        <v>5</v>
      </c>
      <c r="K30" s="4">
        <v>1.7</v>
      </c>
      <c r="L30" s="7" t="s">
        <v>1</v>
      </c>
      <c r="N30" s="3">
        <v>6.1</v>
      </c>
      <c r="O30" s="4">
        <v>3</v>
      </c>
      <c r="P30" s="4">
        <v>4.9000000000000004</v>
      </c>
      <c r="Q30" s="4">
        <v>1.8</v>
      </c>
      <c r="R30" s="7" t="s">
        <v>2</v>
      </c>
    </row>
    <row r="31" spans="2:18" x14ac:dyDescent="0.3">
      <c r="B31" s="1">
        <v>5.2</v>
      </c>
      <c r="C31" s="2">
        <v>3.4</v>
      </c>
      <c r="D31" s="2">
        <v>1.4</v>
      </c>
      <c r="E31" s="2">
        <v>0.2</v>
      </c>
      <c r="F31" s="6" t="s">
        <v>0</v>
      </c>
      <c r="H31" s="1">
        <v>6</v>
      </c>
      <c r="I31" s="2">
        <v>2.9</v>
      </c>
      <c r="J31" s="2">
        <v>4.5</v>
      </c>
      <c r="K31" s="2">
        <v>1.5</v>
      </c>
      <c r="L31" s="6" t="s">
        <v>1</v>
      </c>
      <c r="N31" s="1">
        <v>6.4</v>
      </c>
      <c r="O31" s="2">
        <v>2.8</v>
      </c>
      <c r="P31" s="2">
        <v>5.6</v>
      </c>
      <c r="Q31" s="2">
        <v>2.1</v>
      </c>
      <c r="R31" s="6" t="s">
        <v>2</v>
      </c>
    </row>
    <row r="32" spans="2:18" x14ac:dyDescent="0.3">
      <c r="B32" s="3">
        <v>4.7</v>
      </c>
      <c r="C32" s="4">
        <v>3.2</v>
      </c>
      <c r="D32" s="4">
        <v>1.6</v>
      </c>
      <c r="E32" s="4">
        <v>0.2</v>
      </c>
      <c r="F32" s="7" t="s">
        <v>0</v>
      </c>
      <c r="H32" s="3">
        <v>5.7</v>
      </c>
      <c r="I32" s="4">
        <v>2.6</v>
      </c>
      <c r="J32" s="4">
        <v>3.5</v>
      </c>
      <c r="K32" s="4">
        <v>1</v>
      </c>
      <c r="L32" s="7" t="s">
        <v>1</v>
      </c>
      <c r="N32" s="3">
        <v>7.2</v>
      </c>
      <c r="O32" s="4">
        <v>3</v>
      </c>
      <c r="P32" s="4">
        <v>5.8</v>
      </c>
      <c r="Q32" s="4">
        <v>1.6</v>
      </c>
      <c r="R32" s="7" t="s">
        <v>2</v>
      </c>
    </row>
    <row r="33" spans="2:18" x14ac:dyDescent="0.3">
      <c r="B33" s="1">
        <v>4.8</v>
      </c>
      <c r="C33" s="2">
        <v>3.1</v>
      </c>
      <c r="D33" s="2">
        <v>1.6</v>
      </c>
      <c r="E33" s="2">
        <v>0.2</v>
      </c>
      <c r="F33" s="6" t="s">
        <v>0</v>
      </c>
      <c r="H33" s="1">
        <v>5.5</v>
      </c>
      <c r="I33" s="2">
        <v>2.4</v>
      </c>
      <c r="J33" s="2">
        <v>3.8</v>
      </c>
      <c r="K33" s="2">
        <v>1.1000000000000001</v>
      </c>
      <c r="L33" s="6" t="s">
        <v>1</v>
      </c>
      <c r="N33" s="1">
        <v>7.4</v>
      </c>
      <c r="O33" s="2">
        <v>2.8</v>
      </c>
      <c r="P33" s="2">
        <v>6.1</v>
      </c>
      <c r="Q33" s="2">
        <v>1.9</v>
      </c>
      <c r="R33" s="6" t="s">
        <v>2</v>
      </c>
    </row>
    <row r="34" spans="2:18" x14ac:dyDescent="0.3">
      <c r="B34" s="3">
        <v>5.4</v>
      </c>
      <c r="C34" s="4">
        <v>3.4</v>
      </c>
      <c r="D34" s="4">
        <v>1.5</v>
      </c>
      <c r="E34" s="4">
        <v>0.4</v>
      </c>
      <c r="F34" s="7" t="s">
        <v>0</v>
      </c>
      <c r="H34" s="3">
        <v>5.5</v>
      </c>
      <c r="I34" s="4">
        <v>2.4</v>
      </c>
      <c r="J34" s="4">
        <v>3.7</v>
      </c>
      <c r="K34" s="4">
        <v>1</v>
      </c>
      <c r="L34" s="7" t="s">
        <v>1</v>
      </c>
      <c r="N34" s="3">
        <v>7.9</v>
      </c>
      <c r="O34" s="4">
        <v>3.8</v>
      </c>
      <c r="P34" s="4">
        <v>6.4</v>
      </c>
      <c r="Q34" s="4">
        <v>2</v>
      </c>
      <c r="R34" s="7" t="s">
        <v>2</v>
      </c>
    </row>
    <row r="35" spans="2:18" x14ac:dyDescent="0.3">
      <c r="B35" s="1">
        <v>5.2</v>
      </c>
      <c r="C35" s="2">
        <v>4.0999999999999996</v>
      </c>
      <c r="D35" s="2">
        <v>1.5</v>
      </c>
      <c r="E35" s="2">
        <v>0.1</v>
      </c>
      <c r="F35" s="6" t="s">
        <v>0</v>
      </c>
      <c r="H35" s="1">
        <v>5.8</v>
      </c>
      <c r="I35" s="2">
        <v>2.7</v>
      </c>
      <c r="J35" s="2">
        <v>3.9</v>
      </c>
      <c r="K35" s="2">
        <v>1.2</v>
      </c>
      <c r="L35" s="6" t="s">
        <v>1</v>
      </c>
      <c r="N35" s="1">
        <v>6.4</v>
      </c>
      <c r="O35" s="2">
        <v>2.8</v>
      </c>
      <c r="P35" s="2">
        <v>5.6</v>
      </c>
      <c r="Q35" s="2">
        <v>2.2000000000000002</v>
      </c>
      <c r="R35" s="6" t="s">
        <v>2</v>
      </c>
    </row>
    <row r="36" spans="2:18" x14ac:dyDescent="0.3">
      <c r="B36" s="3">
        <v>5.5</v>
      </c>
      <c r="C36" s="4">
        <v>4.2</v>
      </c>
      <c r="D36" s="4">
        <v>1.4</v>
      </c>
      <c r="E36" s="4">
        <v>0.2</v>
      </c>
      <c r="F36" s="7" t="s">
        <v>0</v>
      </c>
      <c r="H36" s="3">
        <v>6</v>
      </c>
      <c r="I36" s="4">
        <v>2.7</v>
      </c>
      <c r="J36" s="4">
        <v>5.0999999999999996</v>
      </c>
      <c r="K36" s="4">
        <v>1.6</v>
      </c>
      <c r="L36" s="7" t="s">
        <v>1</v>
      </c>
      <c r="N36" s="3">
        <v>6.3</v>
      </c>
      <c r="O36" s="4">
        <v>2.8</v>
      </c>
      <c r="P36" s="4">
        <v>5.0999999999999996</v>
      </c>
      <c r="Q36" s="4">
        <v>1.5</v>
      </c>
      <c r="R36" s="7" t="s">
        <v>2</v>
      </c>
    </row>
    <row r="37" spans="2:18" x14ac:dyDescent="0.3">
      <c r="B37" s="1">
        <v>4.9000000000000004</v>
      </c>
      <c r="C37" s="2">
        <v>3.1</v>
      </c>
      <c r="D37" s="2">
        <v>1.5</v>
      </c>
      <c r="E37" s="2">
        <v>0.1</v>
      </c>
      <c r="F37" s="6" t="s">
        <v>0</v>
      </c>
      <c r="H37" s="1">
        <v>5.4</v>
      </c>
      <c r="I37" s="2">
        <v>3</v>
      </c>
      <c r="J37" s="2">
        <v>4.5</v>
      </c>
      <c r="K37" s="2">
        <v>1.5</v>
      </c>
      <c r="L37" s="6" t="s">
        <v>1</v>
      </c>
      <c r="N37" s="1">
        <v>6.1</v>
      </c>
      <c r="O37" s="2">
        <v>2.6</v>
      </c>
      <c r="P37" s="2">
        <v>5.6</v>
      </c>
      <c r="Q37" s="2">
        <v>1.4</v>
      </c>
      <c r="R37" s="6" t="s">
        <v>2</v>
      </c>
    </row>
    <row r="38" spans="2:18" x14ac:dyDescent="0.3">
      <c r="B38" s="3">
        <v>5</v>
      </c>
      <c r="C38" s="4">
        <v>3.2</v>
      </c>
      <c r="D38" s="4">
        <v>1.2</v>
      </c>
      <c r="E38" s="4">
        <v>0.2</v>
      </c>
      <c r="F38" s="7" t="s">
        <v>0</v>
      </c>
      <c r="H38" s="3">
        <v>6</v>
      </c>
      <c r="I38" s="4">
        <v>3.4</v>
      </c>
      <c r="J38" s="4">
        <v>4.5</v>
      </c>
      <c r="K38" s="4">
        <v>1.6</v>
      </c>
      <c r="L38" s="7" t="s">
        <v>1</v>
      </c>
      <c r="N38" s="3">
        <v>7.7</v>
      </c>
      <c r="O38" s="4">
        <v>3</v>
      </c>
      <c r="P38" s="4">
        <v>6.1</v>
      </c>
      <c r="Q38" s="4">
        <v>2.2999999999999998</v>
      </c>
      <c r="R38" s="7" t="s">
        <v>2</v>
      </c>
    </row>
    <row r="39" spans="2:18" x14ac:dyDescent="0.3">
      <c r="B39" s="1">
        <v>5.5</v>
      </c>
      <c r="C39" s="2">
        <v>3.5</v>
      </c>
      <c r="D39" s="2">
        <v>1.3</v>
      </c>
      <c r="E39" s="2">
        <v>0.2</v>
      </c>
      <c r="F39" s="6" t="s">
        <v>0</v>
      </c>
      <c r="H39" s="1">
        <v>6.7</v>
      </c>
      <c r="I39" s="2">
        <v>3.1</v>
      </c>
      <c r="J39" s="2">
        <v>4.7</v>
      </c>
      <c r="K39" s="2">
        <v>1.5</v>
      </c>
      <c r="L39" s="6" t="s">
        <v>1</v>
      </c>
      <c r="N39" s="1">
        <v>6.3</v>
      </c>
      <c r="O39" s="2">
        <v>3.4</v>
      </c>
      <c r="P39" s="2">
        <v>5.6</v>
      </c>
      <c r="Q39" s="2">
        <v>2.4</v>
      </c>
      <c r="R39" s="6" t="s">
        <v>2</v>
      </c>
    </row>
    <row r="40" spans="2:18" x14ac:dyDescent="0.3">
      <c r="B40" s="3">
        <v>4.9000000000000004</v>
      </c>
      <c r="C40" s="4">
        <v>3.1</v>
      </c>
      <c r="D40" s="4">
        <v>1.5</v>
      </c>
      <c r="E40" s="4">
        <v>0.1</v>
      </c>
      <c r="F40" s="7" t="s">
        <v>0</v>
      </c>
      <c r="H40" s="3">
        <v>6.3</v>
      </c>
      <c r="I40" s="4">
        <v>2.2999999999999998</v>
      </c>
      <c r="J40" s="4">
        <v>4.4000000000000004</v>
      </c>
      <c r="K40" s="4">
        <v>1.3</v>
      </c>
      <c r="L40" s="7" t="s">
        <v>1</v>
      </c>
      <c r="N40" s="3">
        <v>6.4</v>
      </c>
      <c r="O40" s="4">
        <v>3.1</v>
      </c>
      <c r="P40" s="4">
        <v>5.5</v>
      </c>
      <c r="Q40" s="4">
        <v>1.8</v>
      </c>
      <c r="R40" s="7" t="s">
        <v>2</v>
      </c>
    </row>
    <row r="41" spans="2:18" x14ac:dyDescent="0.3">
      <c r="B41" s="1">
        <v>4.4000000000000004</v>
      </c>
      <c r="C41" s="2">
        <v>3</v>
      </c>
      <c r="D41" s="2">
        <v>1.3</v>
      </c>
      <c r="E41" s="2">
        <v>0.2</v>
      </c>
      <c r="F41" s="6" t="s">
        <v>0</v>
      </c>
      <c r="H41" s="1">
        <v>5.6</v>
      </c>
      <c r="I41" s="2">
        <v>3</v>
      </c>
      <c r="J41" s="2">
        <v>4.0999999999999996</v>
      </c>
      <c r="K41" s="2">
        <v>1.3</v>
      </c>
      <c r="L41" s="6" t="s">
        <v>1</v>
      </c>
      <c r="N41" s="1">
        <v>6</v>
      </c>
      <c r="O41" s="2">
        <v>3</v>
      </c>
      <c r="P41" s="2">
        <v>4.8</v>
      </c>
      <c r="Q41" s="2">
        <v>1.8</v>
      </c>
      <c r="R41" s="6" t="s">
        <v>2</v>
      </c>
    </row>
    <row r="42" spans="2:18" x14ac:dyDescent="0.3">
      <c r="B42" s="3">
        <v>5.0999999999999996</v>
      </c>
      <c r="C42" s="4">
        <v>3.4</v>
      </c>
      <c r="D42" s="4">
        <v>1.5</v>
      </c>
      <c r="E42" s="4">
        <v>0.2</v>
      </c>
      <c r="F42" s="7" t="s">
        <v>0</v>
      </c>
      <c r="H42" s="3">
        <v>5.5</v>
      </c>
      <c r="I42" s="4">
        <v>2.5</v>
      </c>
      <c r="J42" s="4">
        <v>4</v>
      </c>
      <c r="K42" s="4">
        <v>1.3</v>
      </c>
      <c r="L42" s="7" t="s">
        <v>1</v>
      </c>
      <c r="N42" s="3">
        <v>6.9</v>
      </c>
      <c r="O42" s="4">
        <v>3.1</v>
      </c>
      <c r="P42" s="4">
        <v>5.4</v>
      </c>
      <c r="Q42" s="4">
        <v>2.1</v>
      </c>
      <c r="R42" s="7" t="s">
        <v>2</v>
      </c>
    </row>
    <row r="43" spans="2:18" x14ac:dyDescent="0.3">
      <c r="B43" s="1">
        <v>5</v>
      </c>
      <c r="C43" s="2">
        <v>3.5</v>
      </c>
      <c r="D43" s="2">
        <v>1.3</v>
      </c>
      <c r="E43" s="2">
        <v>0.3</v>
      </c>
      <c r="F43" s="6" t="s">
        <v>0</v>
      </c>
      <c r="H43" s="1">
        <v>5.5</v>
      </c>
      <c r="I43" s="2">
        <v>2.6</v>
      </c>
      <c r="J43" s="2">
        <v>4.4000000000000004</v>
      </c>
      <c r="K43" s="2">
        <v>1.2</v>
      </c>
      <c r="L43" s="6" t="s">
        <v>1</v>
      </c>
      <c r="N43" s="1">
        <v>6.7</v>
      </c>
      <c r="O43" s="2">
        <v>3.1</v>
      </c>
      <c r="P43" s="2">
        <v>5.6</v>
      </c>
      <c r="Q43" s="2">
        <v>2.4</v>
      </c>
      <c r="R43" s="6" t="s">
        <v>2</v>
      </c>
    </row>
    <row r="44" spans="2:18" x14ac:dyDescent="0.3">
      <c r="B44" s="3">
        <v>4.5</v>
      </c>
      <c r="C44" s="4">
        <v>2.2999999999999998</v>
      </c>
      <c r="D44" s="4">
        <v>1.3</v>
      </c>
      <c r="E44" s="4">
        <v>0.3</v>
      </c>
      <c r="F44" s="7" t="s">
        <v>0</v>
      </c>
      <c r="H44" s="3">
        <v>6.1</v>
      </c>
      <c r="I44" s="4">
        <v>3</v>
      </c>
      <c r="J44" s="4">
        <v>4.5999999999999996</v>
      </c>
      <c r="K44" s="4">
        <v>1.4</v>
      </c>
      <c r="L44" s="7" t="s">
        <v>1</v>
      </c>
      <c r="N44" s="3">
        <v>6.9</v>
      </c>
      <c r="O44" s="4">
        <v>3.1</v>
      </c>
      <c r="P44" s="4">
        <v>5.0999999999999996</v>
      </c>
      <c r="Q44" s="4">
        <v>2.2999999999999998</v>
      </c>
      <c r="R44" s="7" t="s">
        <v>2</v>
      </c>
    </row>
    <row r="45" spans="2:18" x14ac:dyDescent="0.3">
      <c r="B45" s="1">
        <v>4.4000000000000004</v>
      </c>
      <c r="C45" s="2">
        <v>3.2</v>
      </c>
      <c r="D45" s="2">
        <v>1.3</v>
      </c>
      <c r="E45" s="2">
        <v>0.2</v>
      </c>
      <c r="F45" s="6" t="s">
        <v>0</v>
      </c>
      <c r="H45" s="1">
        <v>5.8</v>
      </c>
      <c r="I45" s="2">
        <v>2.6</v>
      </c>
      <c r="J45" s="2">
        <v>4</v>
      </c>
      <c r="K45" s="2">
        <v>1.2</v>
      </c>
      <c r="L45" s="6" t="s">
        <v>1</v>
      </c>
      <c r="N45" s="1">
        <v>5.8</v>
      </c>
      <c r="O45" s="2">
        <v>2.7</v>
      </c>
      <c r="P45" s="2">
        <v>5.0999999999999996</v>
      </c>
      <c r="Q45" s="2">
        <v>1.9</v>
      </c>
      <c r="R45" s="6" t="s">
        <v>2</v>
      </c>
    </row>
    <row r="46" spans="2:18" x14ac:dyDescent="0.3">
      <c r="B46" s="3">
        <v>5</v>
      </c>
      <c r="C46" s="4">
        <v>3.5</v>
      </c>
      <c r="D46" s="4">
        <v>1.6</v>
      </c>
      <c r="E46" s="4">
        <v>0.6</v>
      </c>
      <c r="F46" s="7" t="s">
        <v>0</v>
      </c>
      <c r="H46" s="3">
        <v>5</v>
      </c>
      <c r="I46" s="4">
        <v>2.2999999999999998</v>
      </c>
      <c r="J46" s="4">
        <v>3.3</v>
      </c>
      <c r="K46" s="4">
        <v>1</v>
      </c>
      <c r="L46" s="7" t="s">
        <v>1</v>
      </c>
      <c r="N46" s="3">
        <v>6.8</v>
      </c>
      <c r="O46" s="4">
        <v>3.2</v>
      </c>
      <c r="P46" s="4">
        <v>5.9</v>
      </c>
      <c r="Q46" s="4">
        <v>2.2999999999999998</v>
      </c>
      <c r="R46" s="7" t="s">
        <v>2</v>
      </c>
    </row>
    <row r="47" spans="2:18" x14ac:dyDescent="0.3">
      <c r="B47" s="1">
        <v>5.0999999999999996</v>
      </c>
      <c r="C47" s="2">
        <v>3.8</v>
      </c>
      <c r="D47" s="2">
        <v>1.9</v>
      </c>
      <c r="E47" s="2">
        <v>0.4</v>
      </c>
      <c r="F47" s="6" t="s">
        <v>0</v>
      </c>
      <c r="H47" s="1">
        <v>5.6</v>
      </c>
      <c r="I47" s="2">
        <v>2.7</v>
      </c>
      <c r="J47" s="2">
        <v>4.2</v>
      </c>
      <c r="K47" s="2">
        <v>1.3</v>
      </c>
      <c r="L47" s="6" t="s">
        <v>1</v>
      </c>
      <c r="N47" s="1">
        <v>6.7</v>
      </c>
      <c r="O47" s="2">
        <v>3.3</v>
      </c>
      <c r="P47" s="2">
        <v>5.7</v>
      </c>
      <c r="Q47" s="2">
        <v>2.5</v>
      </c>
      <c r="R47" s="6" t="s">
        <v>2</v>
      </c>
    </row>
    <row r="48" spans="2:18" x14ac:dyDescent="0.3">
      <c r="B48" s="3">
        <v>4.8</v>
      </c>
      <c r="C48" s="4">
        <v>3</v>
      </c>
      <c r="D48" s="4">
        <v>1.4</v>
      </c>
      <c r="E48" s="4">
        <v>0.3</v>
      </c>
      <c r="F48" s="7" t="s">
        <v>0</v>
      </c>
      <c r="H48" s="3">
        <v>5.7</v>
      </c>
      <c r="I48" s="4">
        <v>3</v>
      </c>
      <c r="J48" s="4">
        <v>4.2</v>
      </c>
      <c r="K48" s="4">
        <v>1.2</v>
      </c>
      <c r="L48" s="7" t="s">
        <v>1</v>
      </c>
      <c r="N48" s="3">
        <v>6.7</v>
      </c>
      <c r="O48" s="4">
        <v>3</v>
      </c>
      <c r="P48" s="4">
        <v>5.2</v>
      </c>
      <c r="Q48" s="4">
        <v>2.2999999999999998</v>
      </c>
      <c r="R48" s="7" t="s">
        <v>2</v>
      </c>
    </row>
    <row r="49" spans="1:18" x14ac:dyDescent="0.3">
      <c r="B49" s="1">
        <v>5.0999999999999996</v>
      </c>
      <c r="C49" s="2">
        <v>3.8</v>
      </c>
      <c r="D49" s="2">
        <v>1.6</v>
      </c>
      <c r="E49" s="2">
        <v>0.2</v>
      </c>
      <c r="F49" s="6" t="s">
        <v>0</v>
      </c>
      <c r="H49" s="1">
        <v>5.7</v>
      </c>
      <c r="I49" s="2">
        <v>2.9</v>
      </c>
      <c r="J49" s="2">
        <v>4.2</v>
      </c>
      <c r="K49" s="2">
        <v>1.3</v>
      </c>
      <c r="L49" s="6" t="s">
        <v>1</v>
      </c>
      <c r="N49" s="1">
        <v>6.3</v>
      </c>
      <c r="O49" s="2">
        <v>2.5</v>
      </c>
      <c r="P49" s="2">
        <v>5</v>
      </c>
      <c r="Q49" s="2">
        <v>1.9</v>
      </c>
      <c r="R49" s="6" t="s">
        <v>2</v>
      </c>
    </row>
    <row r="50" spans="1:18" x14ac:dyDescent="0.3">
      <c r="B50" s="3">
        <v>4.5999999999999996</v>
      </c>
      <c r="C50" s="4">
        <v>3.2</v>
      </c>
      <c r="D50" s="4">
        <v>1.4</v>
      </c>
      <c r="E50" s="4">
        <v>0.2</v>
      </c>
      <c r="F50" s="7" t="s">
        <v>0</v>
      </c>
      <c r="H50" s="3">
        <v>6.2</v>
      </c>
      <c r="I50" s="4">
        <v>2.9</v>
      </c>
      <c r="J50" s="4">
        <v>4.3</v>
      </c>
      <c r="K50" s="4">
        <v>1.3</v>
      </c>
      <c r="L50" s="7" t="s">
        <v>1</v>
      </c>
      <c r="N50" s="3">
        <v>6.5</v>
      </c>
      <c r="O50" s="4">
        <v>3</v>
      </c>
      <c r="P50" s="4">
        <v>5.2</v>
      </c>
      <c r="Q50" s="4">
        <v>2</v>
      </c>
      <c r="R50" s="7" t="s">
        <v>2</v>
      </c>
    </row>
    <row r="51" spans="1:18" x14ac:dyDescent="0.3">
      <c r="B51" s="1">
        <v>5.3</v>
      </c>
      <c r="C51" s="2">
        <v>3.7</v>
      </c>
      <c r="D51" s="2">
        <v>1.5</v>
      </c>
      <c r="E51" s="2">
        <v>0.2</v>
      </c>
      <c r="F51" s="6" t="s">
        <v>0</v>
      </c>
      <c r="H51" s="1">
        <v>5.0999999999999996</v>
      </c>
      <c r="I51" s="2">
        <v>2.5</v>
      </c>
      <c r="J51" s="2">
        <v>3</v>
      </c>
      <c r="K51" s="2">
        <v>1.1000000000000001</v>
      </c>
      <c r="L51" s="6" t="s">
        <v>1</v>
      </c>
      <c r="N51" s="1">
        <v>6.2</v>
      </c>
      <c r="O51" s="2">
        <v>3.4</v>
      </c>
      <c r="P51" s="2">
        <v>5.4</v>
      </c>
      <c r="Q51" s="2">
        <v>2.2999999999999998</v>
      </c>
      <c r="R51" s="6" t="s">
        <v>2</v>
      </c>
    </row>
    <row r="52" spans="1:18" x14ac:dyDescent="0.3">
      <c r="B52" s="3">
        <v>5</v>
      </c>
      <c r="C52" s="4">
        <v>3.3</v>
      </c>
      <c r="D52" s="4">
        <v>1.4</v>
      </c>
      <c r="E52" s="4">
        <v>0.2</v>
      </c>
      <c r="F52" s="7" t="s">
        <v>0</v>
      </c>
      <c r="H52" s="3">
        <v>5.7</v>
      </c>
      <c r="I52" s="4">
        <v>2.8</v>
      </c>
      <c r="J52" s="4">
        <v>4.0999999999999996</v>
      </c>
      <c r="K52" s="4">
        <v>1.3</v>
      </c>
      <c r="L52" s="7" t="s">
        <v>1</v>
      </c>
      <c r="N52" s="3">
        <v>5.9</v>
      </c>
      <c r="O52" s="4">
        <v>3</v>
      </c>
      <c r="P52" s="4">
        <v>5.0999999999999996</v>
      </c>
      <c r="Q52" s="4">
        <v>1.8</v>
      </c>
      <c r="R52" s="7" t="s">
        <v>2</v>
      </c>
    </row>
    <row r="53" spans="1:18" x14ac:dyDescent="0.3">
      <c r="B53" s="51" t="s">
        <v>16</v>
      </c>
      <c r="C53" s="51"/>
      <c r="D53" s="51"/>
      <c r="E53" s="51"/>
      <c r="F53" s="51"/>
      <c r="H53" s="51" t="s">
        <v>17</v>
      </c>
      <c r="I53" s="51"/>
      <c r="J53" s="51"/>
      <c r="K53" s="51"/>
      <c r="L53" s="51"/>
      <c r="N53" s="51" t="s">
        <v>18</v>
      </c>
      <c r="O53" s="51"/>
      <c r="P53" s="51"/>
      <c r="Q53" s="51"/>
      <c r="R53" s="51"/>
    </row>
    <row r="54" spans="1:18" x14ac:dyDescent="0.3">
      <c r="A54" s="8" t="s">
        <v>10</v>
      </c>
      <c r="B54" s="9">
        <f>AVERAGE(B3:B52)</f>
        <v>5.0059999999999993</v>
      </c>
      <c r="C54" s="9">
        <f t="shared" ref="C54:Q54" si="0">AVERAGE(C3:C52)</f>
        <v>3.4180000000000006</v>
      </c>
      <c r="D54" s="9">
        <f t="shared" si="0"/>
        <v>1.464</v>
      </c>
      <c r="E54" s="9">
        <f t="shared" si="0"/>
        <v>0.24399999999999991</v>
      </c>
      <c r="F54" s="9"/>
      <c r="G54" s="9"/>
      <c r="H54" s="9">
        <f t="shared" si="0"/>
        <v>5.9359999999999999</v>
      </c>
      <c r="I54" s="9">
        <f t="shared" si="0"/>
        <v>2.7700000000000005</v>
      </c>
      <c r="J54" s="9">
        <f t="shared" si="0"/>
        <v>4.26</v>
      </c>
      <c r="K54" s="9">
        <f t="shared" si="0"/>
        <v>1.3259999999999998</v>
      </c>
      <c r="L54" s="9"/>
      <c r="M54" s="9"/>
      <c r="N54" s="9">
        <f t="shared" si="0"/>
        <v>6.5879999999999983</v>
      </c>
      <c r="O54" s="9">
        <f t="shared" si="0"/>
        <v>2.9739999999999998</v>
      </c>
      <c r="P54" s="9">
        <f t="shared" si="0"/>
        <v>5.5519999999999996</v>
      </c>
      <c r="Q54" s="9">
        <f t="shared" si="0"/>
        <v>2.0259999999999998</v>
      </c>
      <c r="R54" s="8"/>
    </row>
    <row r="55" spans="1:18" x14ac:dyDescent="0.3">
      <c r="A55" s="8" t="s">
        <v>12</v>
      </c>
      <c r="B55" s="9">
        <f>_xlfn.STDEV.S(B3:B52)</f>
        <v>0.3524896872134512</v>
      </c>
      <c r="C55" s="9">
        <f t="shared" ref="C55:Q55" si="1">_xlfn.STDEV.S(C3:C52)</f>
        <v>0.38102439795469012</v>
      </c>
      <c r="D55" s="9">
        <f t="shared" si="1"/>
        <v>0.17351115943644299</v>
      </c>
      <c r="E55" s="9">
        <f t="shared" si="1"/>
        <v>0.10720950308167866</v>
      </c>
      <c r="F55" s="9"/>
      <c r="G55" s="9"/>
      <c r="H55" s="9">
        <f t="shared" si="1"/>
        <v>0.51617114706386347</v>
      </c>
      <c r="I55" s="9">
        <f t="shared" si="1"/>
        <v>0.31379832337840918</v>
      </c>
      <c r="J55" s="9">
        <f t="shared" si="1"/>
        <v>0.46991097723996639</v>
      </c>
      <c r="K55" s="9">
        <f t="shared" si="1"/>
        <v>0.19775268000454274</v>
      </c>
      <c r="L55" s="9"/>
      <c r="M55" s="9"/>
      <c r="N55" s="9">
        <f t="shared" si="1"/>
        <v>0.635879593274432</v>
      </c>
      <c r="O55" s="9">
        <f t="shared" si="1"/>
        <v>0.32249663817263963</v>
      </c>
      <c r="P55" s="9">
        <f t="shared" si="1"/>
        <v>0.55189469566398353</v>
      </c>
      <c r="Q55" s="9">
        <f t="shared" si="1"/>
        <v>0.27465005563666967</v>
      </c>
      <c r="R55" s="8"/>
    </row>
    <row r="56" spans="1:18" x14ac:dyDescent="0.3">
      <c r="A56" s="10" t="s">
        <v>13</v>
      </c>
      <c r="B56" s="11">
        <f>MEDIAN(B3:B52)</f>
        <v>5</v>
      </c>
      <c r="C56" s="11">
        <f t="shared" ref="C56:Q56" si="2">MEDIAN(C3:C52)</f>
        <v>3.4</v>
      </c>
      <c r="D56" s="11">
        <f t="shared" si="2"/>
        <v>1.5</v>
      </c>
      <c r="E56" s="11">
        <f t="shared" si="2"/>
        <v>0.2</v>
      </c>
      <c r="F56" s="11"/>
      <c r="G56" s="11"/>
      <c r="H56" s="11">
        <f t="shared" si="2"/>
        <v>5.9</v>
      </c>
      <c r="I56" s="11">
        <f t="shared" si="2"/>
        <v>2.8</v>
      </c>
      <c r="J56" s="11">
        <f t="shared" si="2"/>
        <v>4.3499999999999996</v>
      </c>
      <c r="K56" s="11">
        <f t="shared" si="2"/>
        <v>1.3</v>
      </c>
      <c r="L56" s="11"/>
      <c r="M56" s="11"/>
      <c r="N56" s="11">
        <f t="shared" si="2"/>
        <v>6.5</v>
      </c>
      <c r="O56" s="11">
        <f t="shared" si="2"/>
        <v>3</v>
      </c>
      <c r="P56" s="11">
        <f t="shared" si="2"/>
        <v>5.55</v>
      </c>
      <c r="Q56" s="11">
        <f t="shared" si="2"/>
        <v>2</v>
      </c>
      <c r="R56" s="10"/>
    </row>
    <row r="57" spans="1:18" x14ac:dyDescent="0.3">
      <c r="A57" s="10" t="s">
        <v>14</v>
      </c>
      <c r="B57" s="11">
        <f>MODE(B3:B52)</f>
        <v>5.0999999999999996</v>
      </c>
      <c r="C57" s="11">
        <f t="shared" ref="C57:Q57" si="3">MODE(C3:C52)</f>
        <v>3.4</v>
      </c>
      <c r="D57" s="11">
        <f t="shared" si="3"/>
        <v>1.5</v>
      </c>
      <c r="E57" s="11">
        <f t="shared" si="3"/>
        <v>0.2</v>
      </c>
      <c r="F57" s="11"/>
      <c r="G57" s="11"/>
      <c r="H57" s="11">
        <f t="shared" si="3"/>
        <v>5.5</v>
      </c>
      <c r="I57" s="11">
        <f t="shared" si="3"/>
        <v>3</v>
      </c>
      <c r="J57" s="11">
        <f t="shared" si="3"/>
        <v>4.5</v>
      </c>
      <c r="K57" s="11">
        <f t="shared" si="3"/>
        <v>1.3</v>
      </c>
      <c r="L57" s="11"/>
      <c r="M57" s="11"/>
      <c r="N57" s="11">
        <f t="shared" si="3"/>
        <v>6.3</v>
      </c>
      <c r="O57" s="11">
        <f t="shared" si="3"/>
        <v>3</v>
      </c>
      <c r="P57" s="11">
        <f t="shared" si="3"/>
        <v>5.0999999999999996</v>
      </c>
      <c r="Q57" s="11">
        <f t="shared" si="3"/>
        <v>1.8</v>
      </c>
      <c r="R57" s="10"/>
    </row>
    <row r="58" spans="1:18" x14ac:dyDescent="0.3">
      <c r="A58" s="10" t="s">
        <v>15</v>
      </c>
      <c r="B58" s="11">
        <f>AVEDEV(B3:B52)</f>
        <v>0.27071999999999996</v>
      </c>
      <c r="C58" s="11">
        <f t="shared" ref="C58:Q58" si="4">AVEDEV(C3:C52)</f>
        <v>0.28888000000000003</v>
      </c>
      <c r="D58" s="11">
        <f t="shared" si="4"/>
        <v>0.13087999999999997</v>
      </c>
      <c r="E58" s="11">
        <f t="shared" si="4"/>
        <v>8.3839999999999984E-2</v>
      </c>
      <c r="F58" s="11"/>
      <c r="G58" s="11"/>
      <c r="H58" s="11">
        <f t="shared" si="4"/>
        <v>0.42144000000000015</v>
      </c>
      <c r="I58" s="11">
        <f t="shared" si="4"/>
        <v>0.25479999999999986</v>
      </c>
      <c r="J58" s="11">
        <f t="shared" si="4"/>
        <v>0.37919999999999993</v>
      </c>
      <c r="K58" s="11">
        <f t="shared" si="4"/>
        <v>0.15711999999999995</v>
      </c>
      <c r="L58" s="11"/>
      <c r="M58" s="11"/>
      <c r="N58" s="11">
        <f t="shared" si="4"/>
        <v>0.50255999999999967</v>
      </c>
      <c r="O58" s="11">
        <f t="shared" si="4"/>
        <v>0.24216000000000004</v>
      </c>
      <c r="P58" s="11">
        <f t="shared" si="4"/>
        <v>0.43999999999999984</v>
      </c>
      <c r="Q58" s="11">
        <f t="shared" si="4"/>
        <v>0.22807999999999992</v>
      </c>
      <c r="R58" s="10"/>
    </row>
    <row r="59" spans="1:18" x14ac:dyDescent="0.3">
      <c r="B59" t="s">
        <v>3</v>
      </c>
      <c r="C59" t="s">
        <v>4</v>
      </c>
      <c r="D59" t="s">
        <v>5</v>
      </c>
      <c r="E59" t="s">
        <v>6</v>
      </c>
      <c r="H59" t="s">
        <v>3</v>
      </c>
      <c r="I59" t="s">
        <v>4</v>
      </c>
      <c r="J59" t="s">
        <v>5</v>
      </c>
      <c r="K59" t="s">
        <v>6</v>
      </c>
      <c r="N59" t="s">
        <v>3</v>
      </c>
      <c r="O59" t="s">
        <v>4</v>
      </c>
      <c r="P59" t="s">
        <v>5</v>
      </c>
      <c r="Q59" t="s">
        <v>6</v>
      </c>
    </row>
  </sheetData>
  <mergeCells count="4">
    <mergeCell ref="B1:R1"/>
    <mergeCell ref="B53:F53"/>
    <mergeCell ref="H53:L53"/>
    <mergeCell ref="N53:R5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37E2-4141-4F33-B263-0CCD90A59342}">
  <dimension ref="A1:S151"/>
  <sheetViews>
    <sheetView workbookViewId="0">
      <selection activeCell="L50" sqref="L50"/>
    </sheetView>
  </sheetViews>
  <sheetFormatPr baseColWidth="10" defaultRowHeight="14.4" x14ac:dyDescent="0.3"/>
  <cols>
    <col min="7" max="7" width="20.6640625" bestFit="1" customWidth="1"/>
    <col min="8" max="8" width="21.44140625" bestFit="1" customWidth="1"/>
    <col min="9" max="9" width="9.109375" bestFit="1" customWidth="1"/>
    <col min="10" max="10" width="8" bestFit="1" customWidth="1"/>
    <col min="11" max="11" width="10.5546875" bestFit="1" customWidth="1"/>
    <col min="12" max="12" width="11.88671875" bestFit="1" customWidth="1"/>
    <col min="13" max="13" width="20.21875" bestFit="1" customWidth="1"/>
    <col min="14" max="15" width="21.44140625" bestFit="1" customWidth="1"/>
    <col min="16" max="16" width="9.109375" bestFit="1" customWidth="1"/>
    <col min="17" max="17" width="8" bestFit="1" customWidth="1"/>
    <col min="18" max="18" width="10.5546875" bestFit="1" customWidth="1"/>
    <col min="19" max="19" width="11.88671875" bestFit="1" customWidth="1"/>
  </cols>
  <sheetData>
    <row r="1" spans="1:19" x14ac:dyDescent="0.3">
      <c r="A1" s="26" t="s">
        <v>3</v>
      </c>
      <c r="B1" s="26" t="s">
        <v>4</v>
      </c>
      <c r="C1" s="26" t="s">
        <v>5</v>
      </c>
      <c r="D1" s="26" t="s">
        <v>6</v>
      </c>
      <c r="E1" s="26" t="s">
        <v>7</v>
      </c>
    </row>
    <row r="2" spans="1:19" x14ac:dyDescent="0.3">
      <c r="A2" s="1">
        <v>5.0999999999999996</v>
      </c>
      <c r="B2" s="2">
        <v>3.5</v>
      </c>
      <c r="C2" s="2">
        <v>1.4</v>
      </c>
      <c r="D2" s="2">
        <v>0.2</v>
      </c>
      <c r="E2" s="6" t="s">
        <v>0</v>
      </c>
    </row>
    <row r="3" spans="1:19" x14ac:dyDescent="0.3">
      <c r="A3" s="3">
        <v>4.9000000000000004</v>
      </c>
      <c r="B3" s="4">
        <v>3</v>
      </c>
      <c r="C3" s="4">
        <v>1.4</v>
      </c>
      <c r="D3" s="4">
        <v>0.2</v>
      </c>
      <c r="E3" s="7" t="s">
        <v>0</v>
      </c>
    </row>
    <row r="4" spans="1:19" x14ac:dyDescent="0.3">
      <c r="A4" s="1">
        <v>4.7</v>
      </c>
      <c r="B4" s="2">
        <v>3.2</v>
      </c>
      <c r="C4" s="2">
        <v>1.3</v>
      </c>
      <c r="D4" s="2">
        <v>0.2</v>
      </c>
      <c r="E4" s="6" t="s">
        <v>0</v>
      </c>
    </row>
    <row r="5" spans="1:19" x14ac:dyDescent="0.3">
      <c r="A5" s="3">
        <v>4.5999999999999996</v>
      </c>
      <c r="B5" s="4">
        <v>3.1</v>
      </c>
      <c r="C5" s="4">
        <v>1.5</v>
      </c>
      <c r="D5" s="4">
        <v>0.2</v>
      </c>
      <c r="E5" s="7" t="s">
        <v>0</v>
      </c>
      <c r="G5" s="53" t="s">
        <v>69</v>
      </c>
      <c r="H5" s="53" t="s">
        <v>71</v>
      </c>
      <c r="N5" s="53" t="s">
        <v>103</v>
      </c>
      <c r="O5" s="53" t="s">
        <v>71</v>
      </c>
    </row>
    <row r="6" spans="1:19" x14ac:dyDescent="0.3">
      <c r="A6" s="1">
        <v>5</v>
      </c>
      <c r="B6" s="2">
        <v>3.6</v>
      </c>
      <c r="C6" s="2">
        <v>1.4</v>
      </c>
      <c r="D6" s="2">
        <v>0.2</v>
      </c>
      <c r="E6" s="6" t="s">
        <v>0</v>
      </c>
      <c r="G6" s="53" t="s">
        <v>66</v>
      </c>
      <c r="H6" t="s">
        <v>0</v>
      </c>
      <c r="I6" t="s">
        <v>1</v>
      </c>
      <c r="J6" t="s">
        <v>2</v>
      </c>
      <c r="K6" t="s">
        <v>67</v>
      </c>
      <c r="L6" t="s">
        <v>68</v>
      </c>
      <c r="N6" s="53" t="s">
        <v>66</v>
      </c>
      <c r="O6" t="s">
        <v>0</v>
      </c>
      <c r="P6" t="s">
        <v>1</v>
      </c>
      <c r="Q6" t="s">
        <v>2</v>
      </c>
      <c r="R6" t="s">
        <v>67</v>
      </c>
      <c r="S6" t="s">
        <v>68</v>
      </c>
    </row>
    <row r="7" spans="1:19" x14ac:dyDescent="0.3">
      <c r="A7" s="3">
        <v>5.4</v>
      </c>
      <c r="B7" s="4">
        <v>3.9</v>
      </c>
      <c r="C7" s="4">
        <v>1.7</v>
      </c>
      <c r="D7" s="4">
        <v>0.4</v>
      </c>
      <c r="E7" s="7" t="s">
        <v>0</v>
      </c>
      <c r="G7" s="54" t="s">
        <v>70</v>
      </c>
      <c r="H7" s="55"/>
      <c r="I7" s="55"/>
      <c r="J7" s="55"/>
      <c r="K7" s="55"/>
      <c r="L7" s="55"/>
      <c r="N7" s="54">
        <v>1</v>
      </c>
      <c r="O7" s="55">
        <v>1</v>
      </c>
      <c r="P7" s="55"/>
      <c r="Q7" s="55"/>
      <c r="R7" s="55"/>
      <c r="S7" s="55">
        <v>1</v>
      </c>
    </row>
    <row r="8" spans="1:19" x14ac:dyDescent="0.3">
      <c r="A8" s="1">
        <v>4.5999999999999996</v>
      </c>
      <c r="B8" s="2">
        <v>3.4</v>
      </c>
      <c r="C8" s="2">
        <v>1.4</v>
      </c>
      <c r="D8" s="2">
        <v>0.3</v>
      </c>
      <c r="E8" s="6" t="s">
        <v>0</v>
      </c>
      <c r="G8" s="54" t="s">
        <v>72</v>
      </c>
      <c r="H8" s="55">
        <v>1</v>
      </c>
      <c r="I8" s="55"/>
      <c r="J8" s="55"/>
      <c r="K8" s="55"/>
      <c r="L8" s="55">
        <v>1</v>
      </c>
      <c r="N8" s="54">
        <v>1.1000000000000001</v>
      </c>
      <c r="O8" s="55">
        <v>1</v>
      </c>
      <c r="P8" s="55"/>
      <c r="Q8" s="55"/>
      <c r="R8" s="55"/>
      <c r="S8" s="55">
        <v>1</v>
      </c>
    </row>
    <row r="9" spans="1:19" x14ac:dyDescent="0.3">
      <c r="A9" s="3">
        <v>5</v>
      </c>
      <c r="B9" s="4">
        <v>3.4</v>
      </c>
      <c r="C9" s="4">
        <v>1.5</v>
      </c>
      <c r="D9" s="4">
        <v>0.2</v>
      </c>
      <c r="E9" s="7" t="s">
        <v>0</v>
      </c>
      <c r="G9" s="54" t="s">
        <v>73</v>
      </c>
      <c r="H9" s="55">
        <v>4</v>
      </c>
      <c r="I9" s="55"/>
      <c r="J9" s="55"/>
      <c r="K9" s="55"/>
      <c r="L9" s="55">
        <v>4</v>
      </c>
      <c r="N9" s="54">
        <v>1.2</v>
      </c>
      <c r="O9" s="55">
        <v>2</v>
      </c>
      <c r="P9" s="55"/>
      <c r="Q9" s="55"/>
      <c r="R9" s="55"/>
      <c r="S9" s="55">
        <v>2</v>
      </c>
    </row>
    <row r="10" spans="1:19" x14ac:dyDescent="0.3">
      <c r="A10" s="1">
        <v>4.4000000000000004</v>
      </c>
      <c r="B10" s="2">
        <v>2.9</v>
      </c>
      <c r="C10" s="2">
        <v>1.4</v>
      </c>
      <c r="D10" s="2">
        <v>0.2</v>
      </c>
      <c r="E10" s="6" t="s">
        <v>0</v>
      </c>
      <c r="G10" s="54" t="s">
        <v>74</v>
      </c>
      <c r="H10" s="55">
        <v>6</v>
      </c>
      <c r="I10" s="55"/>
      <c r="J10" s="55"/>
      <c r="K10" s="55"/>
      <c r="L10" s="55">
        <v>6</v>
      </c>
      <c r="N10" s="54">
        <v>1.3</v>
      </c>
      <c r="O10" s="55">
        <v>7</v>
      </c>
      <c r="P10" s="55"/>
      <c r="Q10" s="55"/>
      <c r="R10" s="55"/>
      <c r="S10" s="55">
        <v>7</v>
      </c>
    </row>
    <row r="11" spans="1:19" x14ac:dyDescent="0.3">
      <c r="A11" s="3">
        <v>4.9000000000000004</v>
      </c>
      <c r="B11" s="4">
        <v>3.1</v>
      </c>
      <c r="C11" s="4">
        <v>1.5</v>
      </c>
      <c r="D11" s="4">
        <v>0.1</v>
      </c>
      <c r="E11" s="7" t="s">
        <v>0</v>
      </c>
      <c r="G11" s="54" t="s">
        <v>75</v>
      </c>
      <c r="H11" s="55">
        <v>9</v>
      </c>
      <c r="I11" s="55">
        <v>1</v>
      </c>
      <c r="J11" s="55">
        <v>1</v>
      </c>
      <c r="K11" s="55"/>
      <c r="L11" s="55">
        <v>11</v>
      </c>
      <c r="N11" s="54">
        <v>1.4</v>
      </c>
      <c r="O11" s="55">
        <v>12</v>
      </c>
      <c r="P11" s="55"/>
      <c r="Q11" s="55"/>
      <c r="R11" s="55"/>
      <c r="S11" s="55">
        <v>12</v>
      </c>
    </row>
    <row r="12" spans="1:19" x14ac:dyDescent="0.3">
      <c r="A12" s="1">
        <v>5.4</v>
      </c>
      <c r="B12" s="2">
        <v>3.7</v>
      </c>
      <c r="C12" s="2">
        <v>1.5</v>
      </c>
      <c r="D12" s="2">
        <v>0.2</v>
      </c>
      <c r="E12" s="6" t="s">
        <v>0</v>
      </c>
      <c r="G12" s="54" t="s">
        <v>76</v>
      </c>
      <c r="H12" s="55">
        <v>16</v>
      </c>
      <c r="I12" s="55">
        <v>3</v>
      </c>
      <c r="J12" s="55"/>
      <c r="K12" s="55"/>
      <c r="L12" s="55">
        <v>19</v>
      </c>
      <c r="N12" s="54">
        <v>1.5</v>
      </c>
      <c r="O12" s="55">
        <v>14</v>
      </c>
      <c r="P12" s="55"/>
      <c r="Q12" s="55"/>
      <c r="R12" s="55"/>
      <c r="S12" s="55">
        <v>14</v>
      </c>
    </row>
    <row r="13" spans="1:19" x14ac:dyDescent="0.3">
      <c r="A13" s="3">
        <v>4.8</v>
      </c>
      <c r="B13" s="4">
        <v>3.4</v>
      </c>
      <c r="C13" s="4">
        <v>1.6</v>
      </c>
      <c r="D13" s="4">
        <v>0.2</v>
      </c>
      <c r="E13" s="7" t="s">
        <v>0</v>
      </c>
      <c r="G13" s="54" t="s">
        <v>77</v>
      </c>
      <c r="H13" s="55">
        <v>4</v>
      </c>
      <c r="I13" s="55">
        <v>1</v>
      </c>
      <c r="J13" s="55"/>
      <c r="K13" s="55"/>
      <c r="L13" s="55">
        <v>5</v>
      </c>
      <c r="N13" s="54">
        <v>1.6</v>
      </c>
      <c r="O13" s="55">
        <v>7</v>
      </c>
      <c r="P13" s="55"/>
      <c r="Q13" s="55"/>
      <c r="R13" s="55"/>
      <c r="S13" s="55">
        <v>7</v>
      </c>
    </row>
    <row r="14" spans="1:19" x14ac:dyDescent="0.3">
      <c r="A14" s="1">
        <v>4.8</v>
      </c>
      <c r="B14" s="2">
        <v>3</v>
      </c>
      <c r="C14" s="2">
        <v>1.4</v>
      </c>
      <c r="D14" s="2">
        <v>0.1</v>
      </c>
      <c r="E14" s="6" t="s">
        <v>0</v>
      </c>
      <c r="G14" s="54" t="s">
        <v>78</v>
      </c>
      <c r="H14" s="55">
        <v>7</v>
      </c>
      <c r="I14" s="55">
        <v>6</v>
      </c>
      <c r="J14" s="55"/>
      <c r="K14" s="55"/>
      <c r="L14" s="55">
        <v>13</v>
      </c>
      <c r="N14" s="54">
        <v>1.7</v>
      </c>
      <c r="O14" s="55">
        <v>4</v>
      </c>
      <c r="P14" s="55"/>
      <c r="Q14" s="55"/>
      <c r="R14" s="55"/>
      <c r="S14" s="55">
        <v>4</v>
      </c>
    </row>
    <row r="15" spans="1:19" x14ac:dyDescent="0.3">
      <c r="A15" s="3">
        <v>4.3</v>
      </c>
      <c r="B15" s="4">
        <v>3</v>
      </c>
      <c r="C15" s="4">
        <v>1.1000000000000001</v>
      </c>
      <c r="D15" s="4">
        <v>0.1</v>
      </c>
      <c r="E15" s="7" t="s">
        <v>0</v>
      </c>
      <c r="G15" s="54" t="s">
        <v>79</v>
      </c>
      <c r="H15" s="55">
        <v>2</v>
      </c>
      <c r="I15" s="55">
        <v>10</v>
      </c>
      <c r="J15" s="55">
        <v>2</v>
      </c>
      <c r="K15" s="55"/>
      <c r="L15" s="55">
        <v>14</v>
      </c>
      <c r="N15" s="54">
        <v>1.9</v>
      </c>
      <c r="O15" s="55">
        <v>2</v>
      </c>
      <c r="P15" s="55"/>
      <c r="Q15" s="55"/>
      <c r="R15" s="55"/>
      <c r="S15" s="55">
        <v>2</v>
      </c>
    </row>
    <row r="16" spans="1:19" x14ac:dyDescent="0.3">
      <c r="A16" s="1">
        <v>5.8</v>
      </c>
      <c r="B16" s="2">
        <v>4</v>
      </c>
      <c r="C16" s="2">
        <v>1.2</v>
      </c>
      <c r="D16" s="2">
        <v>0.2</v>
      </c>
      <c r="E16" s="6" t="s">
        <v>0</v>
      </c>
      <c r="G16" s="54" t="s">
        <v>80</v>
      </c>
      <c r="H16" s="55">
        <v>1</v>
      </c>
      <c r="I16" s="55">
        <v>5</v>
      </c>
      <c r="J16" s="55">
        <v>4</v>
      </c>
      <c r="K16" s="55"/>
      <c r="L16" s="55">
        <v>10</v>
      </c>
      <c r="N16" s="54">
        <v>3</v>
      </c>
      <c r="O16" s="55"/>
      <c r="P16" s="55">
        <v>1</v>
      </c>
      <c r="Q16" s="55"/>
      <c r="R16" s="55"/>
      <c r="S16" s="55">
        <v>1</v>
      </c>
    </row>
    <row r="17" spans="1:19" x14ac:dyDescent="0.3">
      <c r="A17" s="3">
        <v>5.7</v>
      </c>
      <c r="B17" s="4">
        <v>4.4000000000000004</v>
      </c>
      <c r="C17" s="4">
        <v>1.5</v>
      </c>
      <c r="D17" s="4">
        <v>0.4</v>
      </c>
      <c r="E17" s="7" t="s">
        <v>0</v>
      </c>
      <c r="G17" s="54" t="s">
        <v>81</v>
      </c>
      <c r="H17" s="55"/>
      <c r="I17" s="55">
        <v>8</v>
      </c>
      <c r="J17" s="55">
        <v>4</v>
      </c>
      <c r="K17" s="55"/>
      <c r="L17" s="55">
        <v>12</v>
      </c>
      <c r="N17" s="54">
        <v>3.3</v>
      </c>
      <c r="O17" s="55"/>
      <c r="P17" s="55">
        <v>2</v>
      </c>
      <c r="Q17" s="55"/>
      <c r="R17" s="55"/>
      <c r="S17" s="55">
        <v>2</v>
      </c>
    </row>
    <row r="18" spans="1:19" x14ac:dyDescent="0.3">
      <c r="A18" s="1">
        <v>5.4</v>
      </c>
      <c r="B18" s="2">
        <v>3.9</v>
      </c>
      <c r="C18" s="2">
        <v>1.3</v>
      </c>
      <c r="D18" s="2">
        <v>0.4</v>
      </c>
      <c r="E18" s="6" t="s">
        <v>0</v>
      </c>
      <c r="G18" s="54" t="s">
        <v>82</v>
      </c>
      <c r="H18" s="55"/>
      <c r="I18" s="55">
        <v>5</v>
      </c>
      <c r="J18" s="55">
        <v>8</v>
      </c>
      <c r="K18" s="55"/>
      <c r="L18" s="55">
        <v>13</v>
      </c>
      <c r="N18" s="54">
        <v>3.5</v>
      </c>
      <c r="O18" s="55"/>
      <c r="P18" s="55">
        <v>2</v>
      </c>
      <c r="Q18" s="55"/>
      <c r="R18" s="55"/>
      <c r="S18" s="55">
        <v>2</v>
      </c>
    </row>
    <row r="19" spans="1:19" x14ac:dyDescent="0.3">
      <c r="A19" s="3">
        <v>5.0999999999999996</v>
      </c>
      <c r="B19" s="4">
        <v>3.5</v>
      </c>
      <c r="C19" s="4">
        <v>1.4</v>
      </c>
      <c r="D19" s="4">
        <v>0.3</v>
      </c>
      <c r="E19" s="7" t="s">
        <v>0</v>
      </c>
      <c r="G19" s="54" t="s">
        <v>83</v>
      </c>
      <c r="H19" s="55"/>
      <c r="I19" s="55">
        <v>3</v>
      </c>
      <c r="J19" s="55">
        <v>9</v>
      </c>
      <c r="K19" s="55"/>
      <c r="L19" s="55">
        <v>12</v>
      </c>
      <c r="N19" s="54">
        <v>3.6</v>
      </c>
      <c r="O19" s="55"/>
      <c r="P19" s="55">
        <v>1</v>
      </c>
      <c r="Q19" s="55"/>
      <c r="R19" s="55"/>
      <c r="S19" s="55">
        <v>1</v>
      </c>
    </row>
    <row r="20" spans="1:19" x14ac:dyDescent="0.3">
      <c r="A20" s="1">
        <v>5.7</v>
      </c>
      <c r="B20" s="2">
        <v>3.8</v>
      </c>
      <c r="C20" s="2">
        <v>1.7</v>
      </c>
      <c r="D20" s="2">
        <v>0.3</v>
      </c>
      <c r="E20" s="6" t="s">
        <v>0</v>
      </c>
      <c r="G20" s="54" t="s">
        <v>84</v>
      </c>
      <c r="H20" s="55"/>
      <c r="I20" s="55">
        <v>5</v>
      </c>
      <c r="J20" s="55">
        <v>5</v>
      </c>
      <c r="K20" s="55"/>
      <c r="L20" s="55">
        <v>10</v>
      </c>
      <c r="N20" s="54">
        <v>3.7</v>
      </c>
      <c r="O20" s="55"/>
      <c r="P20" s="55">
        <v>1</v>
      </c>
      <c r="Q20" s="55"/>
      <c r="R20" s="55"/>
      <c r="S20" s="55">
        <v>1</v>
      </c>
    </row>
    <row r="21" spans="1:19" x14ac:dyDescent="0.3">
      <c r="A21" s="3">
        <v>5.0999999999999996</v>
      </c>
      <c r="B21" s="4">
        <v>3.8</v>
      </c>
      <c r="C21" s="4">
        <v>1.5</v>
      </c>
      <c r="D21" s="4">
        <v>0.3</v>
      </c>
      <c r="E21" s="7" t="s">
        <v>0</v>
      </c>
      <c r="G21" s="54" t="s">
        <v>85</v>
      </c>
      <c r="H21" s="55"/>
      <c r="I21" s="55">
        <v>2</v>
      </c>
      <c r="J21" s="55">
        <v>5</v>
      </c>
      <c r="K21" s="55"/>
      <c r="L21" s="55">
        <v>7</v>
      </c>
      <c r="N21" s="54">
        <v>3.8</v>
      </c>
      <c r="O21" s="55"/>
      <c r="P21" s="55">
        <v>1</v>
      </c>
      <c r="Q21" s="55"/>
      <c r="R21" s="55"/>
      <c r="S21" s="55">
        <v>1</v>
      </c>
    </row>
    <row r="22" spans="1:19" x14ac:dyDescent="0.3">
      <c r="A22" s="1">
        <v>5.4</v>
      </c>
      <c r="B22" s="2">
        <v>3.4</v>
      </c>
      <c r="C22" s="2">
        <v>1.7</v>
      </c>
      <c r="D22" s="2">
        <v>0.2</v>
      </c>
      <c r="E22" s="6" t="s">
        <v>0</v>
      </c>
      <c r="G22" s="54" t="s">
        <v>86</v>
      </c>
      <c r="H22" s="55"/>
      <c r="I22" s="55">
        <v>1</v>
      </c>
      <c r="J22" s="55">
        <v>1</v>
      </c>
      <c r="K22" s="55"/>
      <c r="L22" s="55">
        <v>2</v>
      </c>
      <c r="N22" s="54">
        <v>3.9</v>
      </c>
      <c r="O22" s="55"/>
      <c r="P22" s="55">
        <v>3</v>
      </c>
      <c r="Q22" s="55"/>
      <c r="R22" s="55"/>
      <c r="S22" s="55">
        <v>3</v>
      </c>
    </row>
    <row r="23" spans="1:19" x14ac:dyDescent="0.3">
      <c r="A23" s="3">
        <v>5.0999999999999996</v>
      </c>
      <c r="B23" s="4">
        <v>3.7</v>
      </c>
      <c r="C23" s="4">
        <v>1.5</v>
      </c>
      <c r="D23" s="4">
        <v>0.4</v>
      </c>
      <c r="E23" s="7" t="s">
        <v>0</v>
      </c>
      <c r="G23" s="54" t="s">
        <v>87</v>
      </c>
      <c r="H23" s="55"/>
      <c r="I23" s="55"/>
      <c r="J23" s="55">
        <v>4</v>
      </c>
      <c r="K23" s="55"/>
      <c r="L23" s="55">
        <v>4</v>
      </c>
      <c r="N23" s="54">
        <v>4</v>
      </c>
      <c r="O23" s="55"/>
      <c r="P23" s="55">
        <v>5</v>
      </c>
      <c r="Q23" s="55"/>
      <c r="R23" s="55"/>
      <c r="S23" s="55">
        <v>5</v>
      </c>
    </row>
    <row r="24" spans="1:19" x14ac:dyDescent="0.3">
      <c r="A24" s="1">
        <v>4.5999999999999996</v>
      </c>
      <c r="B24" s="2">
        <v>3.6</v>
      </c>
      <c r="C24" s="2">
        <v>1</v>
      </c>
      <c r="D24" s="2">
        <v>0.2</v>
      </c>
      <c r="E24" s="6" t="s">
        <v>0</v>
      </c>
      <c r="G24" s="54" t="s">
        <v>88</v>
      </c>
      <c r="H24" s="55"/>
      <c r="I24" s="55"/>
      <c r="J24" s="55">
        <v>1</v>
      </c>
      <c r="K24" s="55"/>
      <c r="L24" s="55">
        <v>1</v>
      </c>
      <c r="N24" s="54">
        <v>4.0999999999999996</v>
      </c>
      <c r="O24" s="55"/>
      <c r="P24" s="55">
        <v>3</v>
      </c>
      <c r="Q24" s="55"/>
      <c r="R24" s="55"/>
      <c r="S24" s="55">
        <v>3</v>
      </c>
    </row>
    <row r="25" spans="1:19" x14ac:dyDescent="0.3">
      <c r="A25" s="3">
        <v>5.0999999999999996</v>
      </c>
      <c r="B25" s="4">
        <v>3.3</v>
      </c>
      <c r="C25" s="4">
        <v>1.7</v>
      </c>
      <c r="D25" s="4">
        <v>0.5</v>
      </c>
      <c r="E25" s="7" t="s">
        <v>0</v>
      </c>
      <c r="G25" s="54" t="s">
        <v>89</v>
      </c>
      <c r="H25" s="55"/>
      <c r="I25" s="55"/>
      <c r="J25" s="55">
        <v>5</v>
      </c>
      <c r="K25" s="55"/>
      <c r="L25" s="55">
        <v>5</v>
      </c>
      <c r="N25" s="54">
        <v>4.2</v>
      </c>
      <c r="O25" s="55"/>
      <c r="P25" s="55">
        <v>4</v>
      </c>
      <c r="Q25" s="55"/>
      <c r="R25" s="55"/>
      <c r="S25" s="55">
        <v>4</v>
      </c>
    </row>
    <row r="26" spans="1:19" x14ac:dyDescent="0.3">
      <c r="A26" s="1">
        <v>4.8</v>
      </c>
      <c r="B26" s="2">
        <v>3.4</v>
      </c>
      <c r="C26" s="2">
        <v>1.9</v>
      </c>
      <c r="D26" s="2">
        <v>0.2</v>
      </c>
      <c r="E26" s="6" t="s">
        <v>0</v>
      </c>
      <c r="G26" s="54" t="s">
        <v>90</v>
      </c>
      <c r="H26" s="55"/>
      <c r="I26" s="55"/>
      <c r="J26" s="55">
        <v>1</v>
      </c>
      <c r="K26" s="55"/>
      <c r="L26" s="55">
        <v>1</v>
      </c>
      <c r="N26" s="54">
        <v>4.3</v>
      </c>
      <c r="O26" s="55"/>
      <c r="P26" s="55">
        <v>2</v>
      </c>
      <c r="Q26" s="55"/>
      <c r="R26" s="55"/>
      <c r="S26" s="55">
        <v>2</v>
      </c>
    </row>
    <row r="27" spans="1:19" x14ac:dyDescent="0.3">
      <c r="A27" s="3">
        <v>5</v>
      </c>
      <c r="B27" s="4">
        <v>3</v>
      </c>
      <c r="C27" s="4">
        <v>1.6</v>
      </c>
      <c r="D27" s="4">
        <v>0.2</v>
      </c>
      <c r="E27" s="7" t="s">
        <v>0</v>
      </c>
      <c r="G27" s="54" t="s">
        <v>68</v>
      </c>
      <c r="H27" s="55">
        <v>50</v>
      </c>
      <c r="I27" s="55">
        <v>50</v>
      </c>
      <c r="J27" s="55">
        <v>50</v>
      </c>
      <c r="K27" s="55"/>
      <c r="L27" s="55">
        <v>150</v>
      </c>
      <c r="N27" s="54">
        <v>4.4000000000000004</v>
      </c>
      <c r="O27" s="55"/>
      <c r="P27" s="55">
        <v>4</v>
      </c>
      <c r="Q27" s="55"/>
      <c r="R27" s="55"/>
      <c r="S27" s="55">
        <v>4</v>
      </c>
    </row>
    <row r="28" spans="1:19" x14ac:dyDescent="0.3">
      <c r="A28" s="1">
        <v>5</v>
      </c>
      <c r="B28" s="2">
        <v>3.4</v>
      </c>
      <c r="C28" s="2">
        <v>1.6</v>
      </c>
      <c r="D28" s="2">
        <v>0.4</v>
      </c>
      <c r="E28" s="6" t="s">
        <v>0</v>
      </c>
      <c r="N28" s="54">
        <v>4.5</v>
      </c>
      <c r="O28" s="55"/>
      <c r="P28" s="55">
        <v>7</v>
      </c>
      <c r="Q28" s="55">
        <v>1</v>
      </c>
      <c r="R28" s="55"/>
      <c r="S28" s="55">
        <v>8</v>
      </c>
    </row>
    <row r="29" spans="1:19" x14ac:dyDescent="0.3">
      <c r="A29" s="3">
        <v>5.2</v>
      </c>
      <c r="B29" s="4">
        <v>3.5</v>
      </c>
      <c r="C29" s="4">
        <v>1.5</v>
      </c>
      <c r="D29" s="4">
        <v>0.2</v>
      </c>
      <c r="E29" s="7" t="s">
        <v>0</v>
      </c>
      <c r="N29" s="54">
        <v>4.5999999999999996</v>
      </c>
      <c r="O29" s="55"/>
      <c r="P29" s="55">
        <v>3</v>
      </c>
      <c r="Q29" s="55"/>
      <c r="R29" s="55"/>
      <c r="S29" s="55">
        <v>3</v>
      </c>
    </row>
    <row r="30" spans="1:19" x14ac:dyDescent="0.3">
      <c r="A30" s="1">
        <v>5.2</v>
      </c>
      <c r="B30" s="2">
        <v>3.4</v>
      </c>
      <c r="C30" s="2">
        <v>1.4</v>
      </c>
      <c r="D30" s="2">
        <v>0.2</v>
      </c>
      <c r="E30" s="6" t="s">
        <v>0</v>
      </c>
      <c r="N30" s="54">
        <v>4.7</v>
      </c>
      <c r="O30" s="55"/>
      <c r="P30" s="55">
        <v>5</v>
      </c>
      <c r="Q30" s="55"/>
      <c r="R30" s="55"/>
      <c r="S30" s="55">
        <v>5</v>
      </c>
    </row>
    <row r="31" spans="1:19" x14ac:dyDescent="0.3">
      <c r="A31" s="3">
        <v>4.7</v>
      </c>
      <c r="B31" s="4">
        <v>3.2</v>
      </c>
      <c r="C31" s="4">
        <v>1.6</v>
      </c>
      <c r="D31" s="4">
        <v>0.2</v>
      </c>
      <c r="E31" s="7" t="s">
        <v>0</v>
      </c>
      <c r="N31" s="54">
        <v>4.8</v>
      </c>
      <c r="O31" s="55"/>
      <c r="P31" s="55">
        <v>2</v>
      </c>
      <c r="Q31" s="55">
        <v>2</v>
      </c>
      <c r="R31" s="55"/>
      <c r="S31" s="55">
        <v>4</v>
      </c>
    </row>
    <row r="32" spans="1:19" x14ac:dyDescent="0.3">
      <c r="A32" s="1">
        <v>4.8</v>
      </c>
      <c r="B32" s="2">
        <v>3.1</v>
      </c>
      <c r="C32" s="2">
        <v>1.6</v>
      </c>
      <c r="D32" s="2">
        <v>0.2</v>
      </c>
      <c r="E32" s="6" t="s">
        <v>0</v>
      </c>
      <c r="N32" s="54">
        <v>4.9000000000000004</v>
      </c>
      <c r="O32" s="55"/>
      <c r="P32" s="55">
        <v>2</v>
      </c>
      <c r="Q32" s="55">
        <v>3</v>
      </c>
      <c r="R32" s="55"/>
      <c r="S32" s="55">
        <v>5</v>
      </c>
    </row>
    <row r="33" spans="1:19" x14ac:dyDescent="0.3">
      <c r="A33" s="3">
        <v>5.4</v>
      </c>
      <c r="B33" s="4">
        <v>3.4</v>
      </c>
      <c r="C33" s="4">
        <v>1.5</v>
      </c>
      <c r="D33" s="4">
        <v>0.4</v>
      </c>
      <c r="E33" s="7" t="s">
        <v>0</v>
      </c>
      <c r="N33" s="54">
        <v>5</v>
      </c>
      <c r="O33" s="55"/>
      <c r="P33" s="55">
        <v>1</v>
      </c>
      <c r="Q33" s="55">
        <v>3</v>
      </c>
      <c r="R33" s="55"/>
      <c r="S33" s="55">
        <v>4</v>
      </c>
    </row>
    <row r="34" spans="1:19" x14ac:dyDescent="0.3">
      <c r="A34" s="1">
        <v>5.2</v>
      </c>
      <c r="B34" s="2">
        <v>4.0999999999999996</v>
      </c>
      <c r="C34" s="2">
        <v>1.5</v>
      </c>
      <c r="D34" s="2">
        <v>0.1</v>
      </c>
      <c r="E34" s="6" t="s">
        <v>0</v>
      </c>
      <c r="N34" s="54">
        <v>5.0999999999999996</v>
      </c>
      <c r="O34" s="55"/>
      <c r="P34" s="55">
        <v>1</v>
      </c>
      <c r="Q34" s="55">
        <v>7</v>
      </c>
      <c r="R34" s="55"/>
      <c r="S34" s="55">
        <v>8</v>
      </c>
    </row>
    <row r="35" spans="1:19" x14ac:dyDescent="0.3">
      <c r="A35" s="3">
        <v>5.5</v>
      </c>
      <c r="B35" s="4">
        <v>4.2</v>
      </c>
      <c r="C35" s="4">
        <v>1.4</v>
      </c>
      <c r="D35" s="4">
        <v>0.2</v>
      </c>
      <c r="E35" s="7" t="s">
        <v>0</v>
      </c>
      <c r="N35" s="54">
        <v>5.2</v>
      </c>
      <c r="O35" s="55"/>
      <c r="P35" s="55"/>
      <c r="Q35" s="55">
        <v>2</v>
      </c>
      <c r="R35" s="55"/>
      <c r="S35" s="55">
        <v>2</v>
      </c>
    </row>
    <row r="36" spans="1:19" x14ac:dyDescent="0.3">
      <c r="A36" s="1">
        <v>4.9000000000000004</v>
      </c>
      <c r="B36" s="2">
        <v>3.1</v>
      </c>
      <c r="C36" s="2">
        <v>1.5</v>
      </c>
      <c r="D36" s="2">
        <v>0.1</v>
      </c>
      <c r="E36" s="6" t="s">
        <v>0</v>
      </c>
      <c r="N36" s="54">
        <v>5.3</v>
      </c>
      <c r="O36" s="55"/>
      <c r="P36" s="55"/>
      <c r="Q36" s="55">
        <v>2</v>
      </c>
      <c r="R36" s="55"/>
      <c r="S36" s="55">
        <v>2</v>
      </c>
    </row>
    <row r="37" spans="1:19" x14ac:dyDescent="0.3">
      <c r="A37" s="3">
        <v>5</v>
      </c>
      <c r="B37" s="4">
        <v>3.2</v>
      </c>
      <c r="C37" s="4">
        <v>1.2</v>
      </c>
      <c r="D37" s="4">
        <v>0.2</v>
      </c>
      <c r="E37" s="7" t="s">
        <v>0</v>
      </c>
      <c r="N37" s="54">
        <v>5.4</v>
      </c>
      <c r="O37" s="55"/>
      <c r="P37" s="55"/>
      <c r="Q37" s="55">
        <v>2</v>
      </c>
      <c r="R37" s="55"/>
      <c r="S37" s="55">
        <v>2</v>
      </c>
    </row>
    <row r="38" spans="1:19" x14ac:dyDescent="0.3">
      <c r="A38" s="1">
        <v>5.5</v>
      </c>
      <c r="B38" s="2">
        <v>3.5</v>
      </c>
      <c r="C38" s="2">
        <v>1.3</v>
      </c>
      <c r="D38" s="2">
        <v>0.2</v>
      </c>
      <c r="E38" s="6" t="s">
        <v>0</v>
      </c>
      <c r="N38" s="54">
        <v>5.5</v>
      </c>
      <c r="O38" s="55"/>
      <c r="P38" s="55"/>
      <c r="Q38" s="55">
        <v>3</v>
      </c>
      <c r="R38" s="55"/>
      <c r="S38" s="55">
        <v>3</v>
      </c>
    </row>
    <row r="39" spans="1:19" x14ac:dyDescent="0.3">
      <c r="A39" s="3">
        <v>4.9000000000000004</v>
      </c>
      <c r="B39" s="4">
        <v>3.1</v>
      </c>
      <c r="C39" s="4">
        <v>1.5</v>
      </c>
      <c r="D39" s="4">
        <v>0.1</v>
      </c>
      <c r="E39" s="7" t="s">
        <v>0</v>
      </c>
      <c r="N39" s="54">
        <v>5.6</v>
      </c>
      <c r="O39" s="55"/>
      <c r="P39" s="55"/>
      <c r="Q39" s="55">
        <v>6</v>
      </c>
      <c r="R39" s="55"/>
      <c r="S39" s="55">
        <v>6</v>
      </c>
    </row>
    <row r="40" spans="1:19" x14ac:dyDescent="0.3">
      <c r="A40" s="1">
        <v>4.4000000000000004</v>
      </c>
      <c r="B40" s="2">
        <v>3</v>
      </c>
      <c r="C40" s="2">
        <v>1.3</v>
      </c>
      <c r="D40" s="2">
        <v>0.2</v>
      </c>
      <c r="E40" s="6" t="s">
        <v>0</v>
      </c>
      <c r="N40" s="54">
        <v>5.7</v>
      </c>
      <c r="O40" s="55"/>
      <c r="P40" s="55"/>
      <c r="Q40" s="55">
        <v>3</v>
      </c>
      <c r="R40" s="55"/>
      <c r="S40" s="55">
        <v>3</v>
      </c>
    </row>
    <row r="41" spans="1:19" x14ac:dyDescent="0.3">
      <c r="A41" s="3">
        <v>5.0999999999999996</v>
      </c>
      <c r="B41" s="4">
        <v>3.4</v>
      </c>
      <c r="C41" s="4">
        <v>1.5</v>
      </c>
      <c r="D41" s="4">
        <v>0.2</v>
      </c>
      <c r="E41" s="7" t="s">
        <v>0</v>
      </c>
      <c r="N41" s="54">
        <v>5.8</v>
      </c>
      <c r="O41" s="55"/>
      <c r="P41" s="55"/>
      <c r="Q41" s="55">
        <v>3</v>
      </c>
      <c r="R41" s="55"/>
      <c r="S41" s="55">
        <v>3</v>
      </c>
    </row>
    <row r="42" spans="1:19" x14ac:dyDescent="0.3">
      <c r="A42" s="1">
        <v>5</v>
      </c>
      <c r="B42" s="2">
        <v>3.5</v>
      </c>
      <c r="C42" s="2">
        <v>1.3</v>
      </c>
      <c r="D42" s="2">
        <v>0.3</v>
      </c>
      <c r="E42" s="6" t="s">
        <v>0</v>
      </c>
      <c r="N42" s="54">
        <v>5.9</v>
      </c>
      <c r="O42" s="55"/>
      <c r="P42" s="55"/>
      <c r="Q42" s="55">
        <v>2</v>
      </c>
      <c r="R42" s="55"/>
      <c r="S42" s="55">
        <v>2</v>
      </c>
    </row>
    <row r="43" spans="1:19" x14ac:dyDescent="0.3">
      <c r="A43" s="3">
        <v>4.5</v>
      </c>
      <c r="B43" s="4">
        <v>2.2999999999999998</v>
      </c>
      <c r="C43" s="4">
        <v>1.3</v>
      </c>
      <c r="D43" s="4">
        <v>0.3</v>
      </c>
      <c r="E43" s="7" t="s">
        <v>0</v>
      </c>
      <c r="N43" s="54">
        <v>6</v>
      </c>
      <c r="O43" s="55"/>
      <c r="P43" s="55"/>
      <c r="Q43" s="55">
        <v>2</v>
      </c>
      <c r="R43" s="55"/>
      <c r="S43" s="55">
        <v>2</v>
      </c>
    </row>
    <row r="44" spans="1:19" x14ac:dyDescent="0.3">
      <c r="A44" s="1">
        <v>4.4000000000000004</v>
      </c>
      <c r="B44" s="2">
        <v>3.2</v>
      </c>
      <c r="C44" s="2">
        <v>1.3</v>
      </c>
      <c r="D44" s="2">
        <v>0.2</v>
      </c>
      <c r="E44" s="6" t="s">
        <v>0</v>
      </c>
      <c r="N44" s="54">
        <v>6.1</v>
      </c>
      <c r="O44" s="55"/>
      <c r="P44" s="55"/>
      <c r="Q44" s="55">
        <v>3</v>
      </c>
      <c r="R44" s="55"/>
      <c r="S44" s="55">
        <v>3</v>
      </c>
    </row>
    <row r="45" spans="1:19" x14ac:dyDescent="0.3">
      <c r="A45" s="3">
        <v>5</v>
      </c>
      <c r="B45" s="4">
        <v>3.5</v>
      </c>
      <c r="C45" s="4">
        <v>1.6</v>
      </c>
      <c r="D45" s="4">
        <v>0.6</v>
      </c>
      <c r="E45" s="7" t="s">
        <v>0</v>
      </c>
      <c r="N45" s="54">
        <v>6.3</v>
      </c>
      <c r="O45" s="55"/>
      <c r="P45" s="55"/>
      <c r="Q45" s="55">
        <v>1</v>
      </c>
      <c r="R45" s="55"/>
      <c r="S45" s="55">
        <v>1</v>
      </c>
    </row>
    <row r="46" spans="1:19" x14ac:dyDescent="0.3">
      <c r="A46" s="1">
        <v>5.0999999999999996</v>
      </c>
      <c r="B46" s="2">
        <v>3.8</v>
      </c>
      <c r="C46" s="2">
        <v>1.9</v>
      </c>
      <c r="D46" s="2">
        <v>0.4</v>
      </c>
      <c r="E46" s="6" t="s">
        <v>0</v>
      </c>
      <c r="N46" s="54">
        <v>6.4</v>
      </c>
      <c r="O46" s="55"/>
      <c r="P46" s="55"/>
      <c r="Q46" s="55">
        <v>1</v>
      </c>
      <c r="R46" s="55"/>
      <c r="S46" s="55">
        <v>1</v>
      </c>
    </row>
    <row r="47" spans="1:19" x14ac:dyDescent="0.3">
      <c r="A47" s="3">
        <v>4.8</v>
      </c>
      <c r="B47" s="4">
        <v>3</v>
      </c>
      <c r="C47" s="4">
        <v>1.4</v>
      </c>
      <c r="D47" s="4">
        <v>0.3</v>
      </c>
      <c r="E47" s="7" t="s">
        <v>0</v>
      </c>
      <c r="N47" s="54">
        <v>6.6</v>
      </c>
      <c r="O47" s="55"/>
      <c r="P47" s="55"/>
      <c r="Q47" s="55">
        <v>1</v>
      </c>
      <c r="R47" s="55"/>
      <c r="S47" s="55">
        <v>1</v>
      </c>
    </row>
    <row r="48" spans="1:19" x14ac:dyDescent="0.3">
      <c r="A48" s="1">
        <v>5.0999999999999996</v>
      </c>
      <c r="B48" s="2">
        <v>3.8</v>
      </c>
      <c r="C48" s="2">
        <v>1.6</v>
      </c>
      <c r="D48" s="2">
        <v>0.2</v>
      </c>
      <c r="E48" s="6" t="s">
        <v>0</v>
      </c>
      <c r="N48" s="54">
        <v>6.7</v>
      </c>
      <c r="O48" s="55"/>
      <c r="P48" s="55"/>
      <c r="Q48" s="55">
        <v>2</v>
      </c>
      <c r="R48" s="55"/>
      <c r="S48" s="55">
        <v>2</v>
      </c>
    </row>
    <row r="49" spans="1:19" x14ac:dyDescent="0.3">
      <c r="A49" s="3">
        <v>4.5999999999999996</v>
      </c>
      <c r="B49" s="4">
        <v>3.2</v>
      </c>
      <c r="C49" s="4">
        <v>1.4</v>
      </c>
      <c r="D49" s="4">
        <v>0.2</v>
      </c>
      <c r="E49" s="7" t="s">
        <v>0</v>
      </c>
      <c r="N49" s="54">
        <v>6.9</v>
      </c>
      <c r="O49" s="55"/>
      <c r="P49" s="55"/>
      <c r="Q49" s="55">
        <v>1</v>
      </c>
      <c r="R49" s="55"/>
      <c r="S49" s="55">
        <v>1</v>
      </c>
    </row>
    <row r="50" spans="1:19" x14ac:dyDescent="0.3">
      <c r="A50" s="1">
        <v>5.3</v>
      </c>
      <c r="B50" s="2">
        <v>3.7</v>
      </c>
      <c r="C50" s="2">
        <v>1.5</v>
      </c>
      <c r="D50" s="2">
        <v>0.2</v>
      </c>
      <c r="E50" s="6" t="s">
        <v>0</v>
      </c>
      <c r="N50" s="54" t="s">
        <v>67</v>
      </c>
      <c r="O50" s="55"/>
      <c r="P50" s="55"/>
      <c r="Q50" s="55"/>
      <c r="R50" s="55"/>
      <c r="S50" s="55"/>
    </row>
    <row r="51" spans="1:19" x14ac:dyDescent="0.3">
      <c r="A51" s="3">
        <v>5</v>
      </c>
      <c r="B51" s="4">
        <v>3.3</v>
      </c>
      <c r="C51" s="4">
        <v>1.4</v>
      </c>
      <c r="D51" s="4">
        <v>0.2</v>
      </c>
      <c r="E51" s="7" t="s">
        <v>0</v>
      </c>
      <c r="N51" s="54" t="s">
        <v>68</v>
      </c>
      <c r="O51" s="55">
        <v>50</v>
      </c>
      <c r="P51" s="55">
        <v>50</v>
      </c>
      <c r="Q51" s="55">
        <v>50</v>
      </c>
      <c r="R51" s="55"/>
      <c r="S51" s="55">
        <v>150</v>
      </c>
    </row>
    <row r="52" spans="1:19" x14ac:dyDescent="0.3">
      <c r="A52" s="1">
        <v>7</v>
      </c>
      <c r="B52" s="2">
        <v>3.2</v>
      </c>
      <c r="C52" s="2">
        <v>4.7</v>
      </c>
      <c r="D52" s="2">
        <v>1.4</v>
      </c>
      <c r="E52" s="6" t="s">
        <v>1</v>
      </c>
    </row>
    <row r="53" spans="1:19" x14ac:dyDescent="0.3">
      <c r="A53" s="3">
        <v>6.4</v>
      </c>
      <c r="B53" s="4">
        <v>3.2</v>
      </c>
      <c r="C53" s="4">
        <v>4.5</v>
      </c>
      <c r="D53" s="4">
        <v>1.5</v>
      </c>
      <c r="E53" s="7" t="s">
        <v>1</v>
      </c>
    </row>
    <row r="54" spans="1:19" x14ac:dyDescent="0.3">
      <c r="A54" s="1">
        <v>6.9</v>
      </c>
      <c r="B54" s="2">
        <v>3.1</v>
      </c>
      <c r="C54" s="2">
        <v>4.9000000000000004</v>
      </c>
      <c r="D54" s="2">
        <v>1.5</v>
      </c>
      <c r="E54" s="6" t="s">
        <v>1</v>
      </c>
    </row>
    <row r="55" spans="1:19" x14ac:dyDescent="0.3">
      <c r="A55" s="3">
        <v>5.5</v>
      </c>
      <c r="B55" s="4">
        <v>2.2999999999999998</v>
      </c>
      <c r="C55" s="4">
        <v>4</v>
      </c>
      <c r="D55" s="4">
        <v>1.3</v>
      </c>
      <c r="E55" s="7" t="s">
        <v>1</v>
      </c>
    </row>
    <row r="56" spans="1:19" x14ac:dyDescent="0.3">
      <c r="A56" s="1">
        <v>6.5</v>
      </c>
      <c r="B56" s="2">
        <v>2.8</v>
      </c>
      <c r="C56" s="2">
        <v>4.5999999999999996</v>
      </c>
      <c r="D56" s="2">
        <v>1.5</v>
      </c>
      <c r="E56" s="6" t="s">
        <v>1</v>
      </c>
    </row>
    <row r="57" spans="1:19" x14ac:dyDescent="0.3">
      <c r="A57" s="3">
        <v>5.7</v>
      </c>
      <c r="B57" s="4">
        <v>2.8</v>
      </c>
      <c r="C57" s="4">
        <v>4.5</v>
      </c>
      <c r="D57" s="4">
        <v>1.3</v>
      </c>
      <c r="E57" s="7" t="s">
        <v>1</v>
      </c>
    </row>
    <row r="58" spans="1:19" x14ac:dyDescent="0.3">
      <c r="A58" s="1">
        <v>6.3</v>
      </c>
      <c r="B58" s="2">
        <v>3.3</v>
      </c>
      <c r="C58" s="2">
        <v>4.7</v>
      </c>
      <c r="D58" s="2">
        <v>1.6</v>
      </c>
      <c r="E58" s="6" t="s">
        <v>1</v>
      </c>
    </row>
    <row r="59" spans="1:19" x14ac:dyDescent="0.3">
      <c r="A59" s="3">
        <v>4.9000000000000004</v>
      </c>
      <c r="B59" s="4">
        <v>2.4</v>
      </c>
      <c r="C59" s="4">
        <v>3.3</v>
      </c>
      <c r="D59" s="4">
        <v>1</v>
      </c>
      <c r="E59" s="7" t="s">
        <v>1</v>
      </c>
    </row>
    <row r="60" spans="1:19" x14ac:dyDescent="0.3">
      <c r="A60" s="1">
        <v>6.6</v>
      </c>
      <c r="B60" s="2">
        <v>2.9</v>
      </c>
      <c r="C60" s="2">
        <v>4.5999999999999996</v>
      </c>
      <c r="D60" s="2">
        <v>1.3</v>
      </c>
      <c r="E60" s="6" t="s">
        <v>1</v>
      </c>
      <c r="G60" s="53" t="s">
        <v>91</v>
      </c>
      <c r="H60" s="53" t="s">
        <v>71</v>
      </c>
    </row>
    <row r="61" spans="1:19" x14ac:dyDescent="0.3">
      <c r="A61" s="3">
        <v>5.2</v>
      </c>
      <c r="B61" s="4">
        <v>2.7</v>
      </c>
      <c r="C61" s="4">
        <v>3.9</v>
      </c>
      <c r="D61" s="4">
        <v>1.4</v>
      </c>
      <c r="E61" s="7" t="s">
        <v>1</v>
      </c>
      <c r="G61" s="53" t="s">
        <v>66</v>
      </c>
      <c r="H61" t="s">
        <v>0</v>
      </c>
      <c r="I61" t="s">
        <v>1</v>
      </c>
      <c r="J61" t="s">
        <v>2</v>
      </c>
      <c r="K61" t="s">
        <v>67</v>
      </c>
      <c r="L61" t="s">
        <v>68</v>
      </c>
      <c r="N61" s="53" t="s">
        <v>104</v>
      </c>
      <c r="O61" s="53" t="s">
        <v>71</v>
      </c>
    </row>
    <row r="62" spans="1:19" x14ac:dyDescent="0.3">
      <c r="A62" s="1">
        <v>5</v>
      </c>
      <c r="B62" s="2">
        <v>2</v>
      </c>
      <c r="C62" s="2">
        <v>3.5</v>
      </c>
      <c r="D62" s="2">
        <v>1</v>
      </c>
      <c r="E62" s="6" t="s">
        <v>1</v>
      </c>
      <c r="G62" s="54" t="s">
        <v>67</v>
      </c>
      <c r="H62" s="55"/>
      <c r="I62" s="55"/>
      <c r="J62" s="55"/>
      <c r="K62" s="55"/>
      <c r="L62" s="55"/>
      <c r="N62" s="53" t="s">
        <v>66</v>
      </c>
      <c r="O62" t="s">
        <v>0</v>
      </c>
      <c r="P62" t="s">
        <v>1</v>
      </c>
      <c r="Q62" t="s">
        <v>2</v>
      </c>
      <c r="R62" t="s">
        <v>67</v>
      </c>
      <c r="S62" t="s">
        <v>68</v>
      </c>
    </row>
    <row r="63" spans="1:19" x14ac:dyDescent="0.3">
      <c r="A63" s="3">
        <v>5.9</v>
      </c>
      <c r="B63" s="4">
        <v>3</v>
      </c>
      <c r="C63" s="4">
        <v>4.2</v>
      </c>
      <c r="D63" s="4">
        <v>1.5</v>
      </c>
      <c r="E63" s="7" t="s">
        <v>1</v>
      </c>
      <c r="G63" s="54" t="s">
        <v>92</v>
      </c>
      <c r="H63" s="55"/>
      <c r="I63" s="55">
        <v>1</v>
      </c>
      <c r="J63" s="55"/>
      <c r="K63" s="55"/>
      <c r="L63" s="55">
        <v>1</v>
      </c>
      <c r="N63" s="54">
        <v>0.1</v>
      </c>
      <c r="O63" s="55">
        <v>6</v>
      </c>
      <c r="P63" s="55"/>
      <c r="Q63" s="55"/>
      <c r="R63" s="55"/>
      <c r="S63" s="55">
        <v>6</v>
      </c>
    </row>
    <row r="64" spans="1:19" x14ac:dyDescent="0.3">
      <c r="A64" s="1">
        <v>6</v>
      </c>
      <c r="B64" s="2">
        <v>2.2000000000000002</v>
      </c>
      <c r="C64" s="2">
        <v>4</v>
      </c>
      <c r="D64" s="2">
        <v>1</v>
      </c>
      <c r="E64" s="6" t="s">
        <v>1</v>
      </c>
      <c r="G64" s="54" t="s">
        <v>93</v>
      </c>
      <c r="H64" s="55">
        <v>1</v>
      </c>
      <c r="I64" s="55">
        <v>5</v>
      </c>
      <c r="J64" s="55">
        <v>1</v>
      </c>
      <c r="K64" s="55"/>
      <c r="L64" s="55">
        <v>7</v>
      </c>
      <c r="N64" s="54">
        <v>0.2</v>
      </c>
      <c r="O64" s="55">
        <v>28</v>
      </c>
      <c r="P64" s="55"/>
      <c r="Q64" s="55"/>
      <c r="R64" s="55"/>
      <c r="S64" s="55">
        <v>28</v>
      </c>
    </row>
    <row r="65" spans="1:19" x14ac:dyDescent="0.3">
      <c r="A65" s="3">
        <v>6.1</v>
      </c>
      <c r="B65" s="4">
        <v>2.9</v>
      </c>
      <c r="C65" s="4">
        <v>4.7</v>
      </c>
      <c r="D65" s="4">
        <v>1.4</v>
      </c>
      <c r="E65" s="7" t="s">
        <v>1</v>
      </c>
      <c r="G65" s="54" t="s">
        <v>94</v>
      </c>
      <c r="H65" s="55"/>
      <c r="I65" s="55">
        <v>7</v>
      </c>
      <c r="J65" s="55">
        <v>4</v>
      </c>
      <c r="K65" s="55"/>
      <c r="L65" s="55">
        <v>11</v>
      </c>
      <c r="N65" s="54">
        <v>0.3</v>
      </c>
      <c r="O65" s="55">
        <v>7</v>
      </c>
      <c r="P65" s="55"/>
      <c r="Q65" s="55"/>
      <c r="R65" s="55"/>
      <c r="S65" s="55">
        <v>7</v>
      </c>
    </row>
    <row r="66" spans="1:19" x14ac:dyDescent="0.3">
      <c r="A66" s="1">
        <v>5.6</v>
      </c>
      <c r="B66" s="2">
        <v>2.9</v>
      </c>
      <c r="C66" s="2">
        <v>3.6</v>
      </c>
      <c r="D66" s="2">
        <v>1.3</v>
      </c>
      <c r="E66" s="6" t="s">
        <v>1</v>
      </c>
      <c r="G66" s="54" t="s">
        <v>95</v>
      </c>
      <c r="H66" s="55"/>
      <c r="I66" s="55">
        <v>8</v>
      </c>
      <c r="J66" s="55">
        <v>6</v>
      </c>
      <c r="K66" s="55"/>
      <c r="L66" s="55">
        <v>14</v>
      </c>
      <c r="N66" s="54">
        <v>0.4</v>
      </c>
      <c r="O66" s="55">
        <v>7</v>
      </c>
      <c r="P66" s="55"/>
      <c r="Q66" s="55"/>
      <c r="R66" s="55"/>
      <c r="S66" s="55">
        <v>7</v>
      </c>
    </row>
    <row r="67" spans="1:19" x14ac:dyDescent="0.3">
      <c r="A67" s="3">
        <v>6.7</v>
      </c>
      <c r="B67" s="4">
        <v>3.1</v>
      </c>
      <c r="C67" s="4">
        <v>4.4000000000000004</v>
      </c>
      <c r="D67" s="4">
        <v>1.4</v>
      </c>
      <c r="E67" s="7" t="s">
        <v>1</v>
      </c>
      <c r="G67" s="54" t="s">
        <v>96</v>
      </c>
      <c r="H67" s="55">
        <v>1</v>
      </c>
      <c r="I67" s="55">
        <v>13</v>
      </c>
      <c r="J67" s="55">
        <v>10</v>
      </c>
      <c r="K67" s="55"/>
      <c r="L67" s="55">
        <v>24</v>
      </c>
      <c r="N67" s="54">
        <v>0.5</v>
      </c>
      <c r="O67" s="55">
        <v>1</v>
      </c>
      <c r="P67" s="55"/>
      <c r="Q67" s="55"/>
      <c r="R67" s="55"/>
      <c r="S67" s="55">
        <v>1</v>
      </c>
    </row>
    <row r="68" spans="1:19" x14ac:dyDescent="0.3">
      <c r="A68" s="1">
        <v>5.6</v>
      </c>
      <c r="B68" s="2">
        <v>3</v>
      </c>
      <c r="C68" s="2">
        <v>4.5</v>
      </c>
      <c r="D68" s="2">
        <v>1.5</v>
      </c>
      <c r="E68" s="6" t="s">
        <v>1</v>
      </c>
      <c r="G68" s="54" t="s">
        <v>97</v>
      </c>
      <c r="H68" s="55">
        <v>11</v>
      </c>
      <c r="I68" s="55">
        <v>11</v>
      </c>
      <c r="J68" s="55">
        <v>16</v>
      </c>
      <c r="K68" s="55"/>
      <c r="L68" s="55">
        <v>38</v>
      </c>
      <c r="N68" s="54">
        <v>0.6</v>
      </c>
      <c r="O68" s="55">
        <v>1</v>
      </c>
      <c r="P68" s="55"/>
      <c r="Q68" s="55"/>
      <c r="R68" s="55"/>
      <c r="S68" s="55">
        <v>1</v>
      </c>
    </row>
    <row r="69" spans="1:19" x14ac:dyDescent="0.3">
      <c r="A69" s="3">
        <v>5.8</v>
      </c>
      <c r="B69" s="4">
        <v>2.7</v>
      </c>
      <c r="C69" s="4">
        <v>4.0999999999999996</v>
      </c>
      <c r="D69" s="4">
        <v>1</v>
      </c>
      <c r="E69" s="7" t="s">
        <v>1</v>
      </c>
      <c r="G69" s="54" t="s">
        <v>98</v>
      </c>
      <c r="H69" s="55">
        <v>7</v>
      </c>
      <c r="I69" s="55">
        <v>4</v>
      </c>
      <c r="J69" s="55">
        <v>8</v>
      </c>
      <c r="K69" s="55"/>
      <c r="L69" s="55">
        <v>19</v>
      </c>
      <c r="N69" s="54">
        <v>1</v>
      </c>
      <c r="O69" s="55"/>
      <c r="P69" s="55">
        <v>7</v>
      </c>
      <c r="Q69" s="55"/>
      <c r="R69" s="55"/>
      <c r="S69" s="55">
        <v>7</v>
      </c>
    </row>
    <row r="70" spans="1:19" x14ac:dyDescent="0.3">
      <c r="A70" s="1">
        <v>6.2</v>
      </c>
      <c r="B70" s="2">
        <v>2.2000000000000002</v>
      </c>
      <c r="C70" s="2">
        <v>4.5</v>
      </c>
      <c r="D70" s="2">
        <v>1.5</v>
      </c>
      <c r="E70" s="6" t="s">
        <v>1</v>
      </c>
      <c r="G70" s="54" t="s">
        <v>99</v>
      </c>
      <c r="H70" s="55">
        <v>15</v>
      </c>
      <c r="I70" s="55">
        <v>1</v>
      </c>
      <c r="J70" s="55">
        <v>2</v>
      </c>
      <c r="K70" s="55"/>
      <c r="L70" s="55">
        <v>18</v>
      </c>
      <c r="N70" s="54">
        <v>1.1000000000000001</v>
      </c>
      <c r="O70" s="55"/>
      <c r="P70" s="55">
        <v>3</v>
      </c>
      <c r="Q70" s="55"/>
      <c r="R70" s="55"/>
      <c r="S70" s="55">
        <v>3</v>
      </c>
    </row>
    <row r="71" spans="1:19" x14ac:dyDescent="0.3">
      <c r="A71" s="3">
        <v>5.6</v>
      </c>
      <c r="B71" s="4">
        <v>2.5</v>
      </c>
      <c r="C71" s="4">
        <v>3.9</v>
      </c>
      <c r="D71" s="4">
        <v>1.1000000000000001</v>
      </c>
      <c r="E71" s="7" t="s">
        <v>1</v>
      </c>
      <c r="G71" s="54" t="s">
        <v>100</v>
      </c>
      <c r="H71" s="55">
        <v>5</v>
      </c>
      <c r="I71" s="55"/>
      <c r="J71" s="55">
        <v>1</v>
      </c>
      <c r="K71" s="55"/>
      <c r="L71" s="55">
        <v>6</v>
      </c>
      <c r="N71" s="54">
        <v>1.2</v>
      </c>
      <c r="O71" s="55"/>
      <c r="P71" s="55">
        <v>5</v>
      </c>
      <c r="Q71" s="55"/>
      <c r="R71" s="55"/>
      <c r="S71" s="55">
        <v>5</v>
      </c>
    </row>
    <row r="72" spans="1:19" x14ac:dyDescent="0.3">
      <c r="A72" s="1">
        <v>5.9</v>
      </c>
      <c r="B72" s="2">
        <v>3.2</v>
      </c>
      <c r="C72" s="2">
        <v>4.8</v>
      </c>
      <c r="D72" s="2">
        <v>1.8</v>
      </c>
      <c r="E72" s="6" t="s">
        <v>1</v>
      </c>
      <c r="G72" s="54" t="s">
        <v>101</v>
      </c>
      <c r="H72" s="55">
        <v>6</v>
      </c>
      <c r="I72" s="55"/>
      <c r="J72" s="55">
        <v>2</v>
      </c>
      <c r="K72" s="55"/>
      <c r="L72" s="55">
        <v>8</v>
      </c>
      <c r="N72" s="54">
        <v>1.3</v>
      </c>
      <c r="O72" s="55"/>
      <c r="P72" s="55">
        <v>13</v>
      </c>
      <c r="Q72" s="55"/>
      <c r="R72" s="55"/>
      <c r="S72" s="55">
        <v>13</v>
      </c>
    </row>
    <row r="73" spans="1:19" x14ac:dyDescent="0.3">
      <c r="A73" s="3">
        <v>6.1</v>
      </c>
      <c r="B73" s="4">
        <v>2.8</v>
      </c>
      <c r="C73" s="4">
        <v>4</v>
      </c>
      <c r="D73" s="4">
        <v>1.3</v>
      </c>
      <c r="E73" s="7" t="s">
        <v>1</v>
      </c>
      <c r="G73" s="54" t="s">
        <v>102</v>
      </c>
      <c r="H73" s="55">
        <v>2</v>
      </c>
      <c r="I73" s="55"/>
      <c r="J73" s="55"/>
      <c r="K73" s="55"/>
      <c r="L73" s="55">
        <v>2</v>
      </c>
      <c r="N73" s="54">
        <v>1.4</v>
      </c>
      <c r="O73" s="55"/>
      <c r="P73" s="55">
        <v>7</v>
      </c>
      <c r="Q73" s="55">
        <v>1</v>
      </c>
      <c r="R73" s="55"/>
      <c r="S73" s="55">
        <v>8</v>
      </c>
    </row>
    <row r="74" spans="1:19" x14ac:dyDescent="0.3">
      <c r="A74" s="1">
        <v>6.3</v>
      </c>
      <c r="B74" s="2">
        <v>2.5</v>
      </c>
      <c r="C74" s="2">
        <v>4.9000000000000004</v>
      </c>
      <c r="D74" s="2">
        <v>1.5</v>
      </c>
      <c r="E74" s="6" t="s">
        <v>1</v>
      </c>
      <c r="G74" s="54" t="s">
        <v>72</v>
      </c>
      <c r="H74" s="55">
        <v>2</v>
      </c>
      <c r="I74" s="55"/>
      <c r="J74" s="55"/>
      <c r="K74" s="55"/>
      <c r="L74" s="55">
        <v>2</v>
      </c>
      <c r="N74" s="54">
        <v>1.5</v>
      </c>
      <c r="O74" s="55"/>
      <c r="P74" s="55">
        <v>10</v>
      </c>
      <c r="Q74" s="55">
        <v>2</v>
      </c>
      <c r="R74" s="55"/>
      <c r="S74" s="55">
        <v>12</v>
      </c>
    </row>
    <row r="75" spans="1:19" x14ac:dyDescent="0.3">
      <c r="A75" s="3">
        <v>6.1</v>
      </c>
      <c r="B75" s="4">
        <v>2.8</v>
      </c>
      <c r="C75" s="4">
        <v>4.7</v>
      </c>
      <c r="D75" s="4">
        <v>1.2</v>
      </c>
      <c r="E75" s="7" t="s">
        <v>1</v>
      </c>
      <c r="G75" s="54" t="s">
        <v>68</v>
      </c>
      <c r="H75" s="55">
        <v>50</v>
      </c>
      <c r="I75" s="55">
        <v>50</v>
      </c>
      <c r="J75" s="55">
        <v>50</v>
      </c>
      <c r="K75" s="55"/>
      <c r="L75" s="55">
        <v>150</v>
      </c>
      <c r="N75" s="54">
        <v>1.6</v>
      </c>
      <c r="O75" s="55"/>
      <c r="P75" s="55">
        <v>3</v>
      </c>
      <c r="Q75" s="55">
        <v>1</v>
      </c>
      <c r="R75" s="55"/>
      <c r="S75" s="55">
        <v>4</v>
      </c>
    </row>
    <row r="76" spans="1:19" x14ac:dyDescent="0.3">
      <c r="A76" s="1">
        <v>6.4</v>
      </c>
      <c r="B76" s="2">
        <v>2.9</v>
      </c>
      <c r="C76" s="2">
        <v>4.3</v>
      </c>
      <c r="D76" s="2">
        <v>1.3</v>
      </c>
      <c r="E76" s="6" t="s">
        <v>1</v>
      </c>
      <c r="N76" s="54">
        <v>1.7</v>
      </c>
      <c r="O76" s="55"/>
      <c r="P76" s="55">
        <v>1</v>
      </c>
      <c r="Q76" s="55">
        <v>1</v>
      </c>
      <c r="R76" s="55"/>
      <c r="S76" s="55">
        <v>2</v>
      </c>
    </row>
    <row r="77" spans="1:19" x14ac:dyDescent="0.3">
      <c r="A77" s="3">
        <v>6.6</v>
      </c>
      <c r="B77" s="4">
        <v>3</v>
      </c>
      <c r="C77" s="4">
        <v>4.4000000000000004</v>
      </c>
      <c r="D77" s="4">
        <v>1.4</v>
      </c>
      <c r="E77" s="7" t="s">
        <v>1</v>
      </c>
      <c r="N77" s="54">
        <v>1.8</v>
      </c>
      <c r="O77" s="55"/>
      <c r="P77" s="55">
        <v>1</v>
      </c>
      <c r="Q77" s="55">
        <v>11</v>
      </c>
      <c r="R77" s="55"/>
      <c r="S77" s="55">
        <v>12</v>
      </c>
    </row>
    <row r="78" spans="1:19" x14ac:dyDescent="0.3">
      <c r="A78" s="1">
        <v>6.8</v>
      </c>
      <c r="B78" s="2">
        <v>2.8</v>
      </c>
      <c r="C78" s="2">
        <v>4.8</v>
      </c>
      <c r="D78" s="2">
        <v>1.4</v>
      </c>
      <c r="E78" s="6" t="s">
        <v>1</v>
      </c>
      <c r="N78" s="54">
        <v>1.9</v>
      </c>
      <c r="O78" s="55"/>
      <c r="P78" s="55"/>
      <c r="Q78" s="55">
        <v>5</v>
      </c>
      <c r="R78" s="55"/>
      <c r="S78" s="55">
        <v>5</v>
      </c>
    </row>
    <row r="79" spans="1:19" x14ac:dyDescent="0.3">
      <c r="A79" s="3">
        <v>6.7</v>
      </c>
      <c r="B79" s="4">
        <v>3</v>
      </c>
      <c r="C79" s="4">
        <v>5</v>
      </c>
      <c r="D79" s="4">
        <v>1.7</v>
      </c>
      <c r="E79" s="7" t="s">
        <v>1</v>
      </c>
      <c r="N79" s="54">
        <v>2</v>
      </c>
      <c r="O79" s="55"/>
      <c r="P79" s="55"/>
      <c r="Q79" s="55">
        <v>6</v>
      </c>
      <c r="R79" s="55"/>
      <c r="S79" s="55">
        <v>6</v>
      </c>
    </row>
    <row r="80" spans="1:19" x14ac:dyDescent="0.3">
      <c r="A80" s="1">
        <v>6</v>
      </c>
      <c r="B80" s="2">
        <v>2.9</v>
      </c>
      <c r="C80" s="2">
        <v>4.5</v>
      </c>
      <c r="D80" s="2">
        <v>1.5</v>
      </c>
      <c r="E80" s="6" t="s">
        <v>1</v>
      </c>
      <c r="N80" s="54">
        <v>2.1</v>
      </c>
      <c r="O80" s="55"/>
      <c r="P80" s="55"/>
      <c r="Q80" s="55">
        <v>6</v>
      </c>
      <c r="R80" s="55"/>
      <c r="S80" s="55">
        <v>6</v>
      </c>
    </row>
    <row r="81" spans="1:19" x14ac:dyDescent="0.3">
      <c r="A81" s="3">
        <v>5.7</v>
      </c>
      <c r="B81" s="4">
        <v>2.6</v>
      </c>
      <c r="C81" s="4">
        <v>3.5</v>
      </c>
      <c r="D81" s="4">
        <v>1</v>
      </c>
      <c r="E81" s="7" t="s">
        <v>1</v>
      </c>
      <c r="N81" s="54">
        <v>2.2000000000000002</v>
      </c>
      <c r="O81" s="55"/>
      <c r="P81" s="55"/>
      <c r="Q81" s="55">
        <v>3</v>
      </c>
      <c r="R81" s="55"/>
      <c r="S81" s="55">
        <v>3</v>
      </c>
    </row>
    <row r="82" spans="1:19" x14ac:dyDescent="0.3">
      <c r="A82" s="1">
        <v>5.5</v>
      </c>
      <c r="B82" s="2">
        <v>2.4</v>
      </c>
      <c r="C82" s="2">
        <v>3.8</v>
      </c>
      <c r="D82" s="2">
        <v>1.1000000000000001</v>
      </c>
      <c r="E82" s="6" t="s">
        <v>1</v>
      </c>
      <c r="N82" s="54">
        <v>2.2999999999999998</v>
      </c>
      <c r="O82" s="55"/>
      <c r="P82" s="55"/>
      <c r="Q82" s="55">
        <v>8</v>
      </c>
      <c r="R82" s="55"/>
      <c r="S82" s="55">
        <v>8</v>
      </c>
    </row>
    <row r="83" spans="1:19" x14ac:dyDescent="0.3">
      <c r="A83" s="3">
        <v>5.5</v>
      </c>
      <c r="B83" s="4">
        <v>2.4</v>
      </c>
      <c r="C83" s="4">
        <v>3.7</v>
      </c>
      <c r="D83" s="4">
        <v>1</v>
      </c>
      <c r="E83" s="7" t="s">
        <v>1</v>
      </c>
      <c r="N83" s="54">
        <v>2.4</v>
      </c>
      <c r="O83" s="55"/>
      <c r="P83" s="55"/>
      <c r="Q83" s="55">
        <v>3</v>
      </c>
      <c r="R83" s="55"/>
      <c r="S83" s="55">
        <v>3</v>
      </c>
    </row>
    <row r="84" spans="1:19" x14ac:dyDescent="0.3">
      <c r="A84" s="1">
        <v>5.8</v>
      </c>
      <c r="B84" s="2">
        <v>2.7</v>
      </c>
      <c r="C84" s="2">
        <v>3.9</v>
      </c>
      <c r="D84" s="2">
        <v>1.2</v>
      </c>
      <c r="E84" s="6" t="s">
        <v>1</v>
      </c>
      <c r="N84" s="54">
        <v>2.5</v>
      </c>
      <c r="O84" s="55"/>
      <c r="P84" s="55"/>
      <c r="Q84" s="55">
        <v>3</v>
      </c>
      <c r="R84" s="55"/>
      <c r="S84" s="55">
        <v>3</v>
      </c>
    </row>
    <row r="85" spans="1:19" x14ac:dyDescent="0.3">
      <c r="A85" s="3">
        <v>6</v>
      </c>
      <c r="B85" s="4">
        <v>2.7</v>
      </c>
      <c r="C85" s="4">
        <v>5.0999999999999996</v>
      </c>
      <c r="D85" s="4">
        <v>1.6</v>
      </c>
      <c r="E85" s="7" t="s">
        <v>1</v>
      </c>
      <c r="N85" s="54" t="s">
        <v>67</v>
      </c>
      <c r="O85" s="55"/>
      <c r="P85" s="55"/>
      <c r="Q85" s="55"/>
      <c r="R85" s="55"/>
      <c r="S85" s="55"/>
    </row>
    <row r="86" spans="1:19" x14ac:dyDescent="0.3">
      <c r="A86" s="1">
        <v>5.4</v>
      </c>
      <c r="B86" s="2">
        <v>3</v>
      </c>
      <c r="C86" s="2">
        <v>4.5</v>
      </c>
      <c r="D86" s="2">
        <v>1.5</v>
      </c>
      <c r="E86" s="6" t="s">
        <v>1</v>
      </c>
      <c r="N86" s="54" t="s">
        <v>68</v>
      </c>
      <c r="O86" s="55">
        <v>50</v>
      </c>
      <c r="P86" s="55">
        <v>50</v>
      </c>
      <c r="Q86" s="55">
        <v>50</v>
      </c>
      <c r="R86" s="55"/>
      <c r="S86" s="55">
        <v>150</v>
      </c>
    </row>
    <row r="87" spans="1:19" x14ac:dyDescent="0.3">
      <c r="A87" s="3">
        <v>6</v>
      </c>
      <c r="B87" s="4">
        <v>3.4</v>
      </c>
      <c r="C87" s="4">
        <v>4.5</v>
      </c>
      <c r="D87" s="4">
        <v>1.6</v>
      </c>
      <c r="E87" s="7" t="s">
        <v>1</v>
      </c>
    </row>
    <row r="88" spans="1:19" x14ac:dyDescent="0.3">
      <c r="A88" s="1">
        <v>6.7</v>
      </c>
      <c r="B88" s="2">
        <v>3.1</v>
      </c>
      <c r="C88" s="2">
        <v>4.7</v>
      </c>
      <c r="D88" s="2">
        <v>1.5</v>
      </c>
      <c r="E88" s="6" t="s">
        <v>1</v>
      </c>
    </row>
    <row r="89" spans="1:19" x14ac:dyDescent="0.3">
      <c r="A89" s="3">
        <v>6.3</v>
      </c>
      <c r="B89" s="4">
        <v>2.2999999999999998</v>
      </c>
      <c r="C89" s="4">
        <v>4.4000000000000004</v>
      </c>
      <c r="D89" s="4">
        <v>1.3</v>
      </c>
      <c r="E89" s="7" t="s">
        <v>1</v>
      </c>
    </row>
    <row r="90" spans="1:19" x14ac:dyDescent="0.3">
      <c r="A90" s="1">
        <v>5.6</v>
      </c>
      <c r="B90" s="2">
        <v>3</v>
      </c>
      <c r="C90" s="2">
        <v>4.0999999999999996</v>
      </c>
      <c r="D90" s="2">
        <v>1.3</v>
      </c>
      <c r="E90" s="6" t="s">
        <v>1</v>
      </c>
    </row>
    <row r="91" spans="1:19" x14ac:dyDescent="0.3">
      <c r="A91" s="3">
        <v>5.5</v>
      </c>
      <c r="B91" s="4">
        <v>2.5</v>
      </c>
      <c r="C91" s="4">
        <v>4</v>
      </c>
      <c r="D91" s="4">
        <v>1.3</v>
      </c>
      <c r="E91" s="7" t="s">
        <v>1</v>
      </c>
    </row>
    <row r="92" spans="1:19" x14ac:dyDescent="0.3">
      <c r="A92" s="1">
        <v>5.5</v>
      </c>
      <c r="B92" s="2">
        <v>2.6</v>
      </c>
      <c r="C92" s="2">
        <v>4.4000000000000004</v>
      </c>
      <c r="D92" s="2">
        <v>1.2</v>
      </c>
      <c r="E92" s="6" t="s">
        <v>1</v>
      </c>
    </row>
    <row r="93" spans="1:19" x14ac:dyDescent="0.3">
      <c r="A93" s="3">
        <v>6.1</v>
      </c>
      <c r="B93" s="4">
        <v>3</v>
      </c>
      <c r="C93" s="4">
        <v>4.5999999999999996</v>
      </c>
      <c r="D93" s="4">
        <v>1.4</v>
      </c>
      <c r="E93" s="7" t="s">
        <v>1</v>
      </c>
    </row>
    <row r="94" spans="1:19" x14ac:dyDescent="0.3">
      <c r="A94" s="1">
        <v>5.8</v>
      </c>
      <c r="B94" s="2">
        <v>2.6</v>
      </c>
      <c r="C94" s="2">
        <v>4</v>
      </c>
      <c r="D94" s="2">
        <v>1.2</v>
      </c>
      <c r="E94" s="6" t="s">
        <v>1</v>
      </c>
    </row>
    <row r="95" spans="1:19" x14ac:dyDescent="0.3">
      <c r="A95" s="3">
        <v>5</v>
      </c>
      <c r="B95" s="4">
        <v>2.2999999999999998</v>
      </c>
      <c r="C95" s="4">
        <v>3.3</v>
      </c>
      <c r="D95" s="4">
        <v>1</v>
      </c>
      <c r="E95" s="7" t="s">
        <v>1</v>
      </c>
    </row>
    <row r="96" spans="1:19" x14ac:dyDescent="0.3">
      <c r="A96" s="1">
        <v>5.6</v>
      </c>
      <c r="B96" s="2">
        <v>2.7</v>
      </c>
      <c r="C96" s="2">
        <v>4.2</v>
      </c>
      <c r="D96" s="2">
        <v>1.3</v>
      </c>
      <c r="E96" s="6" t="s">
        <v>1</v>
      </c>
    </row>
    <row r="97" spans="1:5" x14ac:dyDescent="0.3">
      <c r="A97" s="3">
        <v>5.7</v>
      </c>
      <c r="B97" s="4">
        <v>3</v>
      </c>
      <c r="C97" s="4">
        <v>4.2</v>
      </c>
      <c r="D97" s="4">
        <v>1.2</v>
      </c>
      <c r="E97" s="7" t="s">
        <v>1</v>
      </c>
    </row>
    <row r="98" spans="1:5" x14ac:dyDescent="0.3">
      <c r="A98" s="1">
        <v>5.7</v>
      </c>
      <c r="B98" s="2">
        <v>2.9</v>
      </c>
      <c r="C98" s="2">
        <v>4.2</v>
      </c>
      <c r="D98" s="2">
        <v>1.3</v>
      </c>
      <c r="E98" s="6" t="s">
        <v>1</v>
      </c>
    </row>
    <row r="99" spans="1:5" x14ac:dyDescent="0.3">
      <c r="A99" s="3">
        <v>6.2</v>
      </c>
      <c r="B99" s="4">
        <v>2.9</v>
      </c>
      <c r="C99" s="4">
        <v>4.3</v>
      </c>
      <c r="D99" s="4">
        <v>1.3</v>
      </c>
      <c r="E99" s="7" t="s">
        <v>1</v>
      </c>
    </row>
    <row r="100" spans="1:5" x14ac:dyDescent="0.3">
      <c r="A100" s="1">
        <v>5.0999999999999996</v>
      </c>
      <c r="B100" s="2">
        <v>2.5</v>
      </c>
      <c r="C100" s="2">
        <v>3</v>
      </c>
      <c r="D100" s="2">
        <v>1.1000000000000001</v>
      </c>
      <c r="E100" s="6" t="s">
        <v>1</v>
      </c>
    </row>
    <row r="101" spans="1:5" x14ac:dyDescent="0.3">
      <c r="A101" s="3">
        <v>5.7</v>
      </c>
      <c r="B101" s="4">
        <v>2.8</v>
      </c>
      <c r="C101" s="4">
        <v>4.0999999999999996</v>
      </c>
      <c r="D101" s="4">
        <v>1.3</v>
      </c>
      <c r="E101" s="7" t="s">
        <v>1</v>
      </c>
    </row>
    <row r="102" spans="1:5" x14ac:dyDescent="0.3">
      <c r="A102" s="1">
        <v>6.3</v>
      </c>
      <c r="B102" s="2">
        <v>3.3</v>
      </c>
      <c r="C102" s="2">
        <v>6</v>
      </c>
      <c r="D102" s="2">
        <v>2.5</v>
      </c>
      <c r="E102" s="6" t="s">
        <v>2</v>
      </c>
    </row>
    <row r="103" spans="1:5" x14ac:dyDescent="0.3">
      <c r="A103" s="3">
        <v>5.8</v>
      </c>
      <c r="B103" s="4">
        <v>2.7</v>
      </c>
      <c r="C103" s="4">
        <v>5.0999999999999996</v>
      </c>
      <c r="D103" s="4">
        <v>1.9</v>
      </c>
      <c r="E103" s="7" t="s">
        <v>2</v>
      </c>
    </row>
    <row r="104" spans="1:5" x14ac:dyDescent="0.3">
      <c r="A104" s="1">
        <v>7.1</v>
      </c>
      <c r="B104" s="2">
        <v>3</v>
      </c>
      <c r="C104" s="2">
        <v>5.9</v>
      </c>
      <c r="D104" s="2">
        <v>2.1</v>
      </c>
      <c r="E104" s="6" t="s">
        <v>2</v>
      </c>
    </row>
    <row r="105" spans="1:5" x14ac:dyDescent="0.3">
      <c r="A105" s="3">
        <v>6.3</v>
      </c>
      <c r="B105" s="4">
        <v>2.9</v>
      </c>
      <c r="C105" s="4">
        <v>5.6</v>
      </c>
      <c r="D105" s="4">
        <v>1.8</v>
      </c>
      <c r="E105" s="7" t="s">
        <v>2</v>
      </c>
    </row>
    <row r="106" spans="1:5" x14ac:dyDescent="0.3">
      <c r="A106" s="1">
        <v>6.5</v>
      </c>
      <c r="B106" s="2">
        <v>3</v>
      </c>
      <c r="C106" s="2">
        <v>5.8</v>
      </c>
      <c r="D106" s="2">
        <v>2.2000000000000002</v>
      </c>
      <c r="E106" s="6" t="s">
        <v>2</v>
      </c>
    </row>
    <row r="107" spans="1:5" x14ac:dyDescent="0.3">
      <c r="A107" s="3">
        <v>7.6</v>
      </c>
      <c r="B107" s="4">
        <v>3</v>
      </c>
      <c r="C107" s="4">
        <v>6.6</v>
      </c>
      <c r="D107" s="4">
        <v>2.1</v>
      </c>
      <c r="E107" s="7" t="s">
        <v>2</v>
      </c>
    </row>
    <row r="108" spans="1:5" x14ac:dyDescent="0.3">
      <c r="A108" s="1">
        <v>4.9000000000000004</v>
      </c>
      <c r="B108" s="2">
        <v>2.5</v>
      </c>
      <c r="C108" s="2">
        <v>4.5</v>
      </c>
      <c r="D108" s="2">
        <v>1.7</v>
      </c>
      <c r="E108" s="6" t="s">
        <v>2</v>
      </c>
    </row>
    <row r="109" spans="1:5" x14ac:dyDescent="0.3">
      <c r="A109" s="3">
        <v>7.3</v>
      </c>
      <c r="B109" s="4">
        <v>2.9</v>
      </c>
      <c r="C109" s="4">
        <v>6.3</v>
      </c>
      <c r="D109" s="4">
        <v>1.8</v>
      </c>
      <c r="E109" s="7" t="s">
        <v>2</v>
      </c>
    </row>
    <row r="110" spans="1:5" x14ac:dyDescent="0.3">
      <c r="A110" s="1">
        <v>6.7</v>
      </c>
      <c r="B110" s="2">
        <v>2.5</v>
      </c>
      <c r="C110" s="2">
        <v>5.8</v>
      </c>
      <c r="D110" s="2">
        <v>1.8</v>
      </c>
      <c r="E110" s="6" t="s">
        <v>2</v>
      </c>
    </row>
    <row r="111" spans="1:5" x14ac:dyDescent="0.3">
      <c r="A111" s="3">
        <v>7.2</v>
      </c>
      <c r="B111" s="4">
        <v>3.6</v>
      </c>
      <c r="C111" s="4">
        <v>6.1</v>
      </c>
      <c r="D111" s="4">
        <v>2.5</v>
      </c>
      <c r="E111" s="7" t="s">
        <v>2</v>
      </c>
    </row>
    <row r="112" spans="1:5" x14ac:dyDescent="0.3">
      <c r="A112" s="1">
        <v>6.5</v>
      </c>
      <c r="B112" s="2">
        <v>3.2</v>
      </c>
      <c r="C112" s="2">
        <v>5.0999999999999996</v>
      </c>
      <c r="D112" s="2">
        <v>2</v>
      </c>
      <c r="E112" s="6" t="s">
        <v>2</v>
      </c>
    </row>
    <row r="113" spans="1:5" x14ac:dyDescent="0.3">
      <c r="A113" s="3">
        <v>6.4</v>
      </c>
      <c r="B113" s="4">
        <v>2.7</v>
      </c>
      <c r="C113" s="4">
        <v>5.3</v>
      </c>
      <c r="D113" s="4">
        <v>1.9</v>
      </c>
      <c r="E113" s="7" t="s">
        <v>2</v>
      </c>
    </row>
    <row r="114" spans="1:5" x14ac:dyDescent="0.3">
      <c r="A114" s="1">
        <v>6.8</v>
      </c>
      <c r="B114" s="2">
        <v>3</v>
      </c>
      <c r="C114" s="2">
        <v>5.5</v>
      </c>
      <c r="D114" s="2">
        <v>2.1</v>
      </c>
      <c r="E114" s="6" t="s">
        <v>2</v>
      </c>
    </row>
    <row r="115" spans="1:5" x14ac:dyDescent="0.3">
      <c r="A115" s="3">
        <v>5.7</v>
      </c>
      <c r="B115" s="4">
        <v>2.5</v>
      </c>
      <c r="C115" s="4">
        <v>5</v>
      </c>
      <c r="D115" s="4">
        <v>2</v>
      </c>
      <c r="E115" s="7" t="s">
        <v>2</v>
      </c>
    </row>
    <row r="116" spans="1:5" x14ac:dyDescent="0.3">
      <c r="A116" s="1">
        <v>5.8</v>
      </c>
      <c r="B116" s="2">
        <v>2.8</v>
      </c>
      <c r="C116" s="2">
        <v>5.0999999999999996</v>
      </c>
      <c r="D116" s="2">
        <v>2.4</v>
      </c>
      <c r="E116" s="6" t="s">
        <v>2</v>
      </c>
    </row>
    <row r="117" spans="1:5" x14ac:dyDescent="0.3">
      <c r="A117" s="3">
        <v>6.4</v>
      </c>
      <c r="B117" s="4">
        <v>3.2</v>
      </c>
      <c r="C117" s="4">
        <v>5.3</v>
      </c>
      <c r="D117" s="4">
        <v>2.2999999999999998</v>
      </c>
      <c r="E117" s="7" t="s">
        <v>2</v>
      </c>
    </row>
    <row r="118" spans="1:5" x14ac:dyDescent="0.3">
      <c r="A118" s="1">
        <v>6.5</v>
      </c>
      <c r="B118" s="2">
        <v>3</v>
      </c>
      <c r="C118" s="2">
        <v>5.5</v>
      </c>
      <c r="D118" s="2">
        <v>1.8</v>
      </c>
      <c r="E118" s="6" t="s">
        <v>2</v>
      </c>
    </row>
    <row r="119" spans="1:5" x14ac:dyDescent="0.3">
      <c r="A119" s="3">
        <v>7.7</v>
      </c>
      <c r="B119" s="4">
        <v>3.8</v>
      </c>
      <c r="C119" s="4">
        <v>6.7</v>
      </c>
      <c r="D119" s="4">
        <v>2.2000000000000002</v>
      </c>
      <c r="E119" s="7" t="s">
        <v>2</v>
      </c>
    </row>
    <row r="120" spans="1:5" x14ac:dyDescent="0.3">
      <c r="A120" s="1">
        <v>7.7</v>
      </c>
      <c r="B120" s="2">
        <v>2.6</v>
      </c>
      <c r="C120" s="2">
        <v>6.9</v>
      </c>
      <c r="D120" s="2">
        <v>2.2999999999999998</v>
      </c>
      <c r="E120" s="6" t="s">
        <v>2</v>
      </c>
    </row>
    <row r="121" spans="1:5" x14ac:dyDescent="0.3">
      <c r="A121" s="3">
        <v>6</v>
      </c>
      <c r="B121" s="4">
        <v>2.2000000000000002</v>
      </c>
      <c r="C121" s="4">
        <v>5</v>
      </c>
      <c r="D121" s="4">
        <v>1.5</v>
      </c>
      <c r="E121" s="7" t="s">
        <v>2</v>
      </c>
    </row>
    <row r="122" spans="1:5" x14ac:dyDescent="0.3">
      <c r="A122" s="1">
        <v>6.9</v>
      </c>
      <c r="B122" s="2">
        <v>3.2</v>
      </c>
      <c r="C122" s="2">
        <v>5.7</v>
      </c>
      <c r="D122" s="2">
        <v>2.2999999999999998</v>
      </c>
      <c r="E122" s="6" t="s">
        <v>2</v>
      </c>
    </row>
    <row r="123" spans="1:5" x14ac:dyDescent="0.3">
      <c r="A123" s="3">
        <v>5.6</v>
      </c>
      <c r="B123" s="4">
        <v>2.8</v>
      </c>
      <c r="C123" s="4">
        <v>4.9000000000000004</v>
      </c>
      <c r="D123" s="4">
        <v>2</v>
      </c>
      <c r="E123" s="7" t="s">
        <v>2</v>
      </c>
    </row>
    <row r="124" spans="1:5" x14ac:dyDescent="0.3">
      <c r="A124" s="1">
        <v>7.7</v>
      </c>
      <c r="B124" s="2">
        <v>2.8</v>
      </c>
      <c r="C124" s="2">
        <v>6.7</v>
      </c>
      <c r="D124" s="2">
        <v>2</v>
      </c>
      <c r="E124" s="6" t="s">
        <v>2</v>
      </c>
    </row>
    <row r="125" spans="1:5" x14ac:dyDescent="0.3">
      <c r="A125" s="3">
        <v>6.3</v>
      </c>
      <c r="B125" s="4">
        <v>2.7</v>
      </c>
      <c r="C125" s="4">
        <v>4.9000000000000004</v>
      </c>
      <c r="D125" s="4">
        <v>1.8</v>
      </c>
      <c r="E125" s="7" t="s">
        <v>2</v>
      </c>
    </row>
    <row r="126" spans="1:5" x14ac:dyDescent="0.3">
      <c r="A126" s="1">
        <v>6.7</v>
      </c>
      <c r="B126" s="2">
        <v>3.3</v>
      </c>
      <c r="C126" s="2">
        <v>5.7</v>
      </c>
      <c r="D126" s="2">
        <v>2.1</v>
      </c>
      <c r="E126" s="6" t="s">
        <v>2</v>
      </c>
    </row>
    <row r="127" spans="1:5" x14ac:dyDescent="0.3">
      <c r="A127" s="3">
        <v>7.2</v>
      </c>
      <c r="B127" s="4">
        <v>3.2</v>
      </c>
      <c r="C127" s="4">
        <v>6</v>
      </c>
      <c r="D127" s="4">
        <v>1.8</v>
      </c>
      <c r="E127" s="7" t="s">
        <v>2</v>
      </c>
    </row>
    <row r="128" spans="1:5" x14ac:dyDescent="0.3">
      <c r="A128" s="1">
        <v>6.2</v>
      </c>
      <c r="B128" s="2">
        <v>2.8</v>
      </c>
      <c r="C128" s="2">
        <v>4.8</v>
      </c>
      <c r="D128" s="2">
        <v>1.8</v>
      </c>
      <c r="E128" s="6" t="s">
        <v>2</v>
      </c>
    </row>
    <row r="129" spans="1:5" x14ac:dyDescent="0.3">
      <c r="A129" s="3">
        <v>6.1</v>
      </c>
      <c r="B129" s="4">
        <v>3</v>
      </c>
      <c r="C129" s="4">
        <v>4.9000000000000004</v>
      </c>
      <c r="D129" s="4">
        <v>1.8</v>
      </c>
      <c r="E129" s="7" t="s">
        <v>2</v>
      </c>
    </row>
    <row r="130" spans="1:5" x14ac:dyDescent="0.3">
      <c r="A130" s="1">
        <v>6.4</v>
      </c>
      <c r="B130" s="2">
        <v>2.8</v>
      </c>
      <c r="C130" s="2">
        <v>5.6</v>
      </c>
      <c r="D130" s="2">
        <v>2.1</v>
      </c>
      <c r="E130" s="6" t="s">
        <v>2</v>
      </c>
    </row>
    <row r="131" spans="1:5" x14ac:dyDescent="0.3">
      <c r="A131" s="3">
        <v>7.2</v>
      </c>
      <c r="B131" s="4">
        <v>3</v>
      </c>
      <c r="C131" s="4">
        <v>5.8</v>
      </c>
      <c r="D131" s="4">
        <v>1.6</v>
      </c>
      <c r="E131" s="7" t="s">
        <v>2</v>
      </c>
    </row>
    <row r="132" spans="1:5" x14ac:dyDescent="0.3">
      <c r="A132" s="1">
        <v>7.4</v>
      </c>
      <c r="B132" s="2">
        <v>2.8</v>
      </c>
      <c r="C132" s="2">
        <v>6.1</v>
      </c>
      <c r="D132" s="2">
        <v>1.9</v>
      </c>
      <c r="E132" s="6" t="s">
        <v>2</v>
      </c>
    </row>
    <row r="133" spans="1:5" x14ac:dyDescent="0.3">
      <c r="A133" s="3">
        <v>7.9</v>
      </c>
      <c r="B133" s="4">
        <v>3.8</v>
      </c>
      <c r="C133" s="4">
        <v>6.4</v>
      </c>
      <c r="D133" s="4">
        <v>2</v>
      </c>
      <c r="E133" s="7" t="s">
        <v>2</v>
      </c>
    </row>
    <row r="134" spans="1:5" x14ac:dyDescent="0.3">
      <c r="A134" s="1">
        <v>6.4</v>
      </c>
      <c r="B134" s="2">
        <v>2.8</v>
      </c>
      <c r="C134" s="2">
        <v>5.6</v>
      </c>
      <c r="D134" s="2">
        <v>2.2000000000000002</v>
      </c>
      <c r="E134" s="6" t="s">
        <v>2</v>
      </c>
    </row>
    <row r="135" spans="1:5" x14ac:dyDescent="0.3">
      <c r="A135" s="3">
        <v>6.3</v>
      </c>
      <c r="B135" s="4">
        <v>2.8</v>
      </c>
      <c r="C135" s="4">
        <v>5.0999999999999996</v>
      </c>
      <c r="D135" s="4">
        <v>1.5</v>
      </c>
      <c r="E135" s="7" t="s">
        <v>2</v>
      </c>
    </row>
    <row r="136" spans="1:5" x14ac:dyDescent="0.3">
      <c r="A136" s="1">
        <v>6.1</v>
      </c>
      <c r="B136" s="2">
        <v>2.6</v>
      </c>
      <c r="C136" s="2">
        <v>5.6</v>
      </c>
      <c r="D136" s="2">
        <v>1.4</v>
      </c>
      <c r="E136" s="6" t="s">
        <v>2</v>
      </c>
    </row>
    <row r="137" spans="1:5" x14ac:dyDescent="0.3">
      <c r="A137" s="3">
        <v>7.7</v>
      </c>
      <c r="B137" s="4">
        <v>3</v>
      </c>
      <c r="C137" s="4">
        <v>6.1</v>
      </c>
      <c r="D137" s="4">
        <v>2.2999999999999998</v>
      </c>
      <c r="E137" s="7" t="s">
        <v>2</v>
      </c>
    </row>
    <row r="138" spans="1:5" x14ac:dyDescent="0.3">
      <c r="A138" s="1">
        <v>6.3</v>
      </c>
      <c r="B138" s="2">
        <v>3.4</v>
      </c>
      <c r="C138" s="2">
        <v>5.6</v>
      </c>
      <c r="D138" s="2">
        <v>2.4</v>
      </c>
      <c r="E138" s="6" t="s">
        <v>2</v>
      </c>
    </row>
    <row r="139" spans="1:5" x14ac:dyDescent="0.3">
      <c r="A139" s="3">
        <v>6.4</v>
      </c>
      <c r="B139" s="4">
        <v>3.1</v>
      </c>
      <c r="C139" s="4">
        <v>5.5</v>
      </c>
      <c r="D139" s="4">
        <v>1.8</v>
      </c>
      <c r="E139" s="7" t="s">
        <v>2</v>
      </c>
    </row>
    <row r="140" spans="1:5" x14ac:dyDescent="0.3">
      <c r="A140" s="1">
        <v>6</v>
      </c>
      <c r="B140" s="2">
        <v>3</v>
      </c>
      <c r="C140" s="2">
        <v>4.8</v>
      </c>
      <c r="D140" s="2">
        <v>1.8</v>
      </c>
      <c r="E140" s="6" t="s">
        <v>2</v>
      </c>
    </row>
    <row r="141" spans="1:5" x14ac:dyDescent="0.3">
      <c r="A141" s="3">
        <v>6.9</v>
      </c>
      <c r="B141" s="4">
        <v>3.1</v>
      </c>
      <c r="C141" s="4">
        <v>5.4</v>
      </c>
      <c r="D141" s="4">
        <v>2.1</v>
      </c>
      <c r="E141" s="7" t="s">
        <v>2</v>
      </c>
    </row>
    <row r="142" spans="1:5" x14ac:dyDescent="0.3">
      <c r="A142" s="1">
        <v>6.7</v>
      </c>
      <c r="B142" s="2">
        <v>3.1</v>
      </c>
      <c r="C142" s="2">
        <v>5.6</v>
      </c>
      <c r="D142" s="2">
        <v>2.4</v>
      </c>
      <c r="E142" s="6" t="s">
        <v>2</v>
      </c>
    </row>
    <row r="143" spans="1:5" x14ac:dyDescent="0.3">
      <c r="A143" s="3">
        <v>6.9</v>
      </c>
      <c r="B143" s="4">
        <v>3.1</v>
      </c>
      <c r="C143" s="4">
        <v>5.0999999999999996</v>
      </c>
      <c r="D143" s="4">
        <v>2.2999999999999998</v>
      </c>
      <c r="E143" s="7" t="s">
        <v>2</v>
      </c>
    </row>
    <row r="144" spans="1:5" x14ac:dyDescent="0.3">
      <c r="A144" s="1">
        <v>5.8</v>
      </c>
      <c r="B144" s="2">
        <v>2.7</v>
      </c>
      <c r="C144" s="2">
        <v>5.0999999999999996</v>
      </c>
      <c r="D144" s="2">
        <v>1.9</v>
      </c>
      <c r="E144" s="6" t="s">
        <v>2</v>
      </c>
    </row>
    <row r="145" spans="1:5" x14ac:dyDescent="0.3">
      <c r="A145" s="3">
        <v>6.8</v>
      </c>
      <c r="B145" s="4">
        <v>3.2</v>
      </c>
      <c r="C145" s="4">
        <v>5.9</v>
      </c>
      <c r="D145" s="4">
        <v>2.2999999999999998</v>
      </c>
      <c r="E145" s="7" t="s">
        <v>2</v>
      </c>
    </row>
    <row r="146" spans="1:5" x14ac:dyDescent="0.3">
      <c r="A146" s="1">
        <v>6.7</v>
      </c>
      <c r="B146" s="2">
        <v>3.3</v>
      </c>
      <c r="C146" s="2">
        <v>5.7</v>
      </c>
      <c r="D146" s="2">
        <v>2.5</v>
      </c>
      <c r="E146" s="6" t="s">
        <v>2</v>
      </c>
    </row>
    <row r="147" spans="1:5" x14ac:dyDescent="0.3">
      <c r="A147" s="3">
        <v>6.7</v>
      </c>
      <c r="B147" s="4">
        <v>3</v>
      </c>
      <c r="C147" s="4">
        <v>5.2</v>
      </c>
      <c r="D147" s="4">
        <v>2.2999999999999998</v>
      </c>
      <c r="E147" s="7" t="s">
        <v>2</v>
      </c>
    </row>
    <row r="148" spans="1:5" x14ac:dyDescent="0.3">
      <c r="A148" s="1">
        <v>6.3</v>
      </c>
      <c r="B148" s="2">
        <v>2.5</v>
      </c>
      <c r="C148" s="2">
        <v>5</v>
      </c>
      <c r="D148" s="2">
        <v>1.9</v>
      </c>
      <c r="E148" s="6" t="s">
        <v>2</v>
      </c>
    </row>
    <row r="149" spans="1:5" x14ac:dyDescent="0.3">
      <c r="A149" s="3">
        <v>6.5</v>
      </c>
      <c r="B149" s="4">
        <v>3</v>
      </c>
      <c r="C149" s="4">
        <v>5.2</v>
      </c>
      <c r="D149" s="4">
        <v>2</v>
      </c>
      <c r="E149" s="7" t="s">
        <v>2</v>
      </c>
    </row>
    <row r="150" spans="1:5" x14ac:dyDescent="0.3">
      <c r="A150" s="1">
        <v>6.2</v>
      </c>
      <c r="B150" s="2">
        <v>3.4</v>
      </c>
      <c r="C150" s="2">
        <v>5.4</v>
      </c>
      <c r="D150" s="2">
        <v>2.2999999999999998</v>
      </c>
      <c r="E150" s="6" t="s">
        <v>2</v>
      </c>
    </row>
    <row r="151" spans="1:5" x14ac:dyDescent="0.3">
      <c r="A151" s="3">
        <v>5.9</v>
      </c>
      <c r="B151" s="4">
        <v>3</v>
      </c>
      <c r="C151" s="4">
        <v>5.0999999999999996</v>
      </c>
      <c r="D151" s="4">
        <v>1.8</v>
      </c>
      <c r="E151" s="7" t="s">
        <v>2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BF2-08AD-4953-83C9-9DC3AECDDE0C}">
  <dimension ref="A27:O42"/>
  <sheetViews>
    <sheetView topLeftCell="A67" workbookViewId="0">
      <selection activeCell="R91" sqref="R91"/>
    </sheetView>
  </sheetViews>
  <sheetFormatPr baseColWidth="10" defaultRowHeight="14.4" x14ac:dyDescent="0.3"/>
  <sheetData>
    <row r="27" spans="1:15" ht="21" x14ac:dyDescent="0.4">
      <c r="B27" s="52" t="s">
        <v>47</v>
      </c>
      <c r="C27" s="52"/>
      <c r="D27" s="52"/>
      <c r="E27" s="52"/>
      <c r="F27" s="37"/>
      <c r="G27" s="52" t="s">
        <v>46</v>
      </c>
      <c r="H27" s="52"/>
      <c r="I27" s="52"/>
      <c r="J27" s="52"/>
      <c r="K27" s="38"/>
      <c r="L27" s="52" t="s">
        <v>48</v>
      </c>
      <c r="M27" s="52"/>
      <c r="N27" s="52"/>
      <c r="O27" s="52"/>
    </row>
    <row r="28" spans="1:15" x14ac:dyDescent="0.3">
      <c r="A28" s="40"/>
      <c r="B28" s="40" t="s">
        <v>5</v>
      </c>
      <c r="C28" s="40" t="s">
        <v>6</v>
      </c>
      <c r="D28" s="40" t="s">
        <v>3</v>
      </c>
      <c r="E28" s="40" t="s">
        <v>4</v>
      </c>
      <c r="F28" s="40"/>
      <c r="G28" s="40" t="s">
        <v>5</v>
      </c>
      <c r="H28" s="40" t="s">
        <v>6</v>
      </c>
      <c r="I28" s="40" t="s">
        <v>3</v>
      </c>
      <c r="J28" s="40" t="s">
        <v>4</v>
      </c>
      <c r="K28" s="40"/>
      <c r="L28" s="40" t="s">
        <v>5</v>
      </c>
      <c r="M28" s="40" t="s">
        <v>6</v>
      </c>
      <c r="N28" s="40" t="s">
        <v>3</v>
      </c>
      <c r="O28" s="40" t="s">
        <v>4</v>
      </c>
    </row>
    <row r="29" spans="1:15" x14ac:dyDescent="0.3">
      <c r="A29" s="40" t="s">
        <v>10</v>
      </c>
      <c r="B29" s="39">
        <f>AVERAGE(PorEspecie!H3:H52)</f>
        <v>5.9359999999999999</v>
      </c>
      <c r="C29" s="39">
        <f>AVERAGE(PorEspecie!I3:I52)</f>
        <v>2.7700000000000005</v>
      </c>
      <c r="D29" s="39">
        <f>AVERAGE(PorEspecie!J3:J52)</f>
        <v>4.26</v>
      </c>
      <c r="E29" s="39">
        <f>AVERAGE(PorEspecie!K3:K52)</f>
        <v>1.3259999999999998</v>
      </c>
      <c r="F29" s="41"/>
      <c r="G29" s="39">
        <f>AVERAGE(PorEspecie!B3:B52)</f>
        <v>5.0059999999999993</v>
      </c>
      <c r="H29" s="39">
        <f>AVERAGE(PorEspecie!C3:C52)</f>
        <v>3.4180000000000006</v>
      </c>
      <c r="I29" s="39">
        <f>AVERAGE(PorEspecie!D3:D52)</f>
        <v>1.464</v>
      </c>
      <c r="J29" s="39">
        <f>AVERAGE(PorEspecie!E3:E52)</f>
        <v>0.24399999999999991</v>
      </c>
      <c r="K29" s="41"/>
      <c r="L29" s="39">
        <f>AVERAGE(PorEspecie!N3:N52)</f>
        <v>6.5879999999999983</v>
      </c>
      <c r="M29" s="39">
        <f>AVERAGE(PorEspecie!O3:O52)</f>
        <v>2.9739999999999998</v>
      </c>
      <c r="N29" s="39">
        <f>AVERAGE(PorEspecie!P3:P52)</f>
        <v>5.5519999999999996</v>
      </c>
      <c r="O29" s="39">
        <f>AVERAGE(PorEspecie!Q3:Q52)</f>
        <v>2.0259999999999998</v>
      </c>
    </row>
    <row r="30" spans="1:15" x14ac:dyDescent="0.3">
      <c r="A30" s="40" t="s">
        <v>63</v>
      </c>
      <c r="B30" s="39">
        <f>MEDIAN(PorEspecie!H3:H52)</f>
        <v>5.9</v>
      </c>
      <c r="C30" s="39">
        <f>MEDIAN(PorEspecie!I3:I52)</f>
        <v>2.8</v>
      </c>
      <c r="D30" s="39">
        <f>MEDIAN(PorEspecie!J3:J52)</f>
        <v>4.3499999999999996</v>
      </c>
      <c r="E30" s="39">
        <f>MEDIAN(PorEspecie!K3:K52)</f>
        <v>1.3</v>
      </c>
      <c r="F30" s="41"/>
      <c r="G30" s="39">
        <f>MEDIAN(PorEspecie!B3:B52)</f>
        <v>5</v>
      </c>
      <c r="H30" s="39">
        <f>MEDIAN(PorEspecie!C3:C52)</f>
        <v>3.4</v>
      </c>
      <c r="I30" s="39">
        <f>MEDIAN(PorEspecie!D3:D52)</f>
        <v>1.5</v>
      </c>
      <c r="J30" s="39">
        <f>MEDIAN(PorEspecie!E3:E52)</f>
        <v>0.2</v>
      </c>
      <c r="K30" s="41"/>
      <c r="L30" s="39">
        <f>MEDIAN(PorEspecie!N3:N52)</f>
        <v>6.5</v>
      </c>
      <c r="M30" s="39">
        <f>MEDIAN(PorEspecie!O3:O52)</f>
        <v>3</v>
      </c>
      <c r="N30" s="39">
        <f>MEDIAN(PorEspecie!P3:P52)</f>
        <v>5.55</v>
      </c>
      <c r="O30" s="39">
        <f>MEDIAN(PorEspecie!Q3:Q52)</f>
        <v>2</v>
      </c>
    </row>
    <row r="31" spans="1:15" x14ac:dyDescent="0.3">
      <c r="A31" s="40" t="s">
        <v>14</v>
      </c>
      <c r="B31" s="39">
        <f>MODE(PorEspecie!H3:H52)</f>
        <v>5.5</v>
      </c>
      <c r="C31" s="39">
        <f>MODE(PorEspecie!I3:I52)</f>
        <v>3</v>
      </c>
      <c r="D31" s="39">
        <f>MODE(PorEspecie!J3:J52)</f>
        <v>4.5</v>
      </c>
      <c r="E31" s="39">
        <f>MODE(PorEspecie!K3:K52)</f>
        <v>1.3</v>
      </c>
      <c r="F31" s="41"/>
      <c r="G31" s="39">
        <f>MODE(PorEspecie!B3:B52)</f>
        <v>5.0999999999999996</v>
      </c>
      <c r="H31" s="39">
        <f>MODE(PorEspecie!C3:C52)</f>
        <v>3.4</v>
      </c>
      <c r="I31" s="39">
        <f>MODE(PorEspecie!D3:D52)</f>
        <v>1.5</v>
      </c>
      <c r="J31" s="39">
        <f>MODE(PorEspecie!E3:E52)</f>
        <v>0.2</v>
      </c>
      <c r="K31" s="41"/>
      <c r="L31" s="39">
        <f>MODE(PorEspecie!N3:N52)</f>
        <v>6.3</v>
      </c>
      <c r="M31" s="39">
        <f>MODE(PorEspecie!O3:O52)</f>
        <v>3</v>
      </c>
      <c r="N31" s="39">
        <f>MODE(PorEspecie!P3:P52)</f>
        <v>5.0999999999999996</v>
      </c>
      <c r="O31" s="39">
        <f>MODE(PorEspecie!Q3:Q52)</f>
        <v>1.8</v>
      </c>
    </row>
    <row r="32" spans="1:15" x14ac:dyDescent="0.3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3">
      <c r="A33" s="40" t="s">
        <v>64</v>
      </c>
      <c r="B33" s="39">
        <f>_xlfn.STDEV.S(PorEspecie!H3:H52)</f>
        <v>0.51617114706386347</v>
      </c>
      <c r="C33" s="39">
        <f>_xlfn.STDEV.S(PorEspecie!I3:I52)</f>
        <v>0.31379832337840918</v>
      </c>
      <c r="D33" s="39">
        <f>_xlfn.STDEV.S(PorEspecie!J3:J52)</f>
        <v>0.46991097723996639</v>
      </c>
      <c r="E33" s="39">
        <f>_xlfn.STDEV.S(PorEspecie!K3:K52)</f>
        <v>0.19775268000454274</v>
      </c>
      <c r="F33" s="41"/>
      <c r="G33" s="39">
        <f>_xlfn.STDEV.S(PorEspecie!B3:B52)</f>
        <v>0.3524896872134512</v>
      </c>
      <c r="H33" s="39">
        <f>_xlfn.STDEV.S(PorEspecie!C3:C52)</f>
        <v>0.38102439795469012</v>
      </c>
      <c r="I33" s="39">
        <f>_xlfn.STDEV.S(PorEspecie!D3:D52)</f>
        <v>0.17351115943644299</v>
      </c>
      <c r="J33" s="39">
        <f>_xlfn.STDEV.S(PorEspecie!E3:E52)</f>
        <v>0.10720950308167866</v>
      </c>
      <c r="K33" s="41"/>
      <c r="L33" s="39">
        <f>_xlfn.STDEV.S(PorEspecie!N3:N52)</f>
        <v>0.635879593274432</v>
      </c>
      <c r="M33" s="39">
        <f>_xlfn.STDEV.S(PorEspecie!O3:O52)</f>
        <v>0.32249663817263963</v>
      </c>
      <c r="N33" s="39">
        <f>_xlfn.STDEV.S(PorEspecie!P3:P52)</f>
        <v>0.55189469566398353</v>
      </c>
      <c r="O33" s="39">
        <f>_xlfn.STDEV.S(PorEspecie!Q3:Q52)</f>
        <v>0.27465005563666967</v>
      </c>
    </row>
    <row r="34" spans="1:15" x14ac:dyDescent="0.3">
      <c r="A34" s="40" t="s">
        <v>15</v>
      </c>
      <c r="B34" s="39">
        <f>AVEDEV(PorEspecie!H3:H52)</f>
        <v>0.42144000000000015</v>
      </c>
      <c r="C34" s="39">
        <f>AVEDEV(PorEspecie!I3:I52)</f>
        <v>0.25479999999999986</v>
      </c>
      <c r="D34" s="39">
        <f>AVEDEV(PorEspecie!J3:J52)</f>
        <v>0.37919999999999993</v>
      </c>
      <c r="E34" s="39">
        <f>AVEDEV(PorEspecie!K3:K52)</f>
        <v>0.15711999999999995</v>
      </c>
      <c r="F34" s="41"/>
      <c r="G34" s="39">
        <f>AVEDEV(PorEspecie!B3:B52)</f>
        <v>0.27071999999999996</v>
      </c>
      <c r="H34" s="39">
        <f>AVEDEV(PorEspecie!C3:C52)</f>
        <v>0.28888000000000003</v>
      </c>
      <c r="I34" s="39">
        <f>AVEDEV(PorEspecie!D3:D52)</f>
        <v>0.13087999999999997</v>
      </c>
      <c r="J34" s="39">
        <f>AVEDEV(PorEspecie!E3:E52)</f>
        <v>8.3839999999999984E-2</v>
      </c>
      <c r="K34" s="41"/>
      <c r="L34" s="39">
        <f>AVEDEV(PorEspecie!N3:N52)</f>
        <v>0.50255999999999967</v>
      </c>
      <c r="M34" s="39">
        <f>AVEDEV(PorEspecie!O3:O52)</f>
        <v>0.24216000000000004</v>
      </c>
      <c r="N34" s="39">
        <f>AVEDEV(PorEspecie!P3:P52)</f>
        <v>0.43999999999999984</v>
      </c>
      <c r="O34" s="39">
        <f>AVEDEV(PorEspecie!Q3:Q52)</f>
        <v>0.22807999999999992</v>
      </c>
    </row>
    <row r="35" spans="1:15" x14ac:dyDescent="0.3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1:15" x14ac:dyDescent="0.3">
      <c r="A36" s="40" t="s">
        <v>50</v>
      </c>
      <c r="B36" s="39">
        <f>_xlfn.PERCENTILE.EXC(PorEspecie!H3:H52,0.25)</f>
        <v>5.6</v>
      </c>
      <c r="C36" s="39">
        <f>_xlfn.PERCENTILE.EXC(PorEspecie!I3:I52,0.25)</f>
        <v>2.5</v>
      </c>
      <c r="D36" s="39">
        <f>_xlfn.PERCENTILE.EXC(PorEspecie!J3:J52,0.25)</f>
        <v>4</v>
      </c>
      <c r="E36" s="39">
        <f>_xlfn.PERCENTILE.EXC(PorEspecie!K3:K52,0.25)</f>
        <v>1.2</v>
      </c>
      <c r="F36" s="41"/>
      <c r="G36" s="39">
        <f>_xlfn.PERCENTILE.EXC(PorEspecie!B3:B52,0.25)</f>
        <v>4.8</v>
      </c>
      <c r="H36" s="39">
        <f>_xlfn.PERCENTILE.EXC(PorEspecie!C3:C52,0.25)</f>
        <v>3.1</v>
      </c>
      <c r="I36" s="39">
        <f>_xlfn.PERCENTILE.EXC(PorEspecie!D3:D52,0.25)</f>
        <v>1.4</v>
      </c>
      <c r="J36" s="39">
        <f>_xlfn.PERCENTILE.EXC(PorEspecie!E3:E52,0.25)</f>
        <v>0.2</v>
      </c>
      <c r="K36" s="41"/>
      <c r="L36" s="39">
        <f>_xlfn.PERCENTILE.EXC(PorEspecie!N3:N52,0.25)</f>
        <v>6.2</v>
      </c>
      <c r="M36" s="39">
        <f>_xlfn.PERCENTILE.EXC(PorEspecie!O3:O52,0.25)</f>
        <v>2.8</v>
      </c>
      <c r="N36" s="39">
        <f>_xlfn.PERCENTILE.EXC(PorEspecie!P3:P52,0.25)</f>
        <v>5.0999999999999996</v>
      </c>
      <c r="O36" s="39">
        <f>_xlfn.PERCENTILE.EXC(PorEspecie!Q3:Q52,0.25)</f>
        <v>1.8</v>
      </c>
    </row>
    <row r="37" spans="1:15" x14ac:dyDescent="0.3">
      <c r="A37" s="40" t="s">
        <v>51</v>
      </c>
      <c r="B37" s="39">
        <f>_xlfn.PERCENTILE.EXC(PorEspecie!H3:H52,0.5)</f>
        <v>5.9</v>
      </c>
      <c r="C37" s="39">
        <f>_xlfn.PERCENTILE.EXC(PorEspecie!I3:I52,0.5)</f>
        <v>2.8</v>
      </c>
      <c r="D37" s="39">
        <f>_xlfn.PERCENTILE.EXC(PorEspecie!J3:J52,0.5)</f>
        <v>4.3499999999999996</v>
      </c>
      <c r="E37" s="39">
        <f>_xlfn.PERCENTILE.EXC(PorEspecie!K3:K52,0.5)</f>
        <v>1.3</v>
      </c>
      <c r="F37" s="41"/>
      <c r="G37" s="39">
        <f>_xlfn.PERCENTILE.EXC(PorEspecie!B3:B52,0.5)</f>
        <v>5</v>
      </c>
      <c r="H37" s="39">
        <f>_xlfn.PERCENTILE.EXC(PorEspecie!C3:C52,0.5)</f>
        <v>3.4</v>
      </c>
      <c r="I37" s="39">
        <f>_xlfn.PERCENTILE.EXC(PorEspecie!D3:D52,0.5)</f>
        <v>1.5</v>
      </c>
      <c r="J37" s="39">
        <f>_xlfn.PERCENTILE.EXC(PorEspecie!E3:E52,0.5)</f>
        <v>0.2</v>
      </c>
      <c r="K37" s="41"/>
      <c r="L37" s="39">
        <f>_xlfn.PERCENTILE.EXC(PorEspecie!N3:N52,0.5)</f>
        <v>6.5</v>
      </c>
      <c r="M37" s="39">
        <f>_xlfn.PERCENTILE.EXC(PorEspecie!O3:O52,0.5)</f>
        <v>3</v>
      </c>
      <c r="N37" s="39">
        <f>_xlfn.PERCENTILE.EXC(PorEspecie!P3:P52,0.5)</f>
        <v>5.55</v>
      </c>
      <c r="O37" s="39">
        <f>_xlfn.PERCENTILE.EXC(PorEspecie!Q3:Q52,0.5)</f>
        <v>2</v>
      </c>
    </row>
    <row r="38" spans="1:15" x14ac:dyDescent="0.3">
      <c r="A38" s="40" t="s">
        <v>52</v>
      </c>
      <c r="B38" s="39">
        <f>_xlfn.PERCENTILE.EXC(PorEspecie!H3:H52,0.75)</f>
        <v>6.3</v>
      </c>
      <c r="C38" s="39">
        <f>_xlfn.PERCENTILE.EXC(PorEspecie!I3:I52,0.75)</f>
        <v>3</v>
      </c>
      <c r="D38" s="39">
        <f>_xlfn.PERCENTILE.EXC(PorEspecie!J3:J52,0.75)</f>
        <v>4.5999999999999996</v>
      </c>
      <c r="E38" s="39">
        <f>_xlfn.PERCENTILE.EXC(PorEspecie!K3:K52,0.75)</f>
        <v>1.5</v>
      </c>
      <c r="F38" s="41"/>
      <c r="G38" s="39">
        <f>_xlfn.PERCENTILE.EXC(PorEspecie!B3:B52,0.75)</f>
        <v>5.2</v>
      </c>
      <c r="H38" s="39">
        <f>_xlfn.PERCENTILE.EXC(PorEspecie!C3:C52,0.75)</f>
        <v>3.7</v>
      </c>
      <c r="I38" s="39">
        <f>_xlfn.PERCENTILE.EXC(PorEspecie!D3:D52,0.75)</f>
        <v>1.6</v>
      </c>
      <c r="J38" s="39">
        <f>_xlfn.PERCENTILE.EXC(PorEspecie!E3:E52,0.75)</f>
        <v>0.3</v>
      </c>
      <c r="K38" s="41"/>
      <c r="L38" s="39">
        <f>_xlfn.PERCENTILE.EXC(PorEspecie!N3:N52,0.75)</f>
        <v>6.95</v>
      </c>
      <c r="M38" s="39">
        <f>_xlfn.PERCENTILE.EXC(PorEspecie!O3:O52,0.75)</f>
        <v>3.2</v>
      </c>
      <c r="N38" s="39">
        <f>_xlfn.PERCENTILE.EXC(PorEspecie!P3:P52,0.75)</f>
        <v>5.9</v>
      </c>
      <c r="O38" s="39">
        <f>_xlfn.PERCENTILE.EXC(PorEspecie!Q3:Q52,0.75)</f>
        <v>2.2999999999999998</v>
      </c>
    </row>
    <row r="39" spans="1:15" x14ac:dyDescent="0.3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3">
      <c r="A40" s="40" t="s">
        <v>65</v>
      </c>
      <c r="B40" s="39">
        <f>MIN(PorEspecie!H3:H52)</f>
        <v>4.9000000000000004</v>
      </c>
      <c r="C40" s="39">
        <f>MIN(PorEspecie!I3:I52)</f>
        <v>2</v>
      </c>
      <c r="D40" s="39">
        <f>MIN(PorEspecie!J3:J52)</f>
        <v>3</v>
      </c>
      <c r="E40" s="39">
        <f>MIN(PorEspecie!K3:K52)</f>
        <v>1</v>
      </c>
      <c r="F40" s="41"/>
      <c r="G40" s="39">
        <f>MIN(PorEspecie!B3:B52)</f>
        <v>4.3</v>
      </c>
      <c r="H40" s="39">
        <f>MIN(PorEspecie!C3:C52)</f>
        <v>2.2999999999999998</v>
      </c>
      <c r="I40" s="39">
        <f>MIN(PorEspecie!D3:D52)</f>
        <v>1</v>
      </c>
      <c r="J40" s="39">
        <f>MIN(PorEspecie!E3:E52)</f>
        <v>0.1</v>
      </c>
      <c r="K40" s="41"/>
      <c r="L40" s="39">
        <f>MIN(PorEspecie!N3:N52)</f>
        <v>4.9000000000000004</v>
      </c>
      <c r="M40" s="39">
        <f>MIN(PorEspecie!O3:O52)</f>
        <v>2.2000000000000002</v>
      </c>
      <c r="N40" s="39">
        <f>MIN(PorEspecie!P3:P52)</f>
        <v>4.5</v>
      </c>
      <c r="O40" s="39">
        <f>MIN(PorEspecie!Q3:Q52)</f>
        <v>1.4</v>
      </c>
    </row>
    <row r="41" spans="1:15" x14ac:dyDescent="0.3">
      <c r="A41" s="40" t="s">
        <v>22</v>
      </c>
      <c r="B41" s="39">
        <f>MAX(PorEspecie!H3:H52)</f>
        <v>7</v>
      </c>
      <c r="C41" s="39">
        <f>MAX(PorEspecie!I3:I52)</f>
        <v>3.4</v>
      </c>
      <c r="D41" s="39">
        <f>MAX(PorEspecie!J3:J52)</f>
        <v>5.0999999999999996</v>
      </c>
      <c r="E41" s="39">
        <f>MAX(PorEspecie!K3:K52)</f>
        <v>1.8</v>
      </c>
      <c r="F41" s="41"/>
      <c r="G41" s="39">
        <f>MAX(PorEspecie!B3:B52)</f>
        <v>5.8</v>
      </c>
      <c r="H41" s="39">
        <f>MAX(PorEspecie!C3:C52)</f>
        <v>4.4000000000000004</v>
      </c>
      <c r="I41" s="39">
        <f>MAX(PorEspecie!D3:D52)</f>
        <v>1.9</v>
      </c>
      <c r="J41" s="39">
        <f>MAX(PorEspecie!E3:E52)</f>
        <v>0.6</v>
      </c>
      <c r="K41" s="41"/>
      <c r="L41" s="39">
        <f>MAX(PorEspecie!N3:N52)</f>
        <v>7.9</v>
      </c>
      <c r="M41" s="39">
        <f>MAX(PorEspecie!O3:O52)</f>
        <v>3.8</v>
      </c>
      <c r="N41" s="39">
        <f>MAX(PorEspecie!P3:P52)</f>
        <v>6.9</v>
      </c>
      <c r="O41" s="39">
        <f>MAX(PorEspecie!Q3:Q52)</f>
        <v>2.5</v>
      </c>
    </row>
    <row r="42" spans="1:15" x14ac:dyDescent="0.3">
      <c r="A42" s="40" t="s">
        <v>38</v>
      </c>
      <c r="B42" s="39">
        <f>B41-B40</f>
        <v>2.0999999999999996</v>
      </c>
      <c r="C42" s="39">
        <f t="shared" ref="C42:E42" si="0">C41-C40</f>
        <v>1.4</v>
      </c>
      <c r="D42" s="39">
        <f t="shared" si="0"/>
        <v>2.0999999999999996</v>
      </c>
      <c r="E42" s="39">
        <f t="shared" si="0"/>
        <v>0.8</v>
      </c>
      <c r="F42" s="41"/>
      <c r="G42" s="39">
        <f>G41-G40</f>
        <v>1.5</v>
      </c>
      <c r="H42" s="39">
        <f t="shared" ref="H42:J42" si="1">H41-H40</f>
        <v>2.1000000000000005</v>
      </c>
      <c r="I42" s="39">
        <f t="shared" si="1"/>
        <v>0.89999999999999991</v>
      </c>
      <c r="J42" s="39">
        <f t="shared" si="1"/>
        <v>0.5</v>
      </c>
      <c r="K42" s="41"/>
      <c r="L42" s="39">
        <f>L41-L40</f>
        <v>3</v>
      </c>
      <c r="M42" s="39">
        <f t="shared" ref="M42:O42" si="2">M41-M40</f>
        <v>1.5999999999999996</v>
      </c>
      <c r="N42" s="39">
        <f t="shared" si="2"/>
        <v>2.4000000000000004</v>
      </c>
      <c r="O42" s="39">
        <f t="shared" si="2"/>
        <v>1.1000000000000001</v>
      </c>
    </row>
  </sheetData>
  <mergeCells count="3">
    <mergeCell ref="B27:E27"/>
    <mergeCell ref="G27:J27"/>
    <mergeCell ref="L27:O27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u J i P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L i Y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m I 9 S J I y b W D o B A A A t A g A A E w A c A E Z v c m 1 1 b G F z L 1 N l Y 3 R p b 2 4 x L m 0 g o h g A K K A U A A A A A A A A A A A A A A A A A A A A A A A A A A A A f U / L b s I w E L w j 5 R + s 9 B I k C 8 G B H l r l U E E f p z 5 E e i I V 2 i R b W N W x I + + G l i L + v a 5 S S g 9 Q X 7 y e 8 c z O M J Z C z q p Z d 4 8 u o 1 7 U 4 x V 4 r F Q F A g v y x C p V B i X q q X A e P C 3 R B m T C 6 8 H U l W 2 N V p I b M j i Y O C v h w U k 8 u c i f G T 3 n t 1 B 4 Q p N P k d / E N T l s 2 g q s E H D e e F d A / r t j U P I 6 7 u v 5 F A 3 V J O j T W M d a T Z x p a 8 v p W K t r W 7 q K 7 D I 9 H w + H I 6 2 e W i c 4 k 4 3 B 9 D A O 7 p 3 F l 7 7 u w p 7 F Q Q Q F f k L l W I W N t V t T G O O Q P 4 M i f H / 8 x g T v E K q Q N + n a a T X / w a + M m Z V g w H M q v v 1 r n F H j V A l 1 Q c H 7 4 J d 5 s P z q f N 0 F z z Y N c n I y h t 5 u Y 8 Y G z M K g X c o q F J a g U L a t C / Q 7 r f b 0 O 1 V H 2 Q b l P 3 F H n x J z g y U h 7 x n B D 9 n t + l G P 7 P G S l 1 9 Q S w E C L Q A U A A I A C A C 4 m I 9 S J 4 Y a 4 q I A A A D 1 A A A A E g A A A A A A A A A A A A A A A A A A A A A A Q 2 9 u Z m l n L 1 B h Y 2 t h Z 2 U u e G 1 s U E s B A i 0 A F A A C A A g A u J i P U g / K 6 a u k A A A A 6 Q A A A B M A A A A A A A A A A A A A A A A A 7 g A A A F t D b 2 5 0 Z W 5 0 X 1 R 5 c G V z X S 5 4 b W x Q S w E C L Q A U A A I A C A C 4 m I 9 S J I y b W D o B A A A t A g A A E w A A A A A A A A A A A A A A A A D f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g A A A A A A A N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j I 6 N D Q 6 N D U u N D A z O T A y O V o i I C 8 + P E V u d H J 5 I F R 5 c G U 9 I k Z p b G x D b 2 x 1 b W 5 U e X B l c y I g V m F s d W U 9 I n N C U V V G Q l F Z P S I g L z 4 8 R W 5 0 c n k g V H l w Z T 0 i R m l s b E N v b H V t b k 5 h b W V z I i B W Y W x 1 Z T 0 i c 1 s m c X V v d D t z Z X B h b F 9 s Z W 5 n d G g m c X V v d D s s J n F 1 b 3 Q 7 c 2 V w Y W x f d 2 l k d G g m c X V v d D s s J n F 1 b 3 Q 7 c G V 0 Y W x f b G V u Z 3 R o J n F 1 b 3 Q 7 L C Z x d W 9 0 O 3 B l d G F s X 3 d p Z H R o J n F 1 b 3 Q 7 L C Z x d W 9 0 O 3 N w Z W N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l y a X M v Q X V 0 b 1 J l b W 9 2 Z W R D b 2 x 1 b W 5 z M S 5 7 c 2 V w Y W x f b G V u Z 3 R o L D B 9 J n F 1 b 3 Q 7 L C Z x d W 9 0 O 1 N l Y 3 R p b 2 4 x L 2 R h d G F f a X J p c y 9 B d X R v U m V t b 3 Z l Z E N v b H V t b n M x L n t z Z X B h b F 9 3 a W R 0 a C w x f S Z x d W 9 0 O y w m c X V v d D t T Z W N 0 a W 9 u M S 9 k Y X R h X 2 l y a X M v Q X V 0 b 1 J l b W 9 2 Z W R D b 2 x 1 b W 5 z M S 5 7 c G V 0 Y W x f b G V u Z 3 R o L D J 9 J n F 1 b 3 Q 7 L C Z x d W 9 0 O 1 N l Y 3 R p b 2 4 x L 2 R h d G F f a X J p c y 9 B d X R v U m V t b 3 Z l Z E N v b H V t b n M x L n t w Z X R h b F 9 3 a W R 0 a C w z f S Z x d W 9 0 O y w m c X V v d D t T Z W N 0 a W 9 u M S 9 k Y X R h X 2 l y a X M v Q X V 0 b 1 J l b W 9 2 Z W R D b 2 x 1 b W 5 z M S 5 7 c 3 B l Y 2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2 l y a X M v Q X V 0 b 1 J l b W 9 2 Z W R D b 2 x 1 b W 5 z M S 5 7 c 2 V w Y W x f b G V u Z 3 R o L D B 9 J n F 1 b 3 Q 7 L C Z x d W 9 0 O 1 N l Y 3 R p b 2 4 x L 2 R h d G F f a X J p c y 9 B d X R v U m V t b 3 Z l Z E N v b H V t b n M x L n t z Z X B h b F 9 3 a W R 0 a C w x f S Z x d W 9 0 O y w m c X V v d D t T Z W N 0 a W 9 u M S 9 k Y X R h X 2 l y a X M v Q X V 0 b 1 J l b W 9 2 Z W R D b 2 x 1 b W 5 z M S 5 7 c G V 0 Y W x f b G V u Z 3 R o L D J 9 J n F 1 b 3 Q 7 L C Z x d W 9 0 O 1 N l Y 3 R p b 2 4 x L 2 R h d G F f a X J p c y 9 B d X R v U m V t b 3 Z l Z E N v b H V t b n M x L n t w Z X R h b F 9 3 a W R 0 a C w z f S Z x d W 9 0 O y w m c X V v d D t T Z W N 0 a W 9 u M S 9 k Y X R h X 2 l y a X M v Q X V 0 b 1 J l b W 9 2 Z W R D b 2 x 1 b W 5 z M S 5 7 c 3 B l Y 2 l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c m l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X J p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l y a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V X z B C v U Z I h I f z J 2 1 j w 0 Q A A A A A A g A A A A A A E G Y A A A A B A A A g A A A A p k F L b 5 6 n 3 T 2 9 b 1 L p 4 a T M 8 W P y H 2 R t 9 X k 6 z 5 v 0 H 2 h q / u Y A A A A A D o A A A A A C A A A g A A A A O 6 E o F c Y W o N F b U a t Y H V E D t X u c 6 z S 0 f O X E 7 o L w V M F p V v h Q A A A A I 6 g T A n 6 g W G a R Z t n L I T N w j o O R L l + H D p E x P Z 6 v g q J d Z U 8 E u u i B 5 t z S 5 5 F C Z e r 2 l 7 Z R 7 f 7 O Q 3 S U / X a I n H / x g C k O y A g 3 a l v A V E l S x S 6 x Q G 2 Q 1 Q V A A A A A x 2 4 1 V F F A o e Q L W 8 i I b K r D o J X 4 a c h c r W G J X b L s Q 1 z R D K 7 9 R 1 l Y u Z 0 9 v o X m G q + N U z D l K u a m 6 E k Q R t 4 8 J 9 g r v H S U 6 g = = < / D a t a M a s h u p > 
</file>

<file path=customXml/itemProps1.xml><?xml version="1.0" encoding="utf-8"?>
<ds:datastoreItem xmlns:ds="http://schemas.openxmlformats.org/officeDocument/2006/customXml" ds:itemID="{8798F164-47DB-45B9-B8D4-201E0CF60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Muestreo</vt:lpstr>
      <vt:lpstr>Data_iris</vt:lpstr>
      <vt:lpstr>Tablas_frecuencia</vt:lpstr>
      <vt:lpstr>Boxplot</vt:lpstr>
      <vt:lpstr>PorEspecie</vt:lpstr>
      <vt:lpstr>Pivot_Table</vt:lpstr>
      <vt:lpstr>TablaResumen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McBain</dc:creator>
  <cp:lastModifiedBy>McBain</cp:lastModifiedBy>
  <dcterms:created xsi:type="dcterms:W3CDTF">2021-04-13T22:44:24Z</dcterms:created>
  <dcterms:modified xsi:type="dcterms:W3CDTF">2021-04-16T01:44:31Z</dcterms:modified>
</cp:coreProperties>
</file>